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50"/>
  </bookViews>
  <sheets>
    <sheet name="LA Dropdown" sheetId="2" r:id="rId1"/>
    <sheet name="Key Information 201617" sheetId="3" r:id="rId2"/>
    <sheet name="Lookup1" sheetId="4" state="hidden" r:id="rId3"/>
    <sheet name="Underlying data" sheetId="1" state="hidden" r:id="rId4"/>
  </sheets>
  <calcPr calcId="145621"/>
</workbook>
</file>

<file path=xl/calcChain.xml><?xml version="1.0" encoding="utf-8"?>
<calcChain xmlns="http://schemas.openxmlformats.org/spreadsheetml/2006/main">
  <c r="P7" i="2" l="1"/>
  <c r="P12" i="2" s="1"/>
  <c r="E7" i="2"/>
  <c r="E12" i="2" s="1"/>
  <c r="F7" i="2"/>
  <c r="F12" i="2" s="1"/>
  <c r="G7" i="2"/>
  <c r="G12" i="2" s="1"/>
  <c r="H7" i="2"/>
  <c r="H12" i="2" s="1"/>
  <c r="I7" i="2"/>
  <c r="I12" i="2" s="1"/>
  <c r="J7" i="2"/>
  <c r="J12" i="2" s="1"/>
  <c r="K7" i="2"/>
  <c r="K12" i="2" s="1"/>
  <c r="L7" i="2"/>
  <c r="L12" i="2" s="1"/>
  <c r="M7" i="2"/>
  <c r="M12" i="2" s="1"/>
  <c r="N7" i="2"/>
  <c r="N12" i="2" s="1"/>
  <c r="O7" i="2"/>
  <c r="O12" i="2" s="1"/>
  <c r="D7" i="2"/>
  <c r="D12" i="2" s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" i="4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8" i="3"/>
  <c r="C9" i="3" s="1"/>
  <c r="C7" i="3"/>
  <c r="E194" i="3"/>
  <c r="F231" i="3"/>
  <c r="G272" i="3"/>
  <c r="H272" i="3" s="1"/>
  <c r="F272" i="3"/>
  <c r="E272" i="3"/>
  <c r="G271" i="3"/>
  <c r="F271" i="3"/>
  <c r="E271" i="3"/>
  <c r="G270" i="3"/>
  <c r="F270" i="3"/>
  <c r="E270" i="3"/>
  <c r="G269" i="3"/>
  <c r="F269" i="3"/>
  <c r="E269" i="3"/>
  <c r="G266" i="3"/>
  <c r="H266" i="3" s="1"/>
  <c r="F266" i="3"/>
  <c r="E266" i="3"/>
  <c r="G265" i="3"/>
  <c r="F265" i="3"/>
  <c r="E265" i="3"/>
  <c r="G264" i="3"/>
  <c r="F264" i="3"/>
  <c r="E264" i="3"/>
  <c r="G263" i="3"/>
  <c r="F263" i="3"/>
  <c r="E263" i="3"/>
  <c r="G262" i="3"/>
  <c r="H262" i="3" s="1"/>
  <c r="F262" i="3"/>
  <c r="E262" i="3"/>
  <c r="G259" i="3"/>
  <c r="F259" i="3"/>
  <c r="E259" i="3"/>
  <c r="G258" i="3"/>
  <c r="F258" i="3"/>
  <c r="E258" i="3"/>
  <c r="H258" i="3" s="1"/>
  <c r="G257" i="3"/>
  <c r="F257" i="3"/>
  <c r="E257" i="3"/>
  <c r="G256" i="3"/>
  <c r="H256" i="3" s="1"/>
  <c r="F256" i="3"/>
  <c r="E256" i="3"/>
  <c r="G255" i="3"/>
  <c r="F255" i="3"/>
  <c r="E255" i="3"/>
  <c r="G254" i="3"/>
  <c r="F254" i="3"/>
  <c r="E254" i="3"/>
  <c r="G253" i="3"/>
  <c r="F253" i="3"/>
  <c r="E253" i="3"/>
  <c r="G250" i="3"/>
  <c r="H250" i="3" s="1"/>
  <c r="F250" i="3"/>
  <c r="E250" i="3"/>
  <c r="G249" i="3"/>
  <c r="H249" i="3" s="1"/>
  <c r="F249" i="3"/>
  <c r="E249" i="3"/>
  <c r="G248" i="3"/>
  <c r="F248" i="3"/>
  <c r="E248" i="3"/>
  <c r="G247" i="3"/>
  <c r="F247" i="3"/>
  <c r="E247" i="3"/>
  <c r="G246" i="3"/>
  <c r="H246" i="3" s="1"/>
  <c r="F246" i="3"/>
  <c r="E246" i="3"/>
  <c r="G245" i="3"/>
  <c r="F245" i="3"/>
  <c r="E245" i="3"/>
  <c r="G244" i="3"/>
  <c r="F244" i="3"/>
  <c r="E244" i="3"/>
  <c r="G243" i="3"/>
  <c r="F243" i="3"/>
  <c r="E243" i="3"/>
  <c r="G240" i="3"/>
  <c r="H240" i="3" s="1"/>
  <c r="F240" i="3"/>
  <c r="E240" i="3"/>
  <c r="G239" i="3"/>
  <c r="F239" i="3"/>
  <c r="E239" i="3"/>
  <c r="G238" i="3"/>
  <c r="F238" i="3"/>
  <c r="E238" i="3"/>
  <c r="G237" i="3"/>
  <c r="F237" i="3"/>
  <c r="E237" i="3"/>
  <c r="G236" i="3"/>
  <c r="H236" i="3" s="1"/>
  <c r="F236" i="3"/>
  <c r="E236" i="3"/>
  <c r="G235" i="3"/>
  <c r="H235" i="3" s="1"/>
  <c r="F235" i="3"/>
  <c r="E235" i="3"/>
  <c r="G234" i="3"/>
  <c r="H234" i="3" s="1"/>
  <c r="F234" i="3"/>
  <c r="E234" i="3"/>
  <c r="G231" i="3"/>
  <c r="H231" i="3" s="1"/>
  <c r="E231" i="3"/>
  <c r="G230" i="3"/>
  <c r="F230" i="3"/>
  <c r="E230" i="3"/>
  <c r="G229" i="3"/>
  <c r="H229" i="3" s="1"/>
  <c r="F229" i="3"/>
  <c r="E229" i="3"/>
  <c r="G228" i="3"/>
  <c r="F228" i="3"/>
  <c r="E228" i="3"/>
  <c r="G227" i="3"/>
  <c r="H227" i="3" s="1"/>
  <c r="F227" i="3"/>
  <c r="E227" i="3"/>
  <c r="G226" i="3"/>
  <c r="F226" i="3"/>
  <c r="E226" i="3"/>
  <c r="G225" i="3"/>
  <c r="F225" i="3"/>
  <c r="E225" i="3"/>
  <c r="G222" i="3"/>
  <c r="F222" i="3"/>
  <c r="E222" i="3"/>
  <c r="G221" i="3"/>
  <c r="H221" i="3" s="1"/>
  <c r="F221" i="3"/>
  <c r="E221" i="3"/>
  <c r="G220" i="3"/>
  <c r="F220" i="3"/>
  <c r="E220" i="3"/>
  <c r="G219" i="3"/>
  <c r="F219" i="3"/>
  <c r="E219" i="3"/>
  <c r="H219" i="3" s="1"/>
  <c r="G218" i="3"/>
  <c r="F218" i="3"/>
  <c r="E218" i="3"/>
  <c r="G217" i="3"/>
  <c r="H217" i="3" s="1"/>
  <c r="F217" i="3"/>
  <c r="E217" i="3"/>
  <c r="G216" i="3"/>
  <c r="F216" i="3"/>
  <c r="E216" i="3"/>
  <c r="G215" i="3"/>
  <c r="F215" i="3"/>
  <c r="E215" i="3"/>
  <c r="G212" i="3"/>
  <c r="H212" i="3" s="1"/>
  <c r="F212" i="3"/>
  <c r="E212" i="3"/>
  <c r="G211" i="3"/>
  <c r="H211" i="3" s="1"/>
  <c r="F211" i="3"/>
  <c r="E211" i="3"/>
  <c r="G210" i="3"/>
  <c r="F210" i="3"/>
  <c r="E210" i="3"/>
  <c r="G209" i="3"/>
  <c r="F209" i="3"/>
  <c r="E209" i="3"/>
  <c r="H209" i="3" s="1"/>
  <c r="G208" i="3"/>
  <c r="F208" i="3"/>
  <c r="E208" i="3"/>
  <c r="G207" i="3"/>
  <c r="H207" i="3" s="1"/>
  <c r="F207" i="3"/>
  <c r="E207" i="3"/>
  <c r="G204" i="3"/>
  <c r="H204" i="3" s="1"/>
  <c r="F204" i="3"/>
  <c r="E204" i="3"/>
  <c r="G203" i="3"/>
  <c r="F203" i="3"/>
  <c r="E203" i="3"/>
  <c r="G202" i="3"/>
  <c r="F202" i="3"/>
  <c r="E202" i="3"/>
  <c r="G199" i="3"/>
  <c r="H199" i="3" s="1"/>
  <c r="F199" i="3"/>
  <c r="E199" i="3"/>
  <c r="G198" i="3"/>
  <c r="H198" i="3" s="1"/>
  <c r="F198" i="3"/>
  <c r="E198" i="3"/>
  <c r="G197" i="3"/>
  <c r="F197" i="3"/>
  <c r="E197" i="3"/>
  <c r="H197" i="3" s="1"/>
  <c r="G196" i="3"/>
  <c r="F196" i="3"/>
  <c r="E196" i="3"/>
  <c r="G195" i="3"/>
  <c r="H195" i="3" s="1"/>
  <c r="F195" i="3"/>
  <c r="E195" i="3"/>
  <c r="G194" i="3"/>
  <c r="F194" i="3"/>
  <c r="G193" i="3"/>
  <c r="F193" i="3"/>
  <c r="E193" i="3"/>
  <c r="G190" i="3"/>
  <c r="H190" i="3" s="1"/>
  <c r="F190" i="3"/>
  <c r="E190" i="3"/>
  <c r="G189" i="3"/>
  <c r="H189" i="3" s="1"/>
  <c r="F189" i="3"/>
  <c r="E189" i="3"/>
  <c r="G188" i="3"/>
  <c r="F188" i="3"/>
  <c r="E188" i="3"/>
  <c r="G187" i="3"/>
  <c r="F187" i="3"/>
  <c r="E187" i="3"/>
  <c r="G186" i="3"/>
  <c r="H186" i="3" s="1"/>
  <c r="F186" i="3"/>
  <c r="E186" i="3"/>
  <c r="G185" i="3"/>
  <c r="F185" i="3"/>
  <c r="E185" i="3"/>
  <c r="G184" i="3"/>
  <c r="F184" i="3"/>
  <c r="E184" i="3"/>
  <c r="G181" i="3"/>
  <c r="F181" i="3"/>
  <c r="E181" i="3"/>
  <c r="G180" i="3"/>
  <c r="H180" i="3" s="1"/>
  <c r="F180" i="3"/>
  <c r="E180" i="3"/>
  <c r="G179" i="3"/>
  <c r="H179" i="3" s="1"/>
  <c r="F179" i="3"/>
  <c r="E179" i="3"/>
  <c r="G176" i="3"/>
  <c r="F176" i="3"/>
  <c r="E176" i="3"/>
  <c r="G175" i="3"/>
  <c r="F175" i="3"/>
  <c r="E175" i="3"/>
  <c r="G174" i="3"/>
  <c r="H174" i="3" s="1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7" i="3"/>
  <c r="H167" i="3" s="1"/>
  <c r="F167" i="3"/>
  <c r="E167" i="3"/>
  <c r="G166" i="3"/>
  <c r="F166" i="3"/>
  <c r="E166" i="3"/>
  <c r="G165" i="3"/>
  <c r="F165" i="3"/>
  <c r="E165" i="3"/>
  <c r="G164" i="3"/>
  <c r="H164" i="3" s="1"/>
  <c r="F164" i="3"/>
  <c r="E164" i="3"/>
  <c r="G163" i="3"/>
  <c r="F163" i="3"/>
  <c r="E163" i="3"/>
  <c r="G162" i="3"/>
  <c r="F162" i="3"/>
  <c r="E162" i="3"/>
  <c r="G161" i="3"/>
  <c r="F161" i="3"/>
  <c r="E161" i="3"/>
  <c r="G160" i="3"/>
  <c r="H160" i="3" s="1"/>
  <c r="F160" i="3"/>
  <c r="E160" i="3"/>
  <c r="G159" i="3"/>
  <c r="H159" i="3" s="1"/>
  <c r="F159" i="3"/>
  <c r="E159" i="3"/>
  <c r="G158" i="3"/>
  <c r="H158" i="3" s="1"/>
  <c r="F158" i="3"/>
  <c r="E158" i="3"/>
  <c r="G155" i="3"/>
  <c r="F155" i="3"/>
  <c r="E155" i="3"/>
  <c r="G154" i="3"/>
  <c r="H154" i="3" s="1"/>
  <c r="F154" i="3"/>
  <c r="E154" i="3"/>
  <c r="G153" i="3"/>
  <c r="H153" i="3" s="1"/>
  <c r="F153" i="3"/>
  <c r="E153" i="3"/>
  <c r="G152" i="3"/>
  <c r="F152" i="3"/>
  <c r="E152" i="3"/>
  <c r="G151" i="3"/>
  <c r="H151" i="3" s="1"/>
  <c r="F151" i="3"/>
  <c r="E151" i="3"/>
  <c r="G150" i="3"/>
  <c r="H150" i="3" s="1"/>
  <c r="F150" i="3"/>
  <c r="E150" i="3"/>
  <c r="G149" i="3"/>
  <c r="F149" i="3"/>
  <c r="E149" i="3"/>
  <c r="G146" i="3"/>
  <c r="F146" i="3"/>
  <c r="E146" i="3"/>
  <c r="G145" i="3"/>
  <c r="F145" i="3"/>
  <c r="E145" i="3"/>
  <c r="G144" i="3"/>
  <c r="H144" i="3" s="1"/>
  <c r="F144" i="3"/>
  <c r="E144" i="3"/>
  <c r="G143" i="3"/>
  <c r="F143" i="3"/>
  <c r="E143" i="3"/>
  <c r="G142" i="3"/>
  <c r="F142" i="3"/>
  <c r="E142" i="3"/>
  <c r="G141" i="3"/>
  <c r="F141" i="3"/>
  <c r="E141" i="3"/>
  <c r="G140" i="3"/>
  <c r="H140" i="3" s="1"/>
  <c r="F140" i="3"/>
  <c r="E140" i="3"/>
  <c r="G139" i="3"/>
  <c r="F139" i="3"/>
  <c r="E139" i="3"/>
  <c r="G138" i="3"/>
  <c r="F138" i="3"/>
  <c r="E138" i="3"/>
  <c r="G137" i="3"/>
  <c r="F137" i="3"/>
  <c r="E137" i="3"/>
  <c r="G134" i="3"/>
  <c r="H134" i="3" s="1"/>
  <c r="F134" i="3"/>
  <c r="E134" i="3"/>
  <c r="G133" i="3"/>
  <c r="F133" i="3"/>
  <c r="E133" i="3"/>
  <c r="G132" i="3"/>
  <c r="F132" i="3"/>
  <c r="E132" i="3"/>
  <c r="G131" i="3"/>
  <c r="F131" i="3"/>
  <c r="E131" i="3"/>
  <c r="G130" i="3"/>
  <c r="H130" i="3" s="1"/>
  <c r="F130" i="3"/>
  <c r="E130" i="3"/>
  <c r="G129" i="3"/>
  <c r="F129" i="3"/>
  <c r="E129" i="3"/>
  <c r="G128" i="3"/>
  <c r="F128" i="3"/>
  <c r="E128" i="3"/>
  <c r="G127" i="3"/>
  <c r="F127" i="3"/>
  <c r="E127" i="3"/>
  <c r="G126" i="3"/>
  <c r="H126" i="3" s="1"/>
  <c r="F126" i="3"/>
  <c r="E126" i="3"/>
  <c r="G125" i="3"/>
  <c r="H125" i="3" s="1"/>
  <c r="F125" i="3"/>
  <c r="E125" i="3"/>
  <c r="G124" i="3"/>
  <c r="F124" i="3"/>
  <c r="E124" i="3"/>
  <c r="G123" i="3"/>
  <c r="F123" i="3"/>
  <c r="E123" i="3"/>
  <c r="G120" i="3"/>
  <c r="H120" i="3" s="1"/>
  <c r="F120" i="3"/>
  <c r="E120" i="3"/>
  <c r="G119" i="3"/>
  <c r="F119" i="3"/>
  <c r="E119" i="3"/>
  <c r="G118" i="3"/>
  <c r="F118" i="3"/>
  <c r="E118" i="3"/>
  <c r="G117" i="3"/>
  <c r="F117" i="3"/>
  <c r="E117" i="3"/>
  <c r="G116" i="3"/>
  <c r="H116" i="3" s="1"/>
  <c r="F116" i="3"/>
  <c r="E116" i="3"/>
  <c r="G115" i="3"/>
  <c r="H115" i="3" s="1"/>
  <c r="F115" i="3"/>
  <c r="E115" i="3"/>
  <c r="G112" i="3"/>
  <c r="F112" i="3"/>
  <c r="E112" i="3"/>
  <c r="G111" i="3"/>
  <c r="F111" i="3"/>
  <c r="E111" i="3"/>
  <c r="G110" i="3"/>
  <c r="H110" i="3" s="1"/>
  <c r="F110" i="3"/>
  <c r="E110" i="3"/>
  <c r="G109" i="3"/>
  <c r="F109" i="3"/>
  <c r="E109" i="3"/>
  <c r="G108" i="3"/>
  <c r="F108" i="3"/>
  <c r="E108" i="3"/>
  <c r="G107" i="3"/>
  <c r="F107" i="3"/>
  <c r="E107" i="3"/>
  <c r="G106" i="3"/>
  <c r="H106" i="3" s="1"/>
  <c r="F106" i="3"/>
  <c r="E106" i="3"/>
  <c r="G105" i="3"/>
  <c r="H105" i="3" s="1"/>
  <c r="F105" i="3"/>
  <c r="E105" i="3"/>
  <c r="G102" i="3"/>
  <c r="F102" i="3"/>
  <c r="E102" i="3"/>
  <c r="G101" i="3"/>
  <c r="F101" i="3"/>
  <c r="E101" i="3"/>
  <c r="G100" i="3"/>
  <c r="H100" i="3" s="1"/>
  <c r="F100" i="3"/>
  <c r="E100" i="3"/>
  <c r="G99" i="3"/>
  <c r="F99" i="3"/>
  <c r="E99" i="3"/>
  <c r="G98" i="3"/>
  <c r="H98" i="3" s="1"/>
  <c r="F98" i="3"/>
  <c r="E98" i="3"/>
  <c r="G97" i="3"/>
  <c r="F97" i="3"/>
  <c r="E97" i="3"/>
  <c r="G96" i="3"/>
  <c r="H96" i="3" s="1"/>
  <c r="F96" i="3"/>
  <c r="E96" i="3"/>
  <c r="G95" i="3"/>
  <c r="H95" i="3" s="1"/>
  <c r="F95" i="3"/>
  <c r="E95" i="3"/>
  <c r="G94" i="3"/>
  <c r="H94" i="3" s="1"/>
  <c r="F94" i="3"/>
  <c r="E94" i="3"/>
  <c r="G93" i="3"/>
  <c r="F93" i="3"/>
  <c r="E93" i="3"/>
  <c r="G92" i="3"/>
  <c r="H92" i="3" s="1"/>
  <c r="F92" i="3"/>
  <c r="E92" i="3"/>
  <c r="G91" i="3"/>
  <c r="H91" i="3" s="1"/>
  <c r="F91" i="3"/>
  <c r="E91" i="3"/>
  <c r="G88" i="3"/>
  <c r="H88" i="3" s="1"/>
  <c r="F88" i="3"/>
  <c r="E88" i="3"/>
  <c r="G87" i="3"/>
  <c r="F87" i="3"/>
  <c r="E87" i="3"/>
  <c r="G86" i="3"/>
  <c r="H86" i="3" s="1"/>
  <c r="F86" i="3"/>
  <c r="E86" i="3"/>
  <c r="G85" i="3"/>
  <c r="F85" i="3"/>
  <c r="E85" i="3"/>
  <c r="G84" i="3"/>
  <c r="F84" i="3"/>
  <c r="E84" i="3"/>
  <c r="G83" i="3"/>
  <c r="F83" i="3"/>
  <c r="E83" i="3"/>
  <c r="G80" i="3"/>
  <c r="H80" i="3" s="1"/>
  <c r="F80" i="3"/>
  <c r="E80" i="3"/>
  <c r="G79" i="3"/>
  <c r="F79" i="3"/>
  <c r="E79" i="3"/>
  <c r="G78" i="3"/>
  <c r="H78" i="3" s="1"/>
  <c r="F78" i="3"/>
  <c r="E78" i="3"/>
  <c r="G77" i="3"/>
  <c r="F77" i="3"/>
  <c r="E77" i="3"/>
  <c r="G76" i="3"/>
  <c r="H76" i="3" s="1"/>
  <c r="F76" i="3"/>
  <c r="E76" i="3"/>
  <c r="G75" i="3"/>
  <c r="F75" i="3"/>
  <c r="E75" i="3"/>
  <c r="G74" i="3"/>
  <c r="F74" i="3"/>
  <c r="E74" i="3"/>
  <c r="G73" i="3"/>
  <c r="F73" i="3"/>
  <c r="E73" i="3"/>
  <c r="G72" i="3"/>
  <c r="H72" i="3" s="1"/>
  <c r="F72" i="3"/>
  <c r="E72" i="3"/>
  <c r="G71" i="3"/>
  <c r="F71" i="3"/>
  <c r="E71" i="3"/>
  <c r="G70" i="3"/>
  <c r="H70" i="3" s="1"/>
  <c r="F70" i="3"/>
  <c r="E70" i="3"/>
  <c r="G67" i="3"/>
  <c r="F67" i="3"/>
  <c r="E67" i="3"/>
  <c r="G66" i="3"/>
  <c r="H66" i="3" s="1"/>
  <c r="F66" i="3"/>
  <c r="E66" i="3"/>
  <c r="G65" i="3"/>
  <c r="F65" i="3"/>
  <c r="E65" i="3"/>
  <c r="G64" i="3"/>
  <c r="F64" i="3"/>
  <c r="E64" i="3"/>
  <c r="G63" i="3"/>
  <c r="H63" i="3" s="1"/>
  <c r="F63" i="3"/>
  <c r="E63" i="3"/>
  <c r="G62" i="3"/>
  <c r="H62" i="3" s="1"/>
  <c r="F62" i="3"/>
  <c r="E62" i="3"/>
  <c r="G61" i="3"/>
  <c r="F61" i="3"/>
  <c r="E61" i="3"/>
  <c r="G58" i="3"/>
  <c r="H58" i="3" s="1"/>
  <c r="F58" i="3"/>
  <c r="E58" i="3"/>
  <c r="G57" i="3"/>
  <c r="F57" i="3"/>
  <c r="E57" i="3"/>
  <c r="G56" i="3"/>
  <c r="H56" i="3" s="1"/>
  <c r="F56" i="3"/>
  <c r="E56" i="3"/>
  <c r="G55" i="3"/>
  <c r="F55" i="3"/>
  <c r="E55" i="3"/>
  <c r="G52" i="3"/>
  <c r="H52" i="3" s="1"/>
  <c r="F52" i="3"/>
  <c r="E52" i="3"/>
  <c r="G51" i="3"/>
  <c r="H51" i="3" s="1"/>
  <c r="F51" i="3"/>
  <c r="E51" i="3"/>
  <c r="G50" i="3"/>
  <c r="H50" i="3" s="1"/>
  <c r="F50" i="3"/>
  <c r="E50" i="3"/>
  <c r="G49" i="3"/>
  <c r="F49" i="3"/>
  <c r="E49" i="3"/>
  <c r="G48" i="3"/>
  <c r="F48" i="3"/>
  <c r="E48" i="3"/>
  <c r="G47" i="3"/>
  <c r="F47" i="3"/>
  <c r="E47" i="3"/>
  <c r="G46" i="3"/>
  <c r="H46" i="3" s="1"/>
  <c r="F46" i="3"/>
  <c r="E46" i="3"/>
  <c r="G45" i="3"/>
  <c r="F45" i="3"/>
  <c r="E45" i="3"/>
  <c r="G44" i="3"/>
  <c r="F44" i="3"/>
  <c r="E44" i="3"/>
  <c r="G43" i="3"/>
  <c r="F43" i="3"/>
  <c r="E43" i="3"/>
  <c r="G40" i="3"/>
  <c r="H40" i="3" s="1"/>
  <c r="F40" i="3"/>
  <c r="E40" i="3"/>
  <c r="G39" i="3"/>
  <c r="H39" i="3" s="1"/>
  <c r="F39" i="3"/>
  <c r="E39" i="3"/>
  <c r="G38" i="3"/>
  <c r="F38" i="3"/>
  <c r="E38" i="3"/>
  <c r="H38" i="3" s="1"/>
  <c r="G37" i="3"/>
  <c r="F37" i="3"/>
  <c r="E37" i="3"/>
  <c r="G36" i="3"/>
  <c r="H36" i="3" s="1"/>
  <c r="F36" i="3"/>
  <c r="E36" i="3"/>
  <c r="G35" i="3"/>
  <c r="F35" i="3"/>
  <c r="E35" i="3"/>
  <c r="G34" i="3"/>
  <c r="F34" i="3"/>
  <c r="E34" i="3"/>
  <c r="G33" i="3"/>
  <c r="F33" i="3"/>
  <c r="E33" i="3"/>
  <c r="G32" i="3"/>
  <c r="H32" i="3" s="1"/>
  <c r="F32" i="3"/>
  <c r="E32" i="3"/>
  <c r="G31" i="3"/>
  <c r="F31" i="3"/>
  <c r="E31" i="3"/>
  <c r="G30" i="3"/>
  <c r="H30" i="3" s="1"/>
  <c r="F30" i="3"/>
  <c r="E30" i="3"/>
  <c r="G27" i="3"/>
  <c r="F27" i="3"/>
  <c r="E27" i="3"/>
  <c r="G26" i="3"/>
  <c r="H26" i="3" s="1"/>
  <c r="F26" i="3"/>
  <c r="E26" i="3"/>
  <c r="G25" i="3"/>
  <c r="F25" i="3"/>
  <c r="E25" i="3"/>
  <c r="G24" i="3"/>
  <c r="F24" i="3"/>
  <c r="E24" i="3"/>
  <c r="H24" i="3" s="1"/>
  <c r="G23" i="3"/>
  <c r="F23" i="3"/>
  <c r="E23" i="3"/>
  <c r="G22" i="3"/>
  <c r="F22" i="3"/>
  <c r="E22" i="3"/>
  <c r="G19" i="3"/>
  <c r="F19" i="3"/>
  <c r="E19" i="3"/>
  <c r="G18" i="3"/>
  <c r="H18" i="3" s="1"/>
  <c r="F18" i="3"/>
  <c r="E18" i="3"/>
  <c r="G17" i="3"/>
  <c r="F17" i="3"/>
  <c r="E17" i="3"/>
  <c r="G16" i="3"/>
  <c r="H16" i="3" s="1"/>
  <c r="F16" i="3"/>
  <c r="E16" i="3"/>
  <c r="G15" i="3"/>
  <c r="F15" i="3"/>
  <c r="E15" i="3"/>
  <c r="G14" i="3"/>
  <c r="F14" i="3"/>
  <c r="E14" i="3"/>
  <c r="G13" i="3"/>
  <c r="H13" i="3" s="1"/>
  <c r="F13" i="3"/>
  <c r="E13" i="3"/>
  <c r="E7" i="3"/>
  <c r="F7" i="3"/>
  <c r="G7" i="3"/>
  <c r="H7" i="3" s="1"/>
  <c r="E8" i="3"/>
  <c r="F8" i="3"/>
  <c r="G8" i="3"/>
  <c r="E9" i="3"/>
  <c r="F9" i="3"/>
  <c r="G9" i="3"/>
  <c r="H9" i="3" s="1"/>
  <c r="E10" i="3"/>
  <c r="F10" i="3"/>
  <c r="G10" i="3"/>
  <c r="H10" i="3" s="1"/>
  <c r="G6" i="3"/>
  <c r="F6" i="3"/>
  <c r="E6" i="3"/>
  <c r="O9" i="2" l="1"/>
  <c r="O11" i="2"/>
  <c r="O10" i="2"/>
  <c r="K9" i="2"/>
  <c r="K11" i="2"/>
  <c r="K10" i="2"/>
  <c r="G9" i="2"/>
  <c r="G11" i="2"/>
  <c r="G10" i="2"/>
  <c r="N10" i="2"/>
  <c r="N9" i="2"/>
  <c r="N11" i="2"/>
  <c r="J10" i="2"/>
  <c r="J9" i="2"/>
  <c r="J11" i="2"/>
  <c r="F10" i="2"/>
  <c r="F9" i="2"/>
  <c r="F11" i="2"/>
  <c r="M11" i="2"/>
  <c r="M10" i="2"/>
  <c r="M9" i="2"/>
  <c r="I11" i="2"/>
  <c r="I10" i="2"/>
  <c r="I9" i="2"/>
  <c r="E11" i="2"/>
  <c r="E10" i="2"/>
  <c r="E9" i="2"/>
  <c r="D11" i="2"/>
  <c r="D10" i="2"/>
  <c r="D9" i="2"/>
  <c r="L11" i="2"/>
  <c r="L10" i="2"/>
  <c r="L9" i="2"/>
  <c r="H11" i="2"/>
  <c r="H9" i="2"/>
  <c r="H10" i="2"/>
  <c r="P11" i="2"/>
  <c r="P10" i="2"/>
  <c r="P9" i="2"/>
  <c r="H64" i="3"/>
  <c r="H44" i="3"/>
  <c r="H84" i="3"/>
  <c r="H238" i="3"/>
  <c r="H248" i="3"/>
  <c r="H270" i="3"/>
  <c r="F11" i="3"/>
  <c r="H8" i="3"/>
  <c r="H17" i="3"/>
  <c r="F28" i="3"/>
  <c r="H23" i="3"/>
  <c r="H25" i="3"/>
  <c r="H27" i="3"/>
  <c r="E41" i="3"/>
  <c r="H33" i="3"/>
  <c r="H37" i="3"/>
  <c r="H45" i="3"/>
  <c r="H47" i="3"/>
  <c r="H49" i="3"/>
  <c r="E59" i="3"/>
  <c r="G59" i="3"/>
  <c r="H59" i="3" s="1"/>
  <c r="E68" i="3"/>
  <c r="H65" i="3"/>
  <c r="H67" i="3"/>
  <c r="H71" i="3"/>
  <c r="H73" i="3"/>
  <c r="H77" i="3"/>
  <c r="H85" i="3"/>
  <c r="H87" i="3"/>
  <c r="E103" i="3"/>
  <c r="H97" i="3"/>
  <c r="H101" i="3"/>
  <c r="E113" i="3"/>
  <c r="H107" i="3"/>
  <c r="H111" i="3"/>
  <c r="E121" i="3"/>
  <c r="H117" i="3"/>
  <c r="H127" i="3"/>
  <c r="H131" i="3"/>
  <c r="H133" i="3"/>
  <c r="H141" i="3"/>
  <c r="H143" i="3"/>
  <c r="H145" i="3"/>
  <c r="E156" i="3"/>
  <c r="H155" i="3"/>
  <c r="H161" i="3"/>
  <c r="H163" i="3"/>
  <c r="H165" i="3"/>
  <c r="F177" i="3"/>
  <c r="H171" i="3"/>
  <c r="H173" i="3"/>
  <c r="H175" i="3"/>
  <c r="E182" i="3"/>
  <c r="H185" i="3"/>
  <c r="H187" i="3"/>
  <c r="H196" i="3"/>
  <c r="E200" i="3"/>
  <c r="F213" i="3"/>
  <c r="G213" i="3"/>
  <c r="H213" i="3" s="1"/>
  <c r="H218" i="3"/>
  <c r="H222" i="3"/>
  <c r="H228" i="3"/>
  <c r="H237" i="3"/>
  <c r="H239" i="3"/>
  <c r="H247" i="3"/>
  <c r="H257" i="3"/>
  <c r="H259" i="3"/>
  <c r="F267" i="3"/>
  <c r="H263" i="3"/>
  <c r="E267" i="3"/>
  <c r="H271" i="3"/>
  <c r="G20" i="3"/>
  <c r="F20" i="3"/>
  <c r="H14" i="3"/>
  <c r="H34" i="3"/>
  <c r="H48" i="3"/>
  <c r="H74" i="3"/>
  <c r="E177" i="3"/>
  <c r="F200" i="3"/>
  <c r="H203" i="3"/>
  <c r="H225" i="3"/>
  <c r="H244" i="3"/>
  <c r="H254" i="3"/>
  <c r="H264" i="3"/>
  <c r="G53" i="3"/>
  <c r="H53" i="3" s="1"/>
  <c r="H43" i="3"/>
  <c r="G135" i="3"/>
  <c r="H123" i="3"/>
  <c r="H181" i="3"/>
  <c r="G182" i="3"/>
  <c r="H182" i="3" s="1"/>
  <c r="H193" i="3"/>
  <c r="G200" i="3"/>
  <c r="H200" i="3" s="1"/>
  <c r="G205" i="3"/>
  <c r="H205" i="3" s="1"/>
  <c r="H202" i="3"/>
  <c r="H243" i="3"/>
  <c r="G251" i="3"/>
  <c r="H253" i="3"/>
  <c r="G260" i="3"/>
  <c r="H260" i="3" s="1"/>
  <c r="H269" i="3"/>
  <c r="G273" i="3"/>
  <c r="H273" i="3" s="1"/>
  <c r="H208" i="3"/>
  <c r="E53" i="3"/>
  <c r="F59" i="3"/>
  <c r="E81" i="3"/>
  <c r="F121" i="3"/>
  <c r="F147" i="3"/>
  <c r="E168" i="3"/>
  <c r="F182" i="3"/>
  <c r="E205" i="3"/>
  <c r="E232" i="3"/>
  <c r="E241" i="3"/>
  <c r="F251" i="3"/>
  <c r="E273" i="3"/>
  <c r="H15" i="3"/>
  <c r="H19" i="3"/>
  <c r="F41" i="3"/>
  <c r="H35" i="3"/>
  <c r="H55" i="3"/>
  <c r="F81" i="3"/>
  <c r="H75" i="3"/>
  <c r="H79" i="3"/>
  <c r="E89" i="3"/>
  <c r="H99" i="3"/>
  <c r="H109" i="3"/>
  <c r="G121" i="3"/>
  <c r="H119" i="3"/>
  <c r="H129" i="3"/>
  <c r="H139" i="3"/>
  <c r="F168" i="3"/>
  <c r="F232" i="3"/>
  <c r="H245" i="3"/>
  <c r="H255" i="3"/>
  <c r="H265" i="3"/>
  <c r="H31" i="3"/>
  <c r="H57" i="3"/>
  <c r="G89" i="3"/>
  <c r="H83" i="3"/>
  <c r="H93" i="3"/>
  <c r="G103" i="3"/>
  <c r="H103" i="3" s="1"/>
  <c r="H137" i="3"/>
  <c r="G147" i="3"/>
  <c r="H147" i="3" s="1"/>
  <c r="F103" i="3"/>
  <c r="E135" i="3"/>
  <c r="G11" i="3"/>
  <c r="H6" i="3"/>
  <c r="F113" i="3"/>
  <c r="G177" i="3"/>
  <c r="H177" i="3" s="1"/>
  <c r="E223" i="3"/>
  <c r="E20" i="3"/>
  <c r="G68" i="3"/>
  <c r="H68" i="3" s="1"/>
  <c r="G113" i="3"/>
  <c r="H113" i="3" s="1"/>
  <c r="E147" i="3"/>
  <c r="G156" i="3"/>
  <c r="H156" i="3" s="1"/>
  <c r="F191" i="3"/>
  <c r="H210" i="3"/>
  <c r="F223" i="3"/>
  <c r="H216" i="3"/>
  <c r="H220" i="3"/>
  <c r="H226" i="3"/>
  <c r="H230" i="3"/>
  <c r="F241" i="3"/>
  <c r="E251" i="3"/>
  <c r="E260" i="3"/>
  <c r="H61" i="3"/>
  <c r="H149" i="3"/>
  <c r="G41" i="3"/>
  <c r="H41" i="3" s="1"/>
  <c r="G81" i="3"/>
  <c r="H81" i="3" s="1"/>
  <c r="G168" i="3"/>
  <c r="H168" i="3" s="1"/>
  <c r="G232" i="3"/>
  <c r="G267" i="3"/>
  <c r="H267" i="3" s="1"/>
  <c r="G28" i="3"/>
  <c r="H28" i="3" s="1"/>
  <c r="H22" i="3"/>
  <c r="F68" i="3"/>
  <c r="F156" i="3"/>
  <c r="E191" i="3"/>
  <c r="E11" i="3"/>
  <c r="E28" i="3"/>
  <c r="F53" i="3"/>
  <c r="F89" i="3"/>
  <c r="H102" i="3"/>
  <c r="H108" i="3"/>
  <c r="H112" i="3"/>
  <c r="H118" i="3"/>
  <c r="F135" i="3"/>
  <c r="H124" i="3"/>
  <c r="H128" i="3"/>
  <c r="H132" i="3"/>
  <c r="H138" i="3"/>
  <c r="H142" i="3"/>
  <c r="H146" i="3"/>
  <c r="H152" i="3"/>
  <c r="H162" i="3"/>
  <c r="H166" i="3"/>
  <c r="H172" i="3"/>
  <c r="H176" i="3"/>
  <c r="H184" i="3"/>
  <c r="G191" i="3"/>
  <c r="H191" i="3" s="1"/>
  <c r="H188" i="3"/>
  <c r="F205" i="3"/>
  <c r="E213" i="3"/>
  <c r="G223" i="3"/>
  <c r="H223" i="3" s="1"/>
  <c r="G241" i="3"/>
  <c r="H241" i="3" s="1"/>
  <c r="F260" i="3"/>
  <c r="F273" i="3"/>
  <c r="H170" i="3"/>
  <c r="H215" i="3"/>
  <c r="H194" i="3"/>
  <c r="H20" i="3" l="1"/>
  <c r="H121" i="3"/>
  <c r="H11" i="3"/>
  <c r="H232" i="3"/>
  <c r="H135" i="3"/>
  <c r="H89" i="3"/>
  <c r="H251" i="3"/>
</calcChain>
</file>

<file path=xl/sharedStrings.xml><?xml version="1.0" encoding="utf-8"?>
<sst xmlns="http://schemas.openxmlformats.org/spreadsheetml/2006/main" count="1013" uniqueCount="532">
  <si>
    <t>BASEFUND - Baseline Funding Level</t>
  </si>
  <si>
    <t>SAFETY_LEVEL - Safety Net Threshold Level</t>
  </si>
  <si>
    <t>TANDTCY - Cuurent Years Tariffs and Top-Ups</t>
  </si>
  <si>
    <t>LEVYRATE - BRR Levy Rate</t>
  </si>
  <si>
    <t xml:space="preserve"> </t>
  </si>
  <si>
    <t>PP2</t>
  </si>
  <si>
    <t>R358</t>
  </si>
  <si>
    <t>R362</t>
  </si>
  <si>
    <t>R127</t>
  </si>
  <si>
    <t>R131</t>
  </si>
  <si>
    <t>R253</t>
  </si>
  <si>
    <t>R254</t>
  </si>
  <si>
    <t>R255</t>
  </si>
  <si>
    <t>R261</t>
  </si>
  <si>
    <t>R17</t>
  </si>
  <si>
    <t>R633</t>
  </si>
  <si>
    <t>PP4</t>
  </si>
  <si>
    <t>R359</t>
  </si>
  <si>
    <t>R280</t>
  </si>
  <si>
    <t>R281</t>
  </si>
  <si>
    <t>R282</t>
  </si>
  <si>
    <t>R283</t>
  </si>
  <si>
    <t>R440</t>
  </si>
  <si>
    <t>R284</t>
  </si>
  <si>
    <t>PP6</t>
  </si>
  <si>
    <t>R665</t>
  </si>
  <si>
    <t>R61</t>
  </si>
  <si>
    <t>R62</t>
  </si>
  <si>
    <t>R67</t>
  </si>
  <si>
    <t>R63</t>
  </si>
  <si>
    <t>R66</t>
  </si>
  <si>
    <t>R70</t>
  </si>
  <si>
    <t>R69</t>
  </si>
  <si>
    <t>R652</t>
  </si>
  <si>
    <t>R653</t>
  </si>
  <si>
    <t>PP7</t>
  </si>
  <si>
    <t>R109</t>
  </si>
  <si>
    <t>R112</t>
  </si>
  <si>
    <t>R108</t>
  </si>
  <si>
    <t>R110</t>
  </si>
  <si>
    <t>R111</t>
  </si>
  <si>
    <t>R419</t>
  </si>
  <si>
    <t>PP8</t>
  </si>
  <si>
    <t>R365</t>
  </si>
  <si>
    <t>R366</t>
  </si>
  <si>
    <t>R367</t>
  </si>
  <si>
    <t>R368</t>
  </si>
  <si>
    <t>R369</t>
  </si>
  <si>
    <t>R614</t>
  </si>
  <si>
    <t>R617</t>
  </si>
  <si>
    <t>PP9</t>
  </si>
  <si>
    <t>R639</t>
  </si>
  <si>
    <t>R628</t>
  </si>
  <si>
    <t>R185</t>
  </si>
  <si>
    <t>R186</t>
  </si>
  <si>
    <t>R187</t>
  </si>
  <si>
    <t>R188</t>
  </si>
  <si>
    <t>R190</t>
  </si>
  <si>
    <t>R191</t>
  </si>
  <si>
    <t>R192</t>
  </si>
  <si>
    <t>R961</t>
  </si>
  <si>
    <t>R428</t>
  </si>
  <si>
    <t>R197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</si>
  <si>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</si>
  <si>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</si>
  <si>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</si>
  <si>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</si>
  <si>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</si>
  <si>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</si>
  <si>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</si>
  <si>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</si>
  <si>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</si>
  <si>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R429</t>
  </si>
  <si>
    <t>R202</t>
  </si>
  <si>
    <t>PP13</t>
  </si>
  <si>
    <t>R208</t>
  </si>
  <si>
    <t>R209</t>
  </si>
  <si>
    <t>R210</t>
  </si>
  <si>
    <t>R214</t>
  </si>
  <si>
    <t>R211</t>
  </si>
  <si>
    <t>R430</t>
  </si>
  <si>
    <t>PP14</t>
  </si>
  <si>
    <t>R669</t>
  </si>
  <si>
    <t>R229</t>
  </si>
  <si>
    <t>R233</t>
  </si>
  <si>
    <t>R231</t>
  </si>
  <si>
    <t>R230</t>
  </si>
  <si>
    <t>R232</t>
  </si>
  <si>
    <t>R234</t>
  </si>
  <si>
    <t>R236</t>
  </si>
  <si>
    <t>R237</t>
  </si>
  <si>
    <t>R241</t>
  </si>
  <si>
    <t>R434</t>
  </si>
  <si>
    <t>PP16</t>
  </si>
  <si>
    <t>R436</t>
  </si>
  <si>
    <t>R248</t>
  </si>
  <si>
    <t>R249</t>
  </si>
  <si>
    <t>R252</t>
  </si>
  <si>
    <t>R250</t>
  </si>
  <si>
    <t>PP17</t>
  </si>
  <si>
    <t>R630</t>
  </si>
  <si>
    <t>R640</t>
  </si>
  <si>
    <t>R962</t>
  </si>
  <si>
    <t>R257</t>
  </si>
  <si>
    <t>R259</t>
  </si>
  <si>
    <t>R256</t>
  </si>
  <si>
    <t>R258</t>
  </si>
  <si>
    <t>PP18</t>
  </si>
  <si>
    <t>R262</t>
  </si>
  <si>
    <t>R263</t>
  </si>
  <si>
    <t>R264</t>
  </si>
  <si>
    <t>R265</t>
  </si>
  <si>
    <t>R266</t>
  </si>
  <si>
    <t>R267</t>
  </si>
  <si>
    <t>R268</t>
  </si>
  <si>
    <t>R438</t>
  </si>
  <si>
    <t>PP19</t>
  </si>
  <si>
    <t>R271</t>
  </si>
  <si>
    <t>R274</t>
  </si>
  <si>
    <t>R275</t>
  </si>
  <si>
    <t>R278</t>
  </si>
  <si>
    <t>R279</t>
  </si>
  <si>
    <t>R439</t>
  </si>
  <si>
    <t>PP21</t>
  </si>
  <si>
    <t>R671</t>
  </si>
  <si>
    <t>R134</t>
  </si>
  <si>
    <t>R133</t>
  </si>
  <si>
    <t>R135</t>
  </si>
  <si>
    <t>PP2 - Greater Birminghm &amp;  Solihull Pool</t>
  </si>
  <si>
    <t>Birmingham</t>
  </si>
  <si>
    <t>Solihull</t>
  </si>
  <si>
    <t>Bromsgrove</t>
  </si>
  <si>
    <t>Redditch</t>
  </si>
  <si>
    <t>Cannock Chase</t>
  </si>
  <si>
    <t>East Staffordshire</t>
  </si>
  <si>
    <t>Lichfield</t>
  </si>
  <si>
    <t>Tamworth</t>
  </si>
  <si>
    <t>Aylesbury Vale</t>
  </si>
  <si>
    <t>Buckinghamshire</t>
  </si>
  <si>
    <t>PP4 - Coventry &amp; Warwickshire Pool</t>
  </si>
  <si>
    <t>Coventry</t>
  </si>
  <si>
    <t>North Warwickshire</t>
  </si>
  <si>
    <t>Nuneaton and Bedworth</t>
  </si>
  <si>
    <t>Rugby</t>
  </si>
  <si>
    <t>Stratford-on-Avon</t>
  </si>
  <si>
    <t>Warwickshire</t>
  </si>
  <si>
    <t>Warwick</t>
  </si>
  <si>
    <t>PP6 - County of Devon Pool</t>
  </si>
  <si>
    <t>Devon</t>
  </si>
  <si>
    <t>East Devon</t>
  </si>
  <si>
    <t>Exeter</t>
  </si>
  <si>
    <t>Mid Devon</t>
  </si>
  <si>
    <t>North Devon</t>
  </si>
  <si>
    <t>Teignbridge</t>
  </si>
  <si>
    <t>West Devon</t>
  </si>
  <si>
    <t>Torridge</t>
  </si>
  <si>
    <t>Plymouth</t>
  </si>
  <si>
    <t>Torbay</t>
  </si>
  <si>
    <t>PP7 - Gloucestershire Pool</t>
  </si>
  <si>
    <t>Cotswold</t>
  </si>
  <si>
    <t>Stroud</t>
  </si>
  <si>
    <t>Cheltenham</t>
  </si>
  <si>
    <t>Forest of Dean</t>
  </si>
  <si>
    <t>Gloucester</t>
  </si>
  <si>
    <t>Gloucestershire</t>
  </si>
  <si>
    <t>PP8 - Leeds Pool</t>
  </si>
  <si>
    <t>Bradford</t>
  </si>
  <si>
    <t>Calderdale</t>
  </si>
  <si>
    <t>Kirklees</t>
  </si>
  <si>
    <t>Leeds</t>
  </si>
  <si>
    <t>Wakefield</t>
  </si>
  <si>
    <t>Harrogate</t>
  </si>
  <si>
    <t>York</t>
  </si>
  <si>
    <t>PP9 - Leicester &amp; Leicestershire Pool</t>
  </si>
  <si>
    <t>Leicestershire</t>
  </si>
  <si>
    <t>Leicester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</si>
  <si>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</si>
  <si>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</si>
  <si>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</si>
  <si>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</si>
  <si>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</si>
  <si>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</si>
  <si>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</si>
  <si>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 Fire Authority</t>
  </si>
  <si>
    <t>Lincolnshire</t>
  </si>
  <si>
    <t>North Kesteven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</si>
  <si>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</si>
  <si>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</si>
  <si>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</si>
  <si>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</si>
  <si>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</si>
  <si>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</si>
  <si>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</si>
  <si>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</si>
  <si>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</si>
  <si>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Norfolk</t>
  </si>
  <si>
    <t>Broadland</t>
  </si>
  <si>
    <t>PP13 - Northamptonshire Pool</t>
  </si>
  <si>
    <t>Corby</t>
  </si>
  <si>
    <t>Daventry</t>
  </si>
  <si>
    <t>East Northamptonshire</t>
  </si>
  <si>
    <t>Wellingborough</t>
  </si>
  <si>
    <t>Kettering</t>
  </si>
  <si>
    <t>Northamptonshire</t>
  </si>
  <si>
    <t>PP14 - Nottingham Pool</t>
  </si>
  <si>
    <t>Nottinghamshire</t>
  </si>
  <si>
    <t>Ashfield</t>
  </si>
  <si>
    <t>Mansfield</t>
  </si>
  <si>
    <t>Broxtowe</t>
  </si>
  <si>
    <t>Bassetlaw</t>
  </si>
  <si>
    <t>Gedling</t>
  </si>
  <si>
    <t>Newark and Sherwood</t>
  </si>
  <si>
    <t>Rushcliffe</t>
  </si>
  <si>
    <t>Cherwell</t>
  </si>
  <si>
    <t>West Oxfordshire</t>
  </si>
  <si>
    <t>Oxfordshire</t>
  </si>
  <si>
    <t>PP16 - Somerset Pool</t>
  </si>
  <si>
    <t>Somerset</t>
  </si>
  <si>
    <t>Mendip</t>
  </si>
  <si>
    <t>Sedgemoor</t>
  </si>
  <si>
    <t>South Somerset</t>
  </si>
  <si>
    <t>Taunton Deane</t>
  </si>
  <si>
    <t>PP17 - Staffordshire &amp; Stoke on Trent Pool</t>
  </si>
  <si>
    <t>Stoke-on-Trent</t>
  </si>
  <si>
    <t>Staffordshire</t>
  </si>
  <si>
    <t>Staffordshire Fire Authority</t>
  </si>
  <si>
    <t>South Staffordshire</t>
  </si>
  <si>
    <t>Staffordshire Moorlands</t>
  </si>
  <si>
    <t>Newcastle-under-Lyme</t>
  </si>
  <si>
    <t>Stafford</t>
  </si>
  <si>
    <t>PP18 - Suffolk Pool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</si>
  <si>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</si>
  <si>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</si>
  <si>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</si>
  <si>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</si>
  <si>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</si>
  <si>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</si>
  <si>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</si>
  <si>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</si>
  <si>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PP19 - Surrey Pool</t>
  </si>
  <si>
    <t>Guildford</t>
  </si>
  <si>
    <t>Runnymede</t>
  </si>
  <si>
    <t>Spelthorne</t>
  </si>
  <si>
    <t>Waverley</t>
  </si>
  <si>
    <t>Woking</t>
  </si>
  <si>
    <t>Surrey</t>
  </si>
  <si>
    <t>PP21 - Worcestershire</t>
  </si>
  <si>
    <t>Worcestershire</t>
  </si>
  <si>
    <t>Wychavon</t>
  </si>
  <si>
    <t>Worcester</t>
  </si>
  <si>
    <t>Wyre Forest</t>
  </si>
  <si>
    <t>(£ million)</t>
  </si>
  <si>
    <t>Local Authority</t>
  </si>
  <si>
    <t>Baseline Funding Level</t>
  </si>
  <si>
    <t>Tariffs and Top-Ups</t>
  </si>
  <si>
    <t>Levy Rate</t>
  </si>
  <si>
    <t>Safety Net Threshold</t>
  </si>
  <si>
    <t>RCODE</t>
  </si>
  <si>
    <t>PP38</t>
  </si>
  <si>
    <t>R668</t>
  </si>
  <si>
    <t>R173</t>
  </si>
  <si>
    <t>R174</t>
  </si>
  <si>
    <t>R176</t>
  </si>
  <si>
    <t>R178</t>
  </si>
  <si>
    <t>R180</t>
  </si>
  <si>
    <t>R181</t>
  </si>
  <si>
    <t>R182</t>
  </si>
  <si>
    <t>R183</t>
  </si>
  <si>
    <t>R184</t>
  </si>
  <si>
    <t>PP23</t>
  </si>
  <si>
    <t>R18</t>
  </si>
  <si>
    <t>R19</t>
  </si>
  <si>
    <t>R955</t>
  </si>
  <si>
    <t>R602</t>
  </si>
  <si>
    <t>R605</t>
  </si>
  <si>
    <t>PP28</t>
  </si>
  <si>
    <t>R422</t>
  </si>
  <si>
    <t>R136</t>
  </si>
  <si>
    <t>R140</t>
  </si>
  <si>
    <t>R143</t>
  </si>
  <si>
    <t>R145</t>
  </si>
  <si>
    <t>R139</t>
  </si>
  <si>
    <t>PP27</t>
  </si>
  <si>
    <t>R343</t>
  </si>
  <si>
    <t>R677</t>
  </si>
  <si>
    <t>R678</t>
  </si>
  <si>
    <t>PP26</t>
  </si>
  <si>
    <t>R666</t>
  </si>
  <si>
    <t>R95</t>
  </si>
  <si>
    <t>R96</t>
  </si>
  <si>
    <t>R97</t>
  </si>
  <si>
    <t>R99</t>
  </si>
  <si>
    <t>R100</t>
  </si>
  <si>
    <t>R103</t>
  </si>
  <si>
    <t>R105</t>
  </si>
  <si>
    <t>R968</t>
  </si>
  <si>
    <t>R107</t>
  </si>
  <si>
    <t>R102</t>
  </si>
  <si>
    <t>PP37</t>
  </si>
  <si>
    <t>R441</t>
  </si>
  <si>
    <t>R285</t>
  </si>
  <si>
    <t>R286</t>
  </si>
  <si>
    <t>R287</t>
  </si>
  <si>
    <t>R291</t>
  </si>
  <si>
    <t>PP36</t>
  </si>
  <si>
    <t>R621</t>
  </si>
  <si>
    <t>R52</t>
  </si>
  <si>
    <t>R53</t>
  </si>
  <si>
    <t>R54</t>
  </si>
  <si>
    <t>R60</t>
  </si>
  <si>
    <t>R56</t>
  </si>
  <si>
    <t>R57</t>
  </si>
  <si>
    <t>R58</t>
  </si>
  <si>
    <t>R59</t>
  </si>
  <si>
    <t>R956</t>
  </si>
  <si>
    <t>R634</t>
  </si>
  <si>
    <t>PP35</t>
  </si>
  <si>
    <t>R959</t>
  </si>
  <si>
    <t>R93</t>
  </si>
  <si>
    <t>R637</t>
  </si>
  <si>
    <t>R88</t>
  </si>
  <si>
    <t>R89</t>
  </si>
  <si>
    <t>R91</t>
  </si>
  <si>
    <t>R92</t>
  </si>
  <si>
    <t>R388</t>
  </si>
  <si>
    <t>R213</t>
  </si>
  <si>
    <t>PP24</t>
  </si>
  <si>
    <t>R412</t>
  </si>
  <si>
    <t>R46</t>
  </si>
  <si>
    <t>R47</t>
  </si>
  <si>
    <t>R48</t>
  </si>
  <si>
    <t>R50</t>
  </si>
  <si>
    <t>R51</t>
  </si>
  <si>
    <t>PP25</t>
  </si>
  <si>
    <t>R655</t>
  </si>
  <si>
    <t>R94</t>
  </si>
  <si>
    <t>R393</t>
  </si>
  <si>
    <t>R383</t>
  </si>
  <si>
    <t>PP29</t>
  </si>
  <si>
    <t>R199</t>
  </si>
  <si>
    <t>R195</t>
  </si>
  <si>
    <t>R196</t>
  </si>
  <si>
    <t>R194</t>
  </si>
  <si>
    <t>R200</t>
  </si>
  <si>
    <t>PP30</t>
  </si>
  <si>
    <t>PP31</t>
  </si>
  <si>
    <t>R650</t>
  </si>
  <si>
    <t>R651</t>
  </si>
  <si>
    <t>R346</t>
  </si>
  <si>
    <t>PP32</t>
  </si>
  <si>
    <t>R201</t>
  </si>
  <si>
    <t>R207</t>
  </si>
  <si>
    <t>R204</t>
  </si>
  <si>
    <t>R206</t>
  </si>
  <si>
    <t>R205</t>
  </si>
  <si>
    <t>PP33</t>
  </si>
  <si>
    <t>R221</t>
  </si>
  <si>
    <t>R222</t>
  </si>
  <si>
    <t>R615</t>
  </si>
  <si>
    <t>R224</t>
  </si>
  <si>
    <t>R226</t>
  </si>
  <si>
    <t>R618</t>
  </si>
  <si>
    <t>PP34</t>
  </si>
  <si>
    <t>R667</t>
  </si>
  <si>
    <t>R163</t>
  </si>
  <si>
    <t>R970</t>
  </si>
  <si>
    <t>R157</t>
  </si>
  <si>
    <t>R158</t>
  </si>
  <si>
    <t>R162</t>
  </si>
  <si>
    <t>R166</t>
  </si>
  <si>
    <t>R167</t>
  </si>
  <si>
    <t>R168</t>
  </si>
  <si>
    <t>R169</t>
  </si>
  <si>
    <t>R170</t>
  </si>
  <si>
    <t>R159</t>
  </si>
  <si>
    <t>PP38 - Lancashire business rates pool</t>
  </si>
  <si>
    <t>Lancashire</t>
  </si>
  <si>
    <t>Burnley</t>
  </si>
  <si>
    <t>Chorley</t>
  </si>
  <si>
    <t>Hyndburn</t>
  </si>
  <si>
    <t>Pendle</t>
  </si>
  <si>
    <t>Ribble Valley</t>
  </si>
  <si>
    <t>Rossendale</t>
  </si>
  <si>
    <t>South Ribble</t>
  </si>
  <si>
    <t>West Lancashire</t>
  </si>
  <si>
    <t>Wyre</t>
  </si>
  <si>
    <t>PP23 - Buckinghamshire</t>
  </si>
  <si>
    <t>South Bucks</t>
  </si>
  <si>
    <t>Chiltern</t>
  </si>
  <si>
    <t>Buckinghamshire Fire Authority</t>
  </si>
  <si>
    <t>Bath &amp; North East Somerset</t>
  </si>
  <si>
    <t>North Somerset</t>
  </si>
  <si>
    <t>PP28 - Hertfordshire</t>
  </si>
  <si>
    <t>Hertfordshire</t>
  </si>
  <si>
    <t>Broxbourne</t>
  </si>
  <si>
    <t>North Hertfordshire</t>
  </si>
  <si>
    <t>Three Rivers</t>
  </si>
  <si>
    <t>Welwyn Hatfield</t>
  </si>
  <si>
    <t>Hertsmere</t>
  </si>
  <si>
    <t>PP27 - Greater Manchester and Cheshire East</t>
  </si>
  <si>
    <t>Wigan</t>
  </si>
  <si>
    <t>Cheshire East</t>
  </si>
  <si>
    <t>Cheshire West and Chester</t>
  </si>
  <si>
    <t>PP26 - Essex</t>
  </si>
  <si>
    <t>Essex</t>
  </si>
  <si>
    <t>Braintree</t>
  </si>
  <si>
    <t>Brentwood</t>
  </si>
  <si>
    <t>Castle Point</t>
  </si>
  <si>
    <t>Colchester</t>
  </si>
  <si>
    <t>Epping Forest</t>
  </si>
  <si>
    <t>Rochford</t>
  </si>
  <si>
    <t>Tendring</t>
  </si>
  <si>
    <t>Essex Fire Authority</t>
  </si>
  <si>
    <t>Uttlesford</t>
  </si>
  <si>
    <t>Maldon</t>
  </si>
  <si>
    <t>PP37 - West Sussex Business Rates Pool</t>
  </si>
  <si>
    <t>West Sussex</t>
  </si>
  <si>
    <t>Adur</t>
  </si>
  <si>
    <t>Arun</t>
  </si>
  <si>
    <t>Chichester</t>
  </si>
  <si>
    <t>Worthing</t>
  </si>
  <si>
    <t>PP36 - Derbyshire Business Rates Pool</t>
  </si>
  <si>
    <t>Derby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</si>
  <si>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</si>
  <si>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</si>
  <si>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</si>
  <si>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</si>
  <si>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</si>
  <si>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</si>
  <si>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</si>
  <si>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</si>
  <si>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 Fire Authority</t>
  </si>
  <si>
    <t>Derbyshire</t>
  </si>
  <si>
    <t>PP35 - East Sussex Business Rates Pool</t>
  </si>
  <si>
    <t>East Sussex Fire Authority</t>
  </si>
  <si>
    <t>Wealden</t>
  </si>
  <si>
    <t>East Sussex</t>
  </si>
  <si>
    <t>Eastbourne</t>
  </si>
  <si>
    <t>Hastings</t>
  </si>
  <si>
    <t>Lewes</t>
  </si>
  <si>
    <t>Rother</t>
  </si>
  <si>
    <t>Croydon</t>
  </si>
  <si>
    <t>South Northamptonshire</t>
  </si>
  <si>
    <t>PP24 - Cumbria</t>
  </si>
  <si>
    <t>Cumbria</t>
  </si>
  <si>
    <t>Allerdale</t>
  </si>
  <si>
    <t>Barrow-in-Furness</t>
  </si>
  <si>
    <t>Carlisle</t>
  </si>
  <si>
    <t>Eden</t>
  </si>
  <si>
    <t>South Lakeland</t>
  </si>
  <si>
    <t>PP25 - East London - South Essex BR Pool</t>
  </si>
  <si>
    <t>Thurrock</t>
  </si>
  <si>
    <t>Basildon</t>
  </si>
  <si>
    <t>Havering</t>
  </si>
  <si>
    <t>Barking and Dagenham</t>
  </si>
  <si>
    <t>PP29 - Lincolnshire</t>
  </si>
  <si>
    <t>South Kesteven</t>
  </si>
  <si>
    <t>East Lindsey</t>
  </si>
  <si>
    <t>Lincoln</t>
  </si>
  <si>
    <t>Boston</t>
  </si>
  <si>
    <t>West Lindsey</t>
  </si>
  <si>
    <t>PP30 - Oxford</t>
  </si>
  <si>
    <t>PP31 - Mid Merseyside</t>
  </si>
  <si>
    <t>Halton</t>
  </si>
  <si>
    <t>Warrington</t>
  </si>
  <si>
    <t>St Helens</t>
  </si>
  <si>
    <t>PP32 - Norfolk</t>
  </si>
  <si>
    <t>Breckland</t>
  </si>
  <si>
    <t>Kings Lynn and West Norfolk</t>
  </si>
  <si>
    <t>North Norfolk</t>
  </si>
  <si>
    <t>South Norfolk</t>
  </si>
  <si>
    <t>Norwich</t>
  </si>
  <si>
    <t>PP33 - North Yorkshire</t>
  </si>
  <si>
    <t>Craven</t>
  </si>
  <si>
    <t>Hambleton</t>
  </si>
  <si>
    <t>Ryedale</t>
  </si>
  <si>
    <t>Richmondshire</t>
  </si>
  <si>
    <t>Scarborough</t>
  </si>
  <si>
    <t>North Yorkshire</t>
  </si>
  <si>
    <t>PP34 - Kent</t>
  </si>
  <si>
    <t>Kent</t>
  </si>
  <si>
    <t>Maidstone</t>
  </si>
  <si>
    <t>Kent Fire Authority</t>
  </si>
  <si>
    <t>Ashford</t>
  </si>
  <si>
    <t>Canterbury</t>
  </si>
  <si>
    <t>Gravesham</t>
  </si>
  <si>
    <t>Shepway</t>
  </si>
  <si>
    <t>Swale</t>
  </si>
  <si>
    <t>Thanet</t>
  </si>
  <si>
    <t>Tonbridge and Malling</t>
  </si>
  <si>
    <t>Tunbridge Wells</t>
  </si>
  <si>
    <t>Dartford</t>
  </si>
  <si>
    <t>Greater Birmingham &amp;  Solihull Pool</t>
  </si>
  <si>
    <t>Lancashire Business Rates Pool</t>
  </si>
  <si>
    <t>Buckinghamshire Rates Pool</t>
  </si>
  <si>
    <t>Cumbria Business Rates Pool</t>
  </si>
  <si>
    <t>Derbyshire Business Rates Pool</t>
  </si>
  <si>
    <t>Devon Business Rates Pool</t>
  </si>
  <si>
    <t>East London/South Essex Business Rates Pool</t>
  </si>
  <si>
    <t>East Sussex Business Rates Pool</t>
  </si>
  <si>
    <t>Essex Business Rates Pool</t>
  </si>
  <si>
    <t>Coventry &amp; Warwickshire Pool</t>
  </si>
  <si>
    <t>Gloucestershire Pool</t>
  </si>
  <si>
    <t>Greater Manchester and Cheshire Business Rates Pool</t>
  </si>
  <si>
    <t>Hertfordshire Business Rates Pool</t>
  </si>
  <si>
    <t>Kent Business Rates Pool</t>
  </si>
  <si>
    <t>Leeds City Region Pool</t>
  </si>
  <si>
    <t>Leicestershire Business Rates Pool</t>
  </si>
  <si>
    <t>Lincolnshire Business Rates Pool</t>
  </si>
  <si>
    <t>Mid Merseyside Business Pool</t>
  </si>
  <si>
    <t>Norfolk Business Rates Pool</t>
  </si>
  <si>
    <t>Northamptonshire Business Rates Pool</t>
  </si>
  <si>
    <t>North Oxfordshire Pool</t>
  </si>
  <si>
    <t>North Yorkshire Business Rates Pool</t>
  </si>
  <si>
    <t>Nottingham Pool</t>
  </si>
  <si>
    <t>Somerset Business Rates Pool</t>
  </si>
  <si>
    <t>Staffordshire &amp; Stoke on Trent Pool</t>
  </si>
  <si>
    <t>Suffolk Business Rates Pool</t>
  </si>
  <si>
    <t>Surrey-Croydon Business Rates Pool</t>
  </si>
  <si>
    <t>West Sussex Business Rates Pool</t>
  </si>
  <si>
    <t>Worcestershire Pool</t>
  </si>
  <si>
    <t>Pools</t>
  </si>
  <si>
    <t>Number of LAs</t>
  </si>
  <si>
    <t>Reference row</t>
  </si>
  <si>
    <t>2016-17 KEY INFORMATION FOR POOLS</t>
  </si>
  <si>
    <t>Select pool by clicking on the cell below and using the drop-down menu</t>
  </si>
  <si>
    <t>Pool</t>
  </si>
  <si>
    <t>Local authorities within pool</t>
  </si>
  <si>
    <t>Baseline funding level (£m)</t>
  </si>
  <si>
    <t>Safety Net Threshold (£m)</t>
  </si>
  <si>
    <t>Tariffs and Top-Ups (£m)</t>
  </si>
  <si>
    <t>2016-17 Key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</si>
</sst>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6">
    <xf numFmtId="0" fontId="0" fillId="0" borderId="0" xfId="0"/>
    <xf numFmtId="0" fontId="2" fillId="0" borderId="0" xfId="1"/>
    <xf numFmtId="0" fontId="2" fillId="0" borderId="1" xfId="1" applyBorder="1" applyAlignment="1">
      <alignment vertical="top" wrapText="1"/>
    </xf>
    <xf numFmtId="0" fontId="2" fillId="0" borderId="0" xfId="1" applyAlignment="1">
      <alignment vertical="top" wrapText="1"/>
    </xf>
    <xf numFmtId="164" fontId="2" fillId="0" borderId="0" xfId="1" applyNumberFormat="1" applyAlignment="1">
      <alignment horizontal="right"/>
    </xf>
    <xf numFmtId="164" fontId="2" fillId="0" borderId="1" xfId="1" applyNumberFormat="1" applyBorder="1" applyAlignment="1">
      <alignment horizontal="center" vertical="top" wrapText="1"/>
    </xf>
    <xf numFmtId="165" fontId="2" fillId="0" borderId="1" xfId="1" applyNumberFormat="1" applyBorder="1" applyAlignment="1">
      <alignment horizontal="center" vertical="top" wrapText="1"/>
    </xf>
    <xf numFmtId="2" fontId="2" fillId="0" borderId="1" xfId="1" applyNumberFormat="1" applyBorder="1" applyAlignment="1">
      <alignment horizontal="center" vertical="top" wrapText="1"/>
    </xf>
    <xf numFmtId="0" fontId="0" fillId="0" borderId="2" xfId="0" applyBorder="1"/>
    <xf numFmtId="2" fontId="0" fillId="0" borderId="0" xfId="0" applyNumberFormat="1"/>
    <xf numFmtId="2" fontId="0" fillId="0" borderId="2" xfId="0" applyNumberFormat="1" applyBorder="1"/>
    <xf numFmtId="0" fontId="4" fillId="0" borderId="0" xfId="2" applyFont="1"/>
    <xf numFmtId="0" fontId="0" fillId="3" borderId="0" xfId="0" applyFill="1"/>
    <xf numFmtId="0" fontId="5" fillId="2" borderId="0" xfId="2" applyFont="1" applyFill="1" applyAlignment="1">
      <alignment horizontal="left"/>
    </xf>
    <xf numFmtId="0" fontId="7" fillId="0" borderId="0" xfId="2"/>
    <xf numFmtId="0" fontId="8" fillId="0" borderId="0" xfId="2" applyFont="1"/>
    <xf numFmtId="0" fontId="9" fillId="0" borderId="0" xfId="0" applyFont="1"/>
    <xf numFmtId="0" fontId="8" fillId="0" borderId="0" xfId="2" applyFont="1"/>
    <xf numFmtId="0" fontId="6" fillId="0" borderId="0" xfId="2" applyFont="1"/>
    <xf numFmtId="0" fontId="5" fillId="2" borderId="0" xfId="2" applyFont="1" applyFill="1" applyAlignment="1">
      <alignment horizontal="left"/>
    </xf>
    <xf numFmtId="1" fontId="8" fillId="0" borderId="0" xfId="2" applyNumberFormat="1" applyFont="1"/>
    <xf numFmtId="2" fontId="6" fillId="0" borderId="0" xfId="2" applyNumberFormat="1" applyFont="1"/>
    <xf numFmtId="165" fontId="3" fillId="0" borderId="0" xfId="1" applyNumberFormat="1" applyFont="1" applyAlignment="1">
      <alignment horizontal="left"/>
    </xf>
    <xf numFmtId="0" fontId="0" fillId="0" borderId="0" xfId="0" applyAlignment="1">
      <alignment vertical="top" wrapText="1"/>
    </xf>
    <xf numFmtId="0" fontId="6" fillId="0" borderId="0" xfId="2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27" sqref="L27"/>
    </sheetView>
  </sheetViews>
  <sheetFormatPr defaultRowHeight="15" x14ac:dyDescent="0.2"/>
  <cols>
    <col min="2" max="2" width="29.6640625" customWidth="1"/>
    <col min="3" max="3" width="5.5546875" hidden="1" customWidth="1"/>
    <col min="4" max="16" width="12.77734375" customWidth="1"/>
  </cols>
  <sheetData>
    <row r="1" spans="1:19" ht="20.25" x14ac:dyDescent="0.3">
      <c r="A1" s="13" t="s">
        <v>524</v>
      </c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3" spans="1:19" x14ac:dyDescent="0.2">
      <c r="A3" s="14"/>
      <c r="B3" s="15" t="s">
        <v>525</v>
      </c>
      <c r="C3" s="17"/>
    </row>
    <row r="4" spans="1:19" x14ac:dyDescent="0.2">
      <c r="A4" t="s">
        <v>526</v>
      </c>
      <c r="B4" s="12" t="s">
        <v>512</v>
      </c>
      <c r="C4" s="12"/>
    </row>
    <row r="5" spans="1:19" hidden="1" x14ac:dyDescent="0.2">
      <c r="D5">
        <v>0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</row>
    <row r="7" spans="1:19" s="23" customFormat="1" ht="65.25" customHeight="1" x14ac:dyDescent="0.2">
      <c r="B7" s="24" t="s">
        <v>527</v>
      </c>
      <c r="C7" s="24"/>
      <c r="D7" s="25" t="str">
        <f ca="1">IF(D$5&lt;VLOOKUP($B$4, Lookup1!$A$2:$C$30, 2, FALSE), OFFSET('Key Information 201617'!$B$6, VLOOKUP($B$4, Lookup1!$A$2:$C$30, 3, FALSE)-VLOOKUP('LA Dropdown'!$B$4, Lookup1!$A$2:$C$30, 2, FALSE)+D$5, 0), IF(D$5=VLOOKUP('LA Dropdown'!$B$4, Lookup1!$A$2:$C$30, 2, FALSE), "Total for pool", ""))</f>
        <v>Cherwell</v>
      </c>
      <c r="E7" s="25" t="str">
        <f ca="1">IF(E$5&lt;VLOOKUP($B$4, Lookup1!$A$2:$C$30, 2, FALSE), OFFSET('Key Information 201617'!$B$6, VLOOKUP($B$4, Lookup1!$A$2:$C$30, 3, FALSE)-VLOOKUP('LA Dropdown'!$B$4, Lookup1!$A$2:$C$30, 2, FALSE)+E$5, 0), IF(E$5=VLOOKUP('LA Dropdown'!$B$4, Lookup1!$A$2:$C$30, 2, FALSE), "Total for pool", ""))</f>
        <v>West Oxfordshire</v>
      </c>
      <c r="F7" s="25" t="str">
        <f ca="1">IF(F$5&lt;VLOOKUP($B$4, Lookup1!$A$2:$C$30, 2, FALSE), OFFSET('Key Information 201617'!$B$6, VLOOKUP($B$4, Lookup1!$A$2:$C$30, 3, FALSE)-VLOOKUP('LA Dropdown'!$B$4, Lookup1!$A$2:$C$30, 2, FALSE)+F$5, 0), IF(F$5=VLOOKUP('LA Dropdown'!$B$4, Lookup1!$A$2:$C$30, 2, FALSE), "Total for pool", ""))</f>
        <v>Oxfordshire</v>
      </c>
      <c r="G7" s="25" t="str">
        <f ca="1">IF(G$5&lt;VLOOKUP($B$4, Lookup1!$A$2:$C$30, 2, FALSE), OFFSET('Key Information 201617'!$B$6, VLOOKUP($B$4, Lookup1!$A$2:$C$30, 3, FALSE)-VLOOKUP('LA Dropdown'!$B$4, Lookup1!$A$2:$C$30, 2, FALSE)+G$5, 0), IF(G$5=VLOOKUP('LA Dropdown'!$B$4, Lookup1!$A$2:$C$30, 2, FALSE), "Total for pool", ""))</f>
        <v>Total for pool</v>
      </c>
      <c r="H7" s="25" t="str">
        <f ca="1">IF(H$5&lt;VLOOKUP($B$4, Lookup1!$A$2:$C$30, 2, FALSE), OFFSET('Key Information 201617'!$B$6, VLOOKUP($B$4, Lookup1!$A$2:$C$30, 3, FALSE)-VLOOKUP('LA Dropdown'!$B$4, Lookup1!$A$2:$C$30, 2, FALSE)+H$5, 0), IF(H$5=VLOOKUP('LA Dropdown'!$B$4, Lookup1!$A$2:$C$30, 2, FALSE), "Total for pool", ""))</f>
        <v/>
      </c>
      <c r="I7" s="25" t="str">
        <f ca="1">IF(I$5&lt;VLOOKUP($B$4, Lookup1!$A$2:$C$30, 2, FALSE), OFFSET('Key Information 201617'!$B$6, VLOOKUP($B$4, Lookup1!$A$2:$C$30, 3, FALSE)-VLOOKUP('LA Dropdown'!$B$4, Lookup1!$A$2:$C$30, 2, FALSE)+I$5, 0), IF(I$5=VLOOKUP('LA Dropdown'!$B$4, Lookup1!$A$2:$C$30, 2, FALSE), "Total for pool", ""))</f>
        <v/>
      </c>
      <c r="J7" s="25" t="str">
        <f ca="1">IF(J$5&lt;VLOOKUP($B$4, Lookup1!$A$2:$C$30, 2, FALSE), OFFSET('Key Information 201617'!$B$6, VLOOKUP($B$4, Lookup1!$A$2:$C$30, 3, FALSE)-VLOOKUP('LA Dropdown'!$B$4, Lookup1!$A$2:$C$30, 2, FALSE)+J$5, 0), IF(J$5=VLOOKUP('LA Dropdown'!$B$4, Lookup1!$A$2:$C$30, 2, FALSE), "Total for pool", ""))</f>
        <v/>
      </c>
      <c r="K7" s="25" t="str">
        <f ca="1">IF(K$5&lt;VLOOKUP($B$4, Lookup1!$A$2:$C$30, 2, FALSE), OFFSET('Key Information 201617'!$B$6, VLOOKUP($B$4, Lookup1!$A$2:$C$30, 3, FALSE)-VLOOKUP('LA Dropdown'!$B$4, Lookup1!$A$2:$C$30, 2, FALSE)+K$5, 0), IF(K$5=VLOOKUP('LA Dropdown'!$B$4, Lookup1!$A$2:$C$30, 2, FALSE), "Total for pool", ""))</f>
        <v/>
      </c>
      <c r="L7" s="25" t="str">
        <f ca="1">IF(L$5&lt;VLOOKUP($B$4, Lookup1!$A$2:$C$30, 2, FALSE), OFFSET('Key Information 201617'!$B$6, VLOOKUP($B$4, Lookup1!$A$2:$C$30, 3, FALSE)-VLOOKUP('LA Dropdown'!$B$4, Lookup1!$A$2:$C$30, 2, FALSE)+L$5, 0), IF(L$5=VLOOKUP('LA Dropdown'!$B$4, Lookup1!$A$2:$C$30, 2, FALSE), "Total for pool", ""))</f>
        <v/>
      </c>
      <c r="M7" s="25" t="str">
        <f ca="1">IF(M$5&lt;VLOOKUP($B$4, Lookup1!$A$2:$C$30, 2, FALSE), OFFSET('Key Information 201617'!$B$6, VLOOKUP($B$4, Lookup1!$A$2:$C$30, 3, FALSE)-VLOOKUP('LA Dropdown'!$B$4, Lookup1!$A$2:$C$30, 2, FALSE)+M$5, 0), IF(M$5=VLOOKUP('LA Dropdown'!$B$4, Lookup1!$A$2:$C$30, 2, FALSE), "Total for pool", ""))</f>
        <v/>
      </c>
      <c r="N7" s="25" t="str">
        <f ca="1">IF(N$5&lt;VLOOKUP($B$4, Lookup1!$A$2:$C$30, 2, FALSE), OFFSET('Key Information 201617'!$B$6, VLOOKUP($B$4, Lookup1!$A$2:$C$30, 3, FALSE)-VLOOKUP('LA Dropdown'!$B$4, Lookup1!$A$2:$C$30, 2, FALSE)+N$5, 0), IF(N$5=VLOOKUP('LA Dropdown'!$B$4, Lookup1!$A$2:$C$30, 2, FALSE), "Total for pool", ""))</f>
        <v/>
      </c>
      <c r="O7" s="25" t="str">
        <f ca="1">IF(O$5&lt;VLOOKUP($B$4, Lookup1!$A$2:$C$30, 2, FALSE), OFFSET('Key Information 201617'!$B$6, VLOOKUP($B$4, Lookup1!$A$2:$C$30, 3, FALSE)-VLOOKUP('LA Dropdown'!$B$4, Lookup1!$A$2:$C$30, 2, FALSE)+O$5, 0), IF(O$5=VLOOKUP('LA Dropdown'!$B$4, Lookup1!$A$2:$C$30, 2, FALSE), "Total for pool", ""))</f>
        <v/>
      </c>
      <c r="P7" s="25" t="str">
        <f ca="1">IF(P$5&lt;VLOOKUP($B$4, Lookup1!$A$2:$C$30, 2, FALSE), OFFSET('Key Information 201617'!$B$6, VLOOKUP($B$4, Lookup1!$A$2:$C$30, 3, FALSE)-VLOOKUP('LA Dropdown'!$B$4, Lookup1!$A$2:$C$30, 2, FALSE)+P$5, 0), IF(P$5=VLOOKUP('LA Dropdown'!$B$4, Lookup1!$A$2:$C$30, 2, FALSE), "Total for pool", ""))</f>
        <v/>
      </c>
    </row>
    <row r="8" spans="1:19" hidden="1" x14ac:dyDescent="0.2"/>
    <row r="9" spans="1:19" ht="15.75" x14ac:dyDescent="0.25">
      <c r="B9" s="18" t="s">
        <v>528</v>
      </c>
      <c r="C9" s="17">
        <v>0</v>
      </c>
      <c r="D9" s="9">
        <f ca="1">IF(D$7&lt;&gt;"",OFFSET('Key Information 201617'!$E$6,VLOOKUP('LA Dropdown'!$B$4, Lookup1!$A$2:$C$30,3,FALSE)-VLOOKUP('LA Dropdown'!$B$4, Lookup1!$A$2:$C$30, 2,FALSE)+'LA Dropdown'!D$5,'LA Dropdown'!$C9), "")</f>
        <v>3.494938926084</v>
      </c>
      <c r="E9" s="9">
        <f ca="1">IF(E$7&lt;&gt;"",OFFSET('Key Information 201617'!$E$6,VLOOKUP('LA Dropdown'!$B$4, Lookup1!$A$2:$C$30,3,FALSE)-VLOOKUP('LA Dropdown'!$B$4, Lookup1!$A$2:$C$30, 2,FALSE)+'LA Dropdown'!E$5,'LA Dropdown'!$C9), "")</f>
        <v>1.9640466241480001</v>
      </c>
      <c r="F9" s="9">
        <f ca="1">IF(F$7&lt;&gt;"",OFFSET('Key Information 201617'!$E$6,VLOOKUP('LA Dropdown'!$B$4, Lookup1!$A$2:$C$30,3,FALSE)-VLOOKUP('LA Dropdown'!$B$4, Lookup1!$A$2:$C$30, 2,FALSE)+'LA Dropdown'!F$5,'LA Dropdown'!$C9), "")</f>
        <v>65.852809273944999</v>
      </c>
      <c r="G9" s="9">
        <f ca="1">IF(G$7&lt;&gt;"",OFFSET('Key Information 201617'!$E$6,VLOOKUP('LA Dropdown'!$B$4, Lookup1!$A$2:$C$30,3,FALSE)-VLOOKUP('LA Dropdown'!$B$4, Lookup1!$A$2:$C$30, 2,FALSE)+'LA Dropdown'!G$5,'LA Dropdown'!$C9), "")</f>
        <v>71.311794824176999</v>
      </c>
      <c r="H9" s="9" t="str">
        <f ca="1">IF(H$7&lt;&gt;"",OFFSET('Key Information 201617'!$E$6,VLOOKUP('LA Dropdown'!$B$4, Lookup1!$A$2:$C$30,3,FALSE)-VLOOKUP('LA Dropdown'!$B$4, Lookup1!$A$2:$C$30, 2,FALSE)+'LA Dropdown'!H$5,'LA Dropdown'!$C9), "")</f>
        <v/>
      </c>
      <c r="I9" s="9" t="str">
        <f ca="1">IF(I$7&lt;&gt;"",OFFSET('Key Information 201617'!$E$6,VLOOKUP('LA Dropdown'!$B$4, Lookup1!$A$2:$C$30,3,FALSE)-VLOOKUP('LA Dropdown'!$B$4, Lookup1!$A$2:$C$30, 2,FALSE)+'LA Dropdown'!I$5,'LA Dropdown'!$C9), "")</f>
        <v/>
      </c>
      <c r="J9" s="9" t="str">
        <f ca="1">IF(J$7&lt;&gt;"",OFFSET('Key Information 201617'!$E$6,VLOOKUP('LA Dropdown'!$B$4, Lookup1!$A$2:$C$30,3,FALSE)-VLOOKUP('LA Dropdown'!$B$4, Lookup1!$A$2:$C$30, 2,FALSE)+'LA Dropdown'!J$5,'LA Dropdown'!$C9), "")</f>
        <v/>
      </c>
      <c r="K9" s="9" t="str">
        <f ca="1">IF(K$7&lt;&gt;"",OFFSET('Key Information 201617'!$E$6,VLOOKUP('LA Dropdown'!$B$4, Lookup1!$A$2:$C$30,3,FALSE)-VLOOKUP('LA Dropdown'!$B$4, Lookup1!$A$2:$C$30, 2,FALSE)+'LA Dropdown'!K$5,'LA Dropdown'!$C9), "")</f>
        <v/>
      </c>
      <c r="L9" s="9" t="str">
        <f ca="1">IF(L$7&lt;&gt;"",OFFSET('Key Information 201617'!$E$6,VLOOKUP('LA Dropdown'!$B$4, Lookup1!$A$2:$C$30,3,FALSE)-VLOOKUP('LA Dropdown'!$B$4, Lookup1!$A$2:$C$30, 2,FALSE)+'LA Dropdown'!L$5,'LA Dropdown'!$C9), "")</f>
        <v/>
      </c>
      <c r="M9" s="9" t="str">
        <f ca="1">IF(M$7&lt;&gt;"",OFFSET('Key Information 201617'!$E$6,VLOOKUP('LA Dropdown'!$B$4, Lookup1!$A$2:$C$30,3,FALSE)-VLOOKUP('LA Dropdown'!$B$4, Lookup1!$A$2:$C$30, 2,FALSE)+'LA Dropdown'!M$5,'LA Dropdown'!$C9), "")</f>
        <v/>
      </c>
      <c r="N9" s="9" t="str">
        <f ca="1">IF(N$7&lt;&gt;"",OFFSET('Key Information 201617'!$E$6,VLOOKUP('LA Dropdown'!$B$4, Lookup1!$A$2:$C$30,3,FALSE)-VLOOKUP('LA Dropdown'!$B$4, Lookup1!$A$2:$C$30, 2,FALSE)+'LA Dropdown'!N$5,'LA Dropdown'!$C9), "")</f>
        <v/>
      </c>
      <c r="O9" s="9" t="str">
        <f ca="1">IF(O$7&lt;&gt;"",OFFSET('Key Information 201617'!$E$6,VLOOKUP('LA Dropdown'!$B$4, Lookup1!$A$2:$C$30,3,FALSE)-VLOOKUP('LA Dropdown'!$B$4, Lookup1!$A$2:$C$30, 2,FALSE)+'LA Dropdown'!O$5,'LA Dropdown'!$C9), "")</f>
        <v/>
      </c>
      <c r="P9" s="9" t="str">
        <f ca="1">IF(P$7&lt;&gt;"",OFFSET('Key Information 201617'!$E$6,VLOOKUP('LA Dropdown'!$B$4, Lookup1!$A$2:$C$30,3,FALSE)-VLOOKUP('LA Dropdown'!$B$4, Lookup1!$A$2:$C$30, 2,FALSE)+'LA Dropdown'!P$5,'LA Dropdown'!$C9), "")</f>
        <v/>
      </c>
    </row>
    <row r="10" spans="1:19" ht="15.75" x14ac:dyDescent="0.25">
      <c r="B10" s="18" t="s">
        <v>529</v>
      </c>
      <c r="C10" s="17">
        <v>1</v>
      </c>
      <c r="D10" s="9">
        <f ca="1">IF(D$7&lt;&gt;"",OFFSET('Key Information 201617'!$E$6,VLOOKUP('LA Dropdown'!$B$4, Lookup1!$A$2:$C$30,3,FALSE)-VLOOKUP('LA Dropdown'!$B$4, Lookup1!$A$2:$C$30, 2,FALSE)+'LA Dropdown'!D$5,'LA Dropdown'!$C10), "")</f>
        <v>3.232818506628</v>
      </c>
      <c r="E10" s="9">
        <f ca="1">IF(E$7&lt;&gt;"",OFFSET('Key Information 201617'!$E$6,VLOOKUP('LA Dropdown'!$B$4, Lookup1!$A$2:$C$30,3,FALSE)-VLOOKUP('LA Dropdown'!$B$4, Lookup1!$A$2:$C$30, 2,FALSE)+'LA Dropdown'!E$5,'LA Dropdown'!$C10), "")</f>
        <v>1.8167431273370001</v>
      </c>
      <c r="F10" s="9">
        <f ca="1">IF(F$7&lt;&gt;"",OFFSET('Key Information 201617'!$E$6,VLOOKUP('LA Dropdown'!$B$4, Lookup1!$A$2:$C$30,3,FALSE)-VLOOKUP('LA Dropdown'!$B$4, Lookup1!$A$2:$C$30, 2,FALSE)+'LA Dropdown'!F$5,'LA Dropdown'!$C10), "")</f>
        <v>60.913848578399005</v>
      </c>
      <c r="G10" s="9">
        <f ca="1">IF(G$7&lt;&gt;"",OFFSET('Key Information 201617'!$E$6,VLOOKUP('LA Dropdown'!$B$4, Lookup1!$A$2:$C$30,3,FALSE)-VLOOKUP('LA Dropdown'!$B$4, Lookup1!$A$2:$C$30, 2,FALSE)+'LA Dropdown'!G$5,'LA Dropdown'!$C10), "")</f>
        <v>65.96341021236401</v>
      </c>
      <c r="H10" s="9" t="str">
        <f ca="1">IF(H$7&lt;&gt;"",OFFSET('Key Information 201617'!$E$6,VLOOKUP('LA Dropdown'!$B$4, Lookup1!$A$2:$C$30,3,FALSE)-VLOOKUP('LA Dropdown'!$B$4, Lookup1!$A$2:$C$30, 2,FALSE)+'LA Dropdown'!H$5,'LA Dropdown'!$C10), "")</f>
        <v/>
      </c>
      <c r="I10" s="9" t="str">
        <f ca="1">IF(I$7&lt;&gt;"",OFFSET('Key Information 201617'!$E$6,VLOOKUP('LA Dropdown'!$B$4, Lookup1!$A$2:$C$30,3,FALSE)-VLOOKUP('LA Dropdown'!$B$4, Lookup1!$A$2:$C$30, 2,FALSE)+'LA Dropdown'!I$5,'LA Dropdown'!$C10), "")</f>
        <v/>
      </c>
      <c r="J10" s="9" t="str">
        <f ca="1">IF(J$7&lt;&gt;"",OFFSET('Key Information 201617'!$E$6,VLOOKUP('LA Dropdown'!$B$4, Lookup1!$A$2:$C$30,3,FALSE)-VLOOKUP('LA Dropdown'!$B$4, Lookup1!$A$2:$C$30, 2,FALSE)+'LA Dropdown'!J$5,'LA Dropdown'!$C10), "")</f>
        <v/>
      </c>
      <c r="K10" s="9" t="str">
        <f ca="1">IF(K$7&lt;&gt;"",OFFSET('Key Information 201617'!$E$6,VLOOKUP('LA Dropdown'!$B$4, Lookup1!$A$2:$C$30,3,FALSE)-VLOOKUP('LA Dropdown'!$B$4, Lookup1!$A$2:$C$30, 2,FALSE)+'LA Dropdown'!K$5,'LA Dropdown'!$C10), "")</f>
        <v/>
      </c>
      <c r="L10" s="9" t="str">
        <f ca="1">IF(L$7&lt;&gt;"",OFFSET('Key Information 201617'!$E$6,VLOOKUP('LA Dropdown'!$B$4, Lookup1!$A$2:$C$30,3,FALSE)-VLOOKUP('LA Dropdown'!$B$4, Lookup1!$A$2:$C$30, 2,FALSE)+'LA Dropdown'!L$5,'LA Dropdown'!$C10), "")</f>
        <v/>
      </c>
      <c r="M10" s="9" t="str">
        <f ca="1">IF(M$7&lt;&gt;"",OFFSET('Key Information 201617'!$E$6,VLOOKUP('LA Dropdown'!$B$4, Lookup1!$A$2:$C$30,3,FALSE)-VLOOKUP('LA Dropdown'!$B$4, Lookup1!$A$2:$C$30, 2,FALSE)+'LA Dropdown'!M$5,'LA Dropdown'!$C10), "")</f>
        <v/>
      </c>
      <c r="N10" s="9" t="str">
        <f ca="1">IF(N$7&lt;&gt;"",OFFSET('Key Information 201617'!$E$6,VLOOKUP('LA Dropdown'!$B$4, Lookup1!$A$2:$C$30,3,FALSE)-VLOOKUP('LA Dropdown'!$B$4, Lookup1!$A$2:$C$30, 2,FALSE)+'LA Dropdown'!N$5,'LA Dropdown'!$C10), "")</f>
        <v/>
      </c>
      <c r="O10" s="9" t="str">
        <f ca="1">IF(O$7&lt;&gt;"",OFFSET('Key Information 201617'!$E$6,VLOOKUP('LA Dropdown'!$B$4, Lookup1!$A$2:$C$30,3,FALSE)-VLOOKUP('LA Dropdown'!$B$4, Lookup1!$A$2:$C$30, 2,FALSE)+'LA Dropdown'!O$5,'LA Dropdown'!$C10), "")</f>
        <v/>
      </c>
      <c r="P10" s="9" t="str">
        <f ca="1">IF(P$7&lt;&gt;"",OFFSET('Key Information 201617'!$E$6,VLOOKUP('LA Dropdown'!$B$4, Lookup1!$A$2:$C$30,3,FALSE)-VLOOKUP('LA Dropdown'!$B$4, Lookup1!$A$2:$C$30, 2,FALSE)+'LA Dropdown'!P$5,'LA Dropdown'!$C10), "")</f>
        <v/>
      </c>
    </row>
    <row r="11" spans="1:19" ht="15.75" x14ac:dyDescent="0.25">
      <c r="B11" s="18" t="s">
        <v>530</v>
      </c>
      <c r="C11" s="17">
        <v>2</v>
      </c>
      <c r="D11" s="9">
        <f ca="1">IF(D$7&lt;&gt;"",OFFSET('Key Information 201617'!$E$6,VLOOKUP('LA Dropdown'!$B$4, Lookup1!$A$2:$C$30,3,FALSE)-VLOOKUP('LA Dropdown'!$B$4, Lookup1!$A$2:$C$30, 2,FALSE)+'LA Dropdown'!D$5,'LA Dropdown'!$C11), "")</f>
        <v>-23.943446241482</v>
      </c>
      <c r="E11" s="9">
        <f ca="1">IF(E$7&lt;&gt;"",OFFSET('Key Information 201617'!$E$6,VLOOKUP('LA Dropdown'!$B$4, Lookup1!$A$2:$C$30,3,FALSE)-VLOOKUP('LA Dropdown'!$B$4, Lookup1!$A$2:$C$30, 2,FALSE)+'LA Dropdown'!E$5,'LA Dropdown'!$C11), "")</f>
        <v>-10.385880875742</v>
      </c>
      <c r="F11" s="9">
        <f ca="1">IF(F$7&lt;&gt;"",OFFSET('Key Information 201617'!$E$6,VLOOKUP('LA Dropdown'!$B$4, Lookup1!$A$2:$C$30,3,FALSE)-VLOOKUP('LA Dropdown'!$B$4, Lookup1!$A$2:$C$30, 2,FALSE)+'LA Dropdown'!F$5,'LA Dropdown'!$C11), "")</f>
        <v>37.393905616475003</v>
      </c>
      <c r="G11" s="9">
        <f ca="1">IF(G$7&lt;&gt;"",OFFSET('Key Information 201617'!$E$6,VLOOKUP('LA Dropdown'!$B$4, Lookup1!$A$2:$C$30,3,FALSE)-VLOOKUP('LA Dropdown'!$B$4, Lookup1!$A$2:$C$30, 2,FALSE)+'LA Dropdown'!G$5,'LA Dropdown'!$C11), "")</f>
        <v>3.0645784992510059</v>
      </c>
      <c r="H11" s="9" t="str">
        <f ca="1">IF(H$7&lt;&gt;"",OFFSET('Key Information 201617'!$E$6,VLOOKUP('LA Dropdown'!$B$4, Lookup1!$A$2:$C$30,3,FALSE)-VLOOKUP('LA Dropdown'!$B$4, Lookup1!$A$2:$C$30, 2,FALSE)+'LA Dropdown'!H$5,'LA Dropdown'!$C11), "")</f>
        <v/>
      </c>
      <c r="I11" s="9" t="str">
        <f ca="1">IF(I$7&lt;&gt;"",OFFSET('Key Information 201617'!$E$6,VLOOKUP('LA Dropdown'!$B$4, Lookup1!$A$2:$C$30,3,FALSE)-VLOOKUP('LA Dropdown'!$B$4, Lookup1!$A$2:$C$30, 2,FALSE)+'LA Dropdown'!I$5,'LA Dropdown'!$C11), "")</f>
        <v/>
      </c>
      <c r="J11" s="9" t="str">
        <f ca="1">IF(J$7&lt;&gt;"",OFFSET('Key Information 201617'!$E$6,VLOOKUP('LA Dropdown'!$B$4, Lookup1!$A$2:$C$30,3,FALSE)-VLOOKUP('LA Dropdown'!$B$4, Lookup1!$A$2:$C$30, 2,FALSE)+'LA Dropdown'!J$5,'LA Dropdown'!$C11), "")</f>
        <v/>
      </c>
      <c r="K11" s="9" t="str">
        <f ca="1">IF(K$7&lt;&gt;"",OFFSET('Key Information 201617'!$E$6,VLOOKUP('LA Dropdown'!$B$4, Lookup1!$A$2:$C$30,3,FALSE)-VLOOKUP('LA Dropdown'!$B$4, Lookup1!$A$2:$C$30, 2,FALSE)+'LA Dropdown'!K$5,'LA Dropdown'!$C11), "")</f>
        <v/>
      </c>
      <c r="L11" s="9" t="str">
        <f ca="1">IF(L$7&lt;&gt;"",OFFSET('Key Information 201617'!$E$6,VLOOKUP('LA Dropdown'!$B$4, Lookup1!$A$2:$C$30,3,FALSE)-VLOOKUP('LA Dropdown'!$B$4, Lookup1!$A$2:$C$30, 2,FALSE)+'LA Dropdown'!L$5,'LA Dropdown'!$C11), "")</f>
        <v/>
      </c>
      <c r="M11" s="9" t="str">
        <f ca="1">IF(M$7&lt;&gt;"",OFFSET('Key Information 201617'!$E$6,VLOOKUP('LA Dropdown'!$B$4, Lookup1!$A$2:$C$30,3,FALSE)-VLOOKUP('LA Dropdown'!$B$4, Lookup1!$A$2:$C$30, 2,FALSE)+'LA Dropdown'!M$5,'LA Dropdown'!$C11), "")</f>
        <v/>
      </c>
      <c r="N11" s="9" t="str">
        <f ca="1">IF(N$7&lt;&gt;"",OFFSET('Key Information 201617'!$E$6,VLOOKUP('LA Dropdown'!$B$4, Lookup1!$A$2:$C$30,3,FALSE)-VLOOKUP('LA Dropdown'!$B$4, Lookup1!$A$2:$C$30, 2,FALSE)+'LA Dropdown'!N$5,'LA Dropdown'!$C11), "")</f>
        <v/>
      </c>
      <c r="O11" s="9" t="str">
        <f ca="1">IF(O$7&lt;&gt;"",OFFSET('Key Information 201617'!$E$6,VLOOKUP('LA Dropdown'!$B$4, Lookup1!$A$2:$C$30,3,FALSE)-VLOOKUP('LA Dropdown'!$B$4, Lookup1!$A$2:$C$30, 2,FALSE)+'LA Dropdown'!O$5,'LA Dropdown'!$C11), "")</f>
        <v/>
      </c>
      <c r="P11" s="9" t="str">
        <f ca="1">IF(P$7&lt;&gt;"",OFFSET('Key Information 201617'!$E$6,VLOOKUP('LA Dropdown'!$B$4, Lookup1!$A$2:$C$30,3,FALSE)-VLOOKUP('LA Dropdown'!$B$4, Lookup1!$A$2:$C$30, 2,FALSE)+'LA Dropdown'!P$5,'LA Dropdown'!$C11), "")</f>
        <v/>
      </c>
    </row>
    <row r="12" spans="1:19" ht="15.75" x14ac:dyDescent="0.25">
      <c r="B12" s="21" t="s">
        <v>255</v>
      </c>
      <c r="C12" s="20">
        <v>3</v>
      </c>
      <c r="D12" s="9">
        <f ca="1">IF(D$7&lt;&gt;"",OFFSET('Key Information 201617'!$E$6,VLOOKUP('LA Dropdown'!$B$4, Lookup1!$A$2:$C$30,3,FALSE)-VLOOKUP('LA Dropdown'!$B$4, Lookup1!$A$2:$C$30, 2,FALSE)+'LA Dropdown'!D$5,'LA Dropdown'!$C12), "")</f>
        <v>0.5</v>
      </c>
      <c r="E12" s="9">
        <f ca="1">IF(E$7&lt;&gt;"",OFFSET('Key Information 201617'!$E$6,VLOOKUP('LA Dropdown'!$B$4, Lookup1!$A$2:$C$30,3,FALSE)-VLOOKUP('LA Dropdown'!$B$4, Lookup1!$A$2:$C$30, 2,FALSE)+'LA Dropdown'!E$5,'LA Dropdown'!$C12), "")</f>
        <v>0.5</v>
      </c>
      <c r="F12" s="9">
        <f ca="1">IF(F$7&lt;&gt;"",OFFSET('Key Information 201617'!$E$6,VLOOKUP('LA Dropdown'!$B$4, Lookup1!$A$2:$C$30,3,FALSE)-VLOOKUP('LA Dropdown'!$B$4, Lookup1!$A$2:$C$30, 2,FALSE)+'LA Dropdown'!F$5,'LA Dropdown'!$C1), "")</f>
        <v>65.852809273944999</v>
      </c>
      <c r="G12" s="9">
        <f ca="1">IF(G$7&lt;&gt;"",OFFSET('Key Information 201617'!$E$6,VLOOKUP('LA Dropdown'!$B$4, Lookup1!$A$2:$C$30,3,FALSE)-VLOOKUP('LA Dropdown'!$B$4, Lookup1!$A$2:$C$30, 2,FALSE)+'LA Dropdown'!G$5,'LA Dropdown'!$C12), "")</f>
        <v>0</v>
      </c>
      <c r="H12" s="9" t="str">
        <f ca="1">IF(H$7&lt;&gt;"",OFFSET('Key Information 201617'!$E$6,VLOOKUP('LA Dropdown'!$B$4, Lookup1!$A$2:$C$30,3,FALSE)-VLOOKUP('LA Dropdown'!$B$4, Lookup1!$A$2:$C$30, 2,FALSE)+'LA Dropdown'!H$5,'LA Dropdown'!$C12), "")</f>
        <v/>
      </c>
      <c r="I12" s="9" t="str">
        <f ca="1">IF(I$7&lt;&gt;"",OFFSET('Key Information 201617'!$E$6,VLOOKUP('LA Dropdown'!$B$4, Lookup1!$A$2:$C$30,3,FALSE)-VLOOKUP('LA Dropdown'!$B$4, Lookup1!$A$2:$C$30, 2,FALSE)+'LA Dropdown'!I$5,'LA Dropdown'!$C12), "")</f>
        <v/>
      </c>
      <c r="J12" s="9" t="str">
        <f ca="1">IF(J$7&lt;&gt;"",OFFSET('Key Information 201617'!$E$6,VLOOKUP('LA Dropdown'!$B$4, Lookup1!$A$2:$C$30,3,FALSE)-VLOOKUP('LA Dropdown'!$B$4, Lookup1!$A$2:$C$30, 2,FALSE)+'LA Dropdown'!J$5,'LA Dropdown'!$C12), "")</f>
        <v/>
      </c>
      <c r="K12" s="9" t="str">
        <f ca="1">IF(K$7&lt;&gt;"",OFFSET('Key Information 201617'!$E$6,VLOOKUP('LA Dropdown'!$B$4, Lookup1!$A$2:$C$30,3,FALSE)-VLOOKUP('LA Dropdown'!$B$4, Lookup1!$A$2:$C$30, 2,FALSE)+'LA Dropdown'!K$5,'LA Dropdown'!$C12), "")</f>
        <v/>
      </c>
      <c r="L12" s="9" t="str">
        <f ca="1">IF(L$7&lt;&gt;"",OFFSET('Key Information 201617'!$E$6,VLOOKUP('LA Dropdown'!$B$4, Lookup1!$A$2:$C$30,3,FALSE)-VLOOKUP('LA Dropdown'!$B$4, Lookup1!$A$2:$C$30, 2,FALSE)+'LA Dropdown'!L$5,'LA Dropdown'!$C12), "")</f>
        <v/>
      </c>
      <c r="M12" s="9" t="str">
        <f ca="1">IF(M$7&lt;&gt;"",OFFSET('Key Information 201617'!$E$6,VLOOKUP('LA Dropdown'!$B$4, Lookup1!$A$2:$C$30,3,FALSE)-VLOOKUP('LA Dropdown'!$B$4, Lookup1!$A$2:$C$30, 2,FALSE)+'LA Dropdown'!M$5,'LA Dropdown'!$C12), "")</f>
        <v/>
      </c>
      <c r="N12" s="9" t="str">
        <f ca="1">IF(N$7&lt;&gt;"",OFFSET('Key Information 201617'!$E$6,VLOOKUP('LA Dropdown'!$B$4, Lookup1!$A$2:$C$30,3,FALSE)-VLOOKUP('LA Dropdown'!$B$4, Lookup1!$A$2:$C$30, 2,FALSE)+'LA Dropdown'!N$5,'LA Dropdown'!$C12), "")</f>
        <v/>
      </c>
      <c r="O12" s="9" t="str">
        <f ca="1">IF(O$7&lt;&gt;"",OFFSET('Key Information 201617'!$E$6,VLOOKUP('LA Dropdown'!$B$4, Lookup1!$A$2:$C$30,3,FALSE)-VLOOKUP('LA Dropdown'!$B$4, Lookup1!$A$2:$C$30, 2,FALSE)+'LA Dropdown'!O$5,'LA Dropdown'!$C12), "")</f>
        <v/>
      </c>
      <c r="P12" s="9" t="str">
        <f ca="1">IF(P$7&lt;&gt;"",OFFSET('Key Information 201617'!$E$6,VLOOKUP('LA Dropdown'!$B$4, Lookup1!$A$2:$C$30,3,FALSE)-VLOOKUP('LA Dropdown'!$B$4, Lookup1!$A$2:$C$30, 2,FALSE)+'LA Dropdown'!P$5,'LA Dropdown'!$C12), "")</f>
        <v/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Lookup1!$A$2:$A$30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74"/>
  <sheetViews>
    <sheetView workbookViewId="0"/>
  </sheetViews>
  <sheetFormatPr defaultRowHeight="15" x14ac:dyDescent="0.2"/>
  <cols>
    <col min="2" max="2" width="49.21875" bestFit="1" customWidth="1"/>
    <col min="3" max="3" width="0" hidden="1" customWidth="1"/>
  </cols>
  <sheetData>
    <row r="1" spans="1:237" ht="18" x14ac:dyDescent="0.25">
      <c r="B1" s="22" t="s">
        <v>531</v>
      </c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237" ht="15.75" thickBot="1" x14ac:dyDescent="0.25">
      <c r="B3" s="1"/>
      <c r="C3" s="1"/>
      <c r="D3" s="1"/>
      <c r="E3" s="4"/>
      <c r="F3" s="1"/>
      <c r="G3" s="1"/>
      <c r="H3" s="4" t="s">
        <v>251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</row>
    <row r="4" spans="1:237" ht="38.25" x14ac:dyDescent="0.2">
      <c r="A4" s="2" t="s">
        <v>257</v>
      </c>
      <c r="B4" s="2" t="s">
        <v>252</v>
      </c>
      <c r="C4" s="2"/>
      <c r="D4" s="2"/>
      <c r="E4" s="5" t="s">
        <v>253</v>
      </c>
      <c r="F4" s="5" t="s">
        <v>256</v>
      </c>
      <c r="G4" s="6" t="s">
        <v>254</v>
      </c>
      <c r="H4" s="7" t="s">
        <v>255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6" spans="1:237" x14ac:dyDescent="0.2">
      <c r="A6" t="s">
        <v>14</v>
      </c>
      <c r="B6" t="s">
        <v>137</v>
      </c>
      <c r="C6">
        <v>0</v>
      </c>
      <c r="E6" s="9">
        <f>VLOOKUP($A6, 'Underlying data'!$A$3:$E$242, 3, FALSE)/1000000</f>
        <v>3.6451451319559998</v>
      </c>
      <c r="F6" s="9">
        <f>VLOOKUP($A6, 'Underlying data'!$A$3:$E$242, 4, FALSE)/1000000</f>
        <v>3.37175924706</v>
      </c>
      <c r="G6" s="9">
        <f>VLOOKUP($A6, 'Underlying data'!$A$3:$E$242, 5, FALSE)/1000000</f>
        <v>-16.156078237004998</v>
      </c>
      <c r="H6" s="9">
        <f>IF(G6&gt;0, 0, IF((1-(E6/(E6-G6)))&gt;0.5, 0.5, (1-(E6/(E6-G6)))))</f>
        <v>0.5</v>
      </c>
    </row>
    <row r="7" spans="1:237" x14ac:dyDescent="0.2">
      <c r="A7" t="s">
        <v>15</v>
      </c>
      <c r="B7" t="s">
        <v>138</v>
      </c>
      <c r="C7">
        <f>C6+1</f>
        <v>1</v>
      </c>
      <c r="E7" s="9">
        <f>VLOOKUP($A7, 'Underlying data'!$A$3:$E$242, 3, FALSE)/1000000</f>
        <v>40.732264223089999</v>
      </c>
      <c r="F7" s="9">
        <f>VLOOKUP($A7, 'Underlying data'!$A$3:$E$242, 4, FALSE)/1000000</f>
        <v>37.677344406358003</v>
      </c>
      <c r="G7" s="9">
        <f>VLOOKUP($A7, 'Underlying data'!$A$3:$E$242, 5, FALSE)/1000000</f>
        <v>25.390867220438999</v>
      </c>
      <c r="H7" s="9">
        <f t="shared" ref="H7:H11" si="0">IF(G7&gt;0, 0, IF((1-(E7/(E7-G7)))&gt;0.5, 0.5, (1-(E7/(E7-G7)))))</f>
        <v>0</v>
      </c>
    </row>
    <row r="8" spans="1:237" x14ac:dyDescent="0.2">
      <c r="A8" t="s">
        <v>270</v>
      </c>
      <c r="B8" t="s">
        <v>387</v>
      </c>
      <c r="C8">
        <f t="shared" ref="C8:C71" si="1">C7+1</f>
        <v>2</v>
      </c>
      <c r="E8" s="9">
        <f>VLOOKUP($A8, 'Underlying data'!$A$3:$E$242, 3, FALSE)/1000000</f>
        <v>1.011904677073</v>
      </c>
      <c r="F8" s="9">
        <f>VLOOKUP($A8, 'Underlying data'!$A$3:$E$242, 4, FALSE)/1000000</f>
        <v>0.93601182629199997</v>
      </c>
      <c r="G8" s="9">
        <f>VLOOKUP($A8, 'Underlying data'!$A$3:$E$242, 5, FALSE)/1000000</f>
        <v>-11.011909664022001</v>
      </c>
      <c r="H8" s="9">
        <f t="shared" si="0"/>
        <v>0.5</v>
      </c>
    </row>
    <row r="9" spans="1:237" x14ac:dyDescent="0.2">
      <c r="A9" t="s">
        <v>271</v>
      </c>
      <c r="B9" t="s">
        <v>388</v>
      </c>
      <c r="C9">
        <f t="shared" si="1"/>
        <v>3</v>
      </c>
      <c r="E9" s="9">
        <f>VLOOKUP($A9, 'Underlying data'!$A$3:$E$242, 3, FALSE)/1000000</f>
        <v>1.366555249962</v>
      </c>
      <c r="F9" s="9">
        <f>VLOOKUP($A9, 'Underlying data'!$A$3:$E$242, 4, FALSE)/1000000</f>
        <v>1.2640636062149999</v>
      </c>
      <c r="G9" s="9">
        <f>VLOOKUP($A9, 'Underlying data'!$A$3:$E$242, 5, FALSE)/1000000</f>
        <v>-6.9176794911890003</v>
      </c>
      <c r="H9" s="9">
        <f t="shared" si="0"/>
        <v>0.5</v>
      </c>
    </row>
    <row r="10" spans="1:237" ht="15.75" thickBot="1" x14ac:dyDescent="0.25">
      <c r="A10" t="s">
        <v>272</v>
      </c>
      <c r="B10" t="s">
        <v>389</v>
      </c>
      <c r="C10">
        <f t="shared" si="1"/>
        <v>4</v>
      </c>
      <c r="E10" s="9">
        <f>VLOOKUP($A10, 'Underlying data'!$A$3:$E$242, 3, FALSE)/1000000</f>
        <v>4.709166011522</v>
      </c>
      <c r="F10" s="9">
        <f>VLOOKUP($A10, 'Underlying data'!$A$3:$E$242, 4, FALSE)/1000000</f>
        <v>4.3559785606580004</v>
      </c>
      <c r="G10" s="9">
        <f>VLOOKUP($A10, 'Underlying data'!$A$3:$E$242, 5, FALSE)/1000000</f>
        <v>1.566981368764</v>
      </c>
      <c r="H10" s="9">
        <f t="shared" si="0"/>
        <v>0</v>
      </c>
    </row>
    <row r="11" spans="1:237" ht="16.5" thickTop="1" thickBot="1" x14ac:dyDescent="0.25">
      <c r="A11" s="8"/>
      <c r="B11" s="8" t="s">
        <v>494</v>
      </c>
      <c r="C11" s="8">
        <f t="shared" si="1"/>
        <v>5</v>
      </c>
      <c r="D11" s="8"/>
      <c r="E11" s="10">
        <f>SUM(E6:E10)</f>
        <v>51.465035293602995</v>
      </c>
      <c r="F11" s="10">
        <f t="shared" ref="F11:G11" si="2">SUM(F6:F10)</f>
        <v>47.605157646583002</v>
      </c>
      <c r="G11" s="10">
        <f t="shared" si="2"/>
        <v>-7.1278188030130005</v>
      </c>
      <c r="H11" s="10">
        <f t="shared" si="0"/>
        <v>0.12164996760969637</v>
      </c>
    </row>
    <row r="12" spans="1:237" ht="15.75" thickTop="1" x14ac:dyDescent="0.2">
      <c r="C12">
        <f t="shared" si="1"/>
        <v>6</v>
      </c>
      <c r="E12" s="9"/>
      <c r="F12" s="9"/>
      <c r="G12" s="9"/>
      <c r="H12" s="9"/>
    </row>
    <row r="13" spans="1:237" x14ac:dyDescent="0.2">
      <c r="A13" t="s">
        <v>17</v>
      </c>
      <c r="B13" t="s">
        <v>140</v>
      </c>
      <c r="C13">
        <f t="shared" si="1"/>
        <v>7</v>
      </c>
      <c r="E13" s="9">
        <f>VLOOKUP($A13, 'Underlying data'!$A$3:$E$242, 3, FALSE)/1000000</f>
        <v>74.004531778764999</v>
      </c>
      <c r="F13" s="9">
        <f>VLOOKUP($A13, 'Underlying data'!$A$3:$E$242, 4, FALSE)/1000000</f>
        <v>68.454191895357994</v>
      </c>
      <c r="G13" s="9">
        <f>VLOOKUP($A13, 'Underlying data'!$A$3:$E$242, 5, FALSE)/1000000</f>
        <v>16.091078780762999</v>
      </c>
      <c r="H13" s="9">
        <f t="shared" ref="H13:H20" si="3">IF(G13&gt;0, 0, IF((1-(E13/(E13-G13)))&gt;0.5, 0.5, (1-(E13/(E13-G13)))))</f>
        <v>0</v>
      </c>
    </row>
    <row r="14" spans="1:237" x14ac:dyDescent="0.2">
      <c r="A14" t="s">
        <v>18</v>
      </c>
      <c r="B14" t="s">
        <v>141</v>
      </c>
      <c r="C14">
        <f t="shared" si="1"/>
        <v>8</v>
      </c>
      <c r="E14" s="9">
        <f>VLOOKUP($A14, 'Underlying data'!$A$3:$E$242, 3, FALSE)/1000000</f>
        <v>1.7586672447009999</v>
      </c>
      <c r="F14" s="9">
        <f>VLOOKUP($A14, 'Underlying data'!$A$3:$E$242, 4, FALSE)/1000000</f>
        <v>1.626767201349</v>
      </c>
      <c r="G14" s="9">
        <f>VLOOKUP($A14, 'Underlying data'!$A$3:$E$242, 5, FALSE)/1000000</f>
        <v>-14.649297625980999</v>
      </c>
      <c r="H14" s="9">
        <f t="shared" si="3"/>
        <v>0.5</v>
      </c>
    </row>
    <row r="15" spans="1:237" x14ac:dyDescent="0.2">
      <c r="A15" t="s">
        <v>19</v>
      </c>
      <c r="B15" t="s">
        <v>142</v>
      </c>
      <c r="C15">
        <f t="shared" si="1"/>
        <v>9</v>
      </c>
      <c r="E15" s="9">
        <f>VLOOKUP($A15, 'Underlying data'!$A$3:$E$242, 3, FALSE)/1000000</f>
        <v>3.378603197011</v>
      </c>
      <c r="F15" s="9">
        <f>VLOOKUP($A15, 'Underlying data'!$A$3:$E$242, 4, FALSE)/1000000</f>
        <v>3.1252079572350002</v>
      </c>
      <c r="G15" s="9">
        <f>VLOOKUP($A15, 'Underlying data'!$A$3:$E$242, 5, FALSE)/1000000</f>
        <v>-9.8980944134749986</v>
      </c>
      <c r="H15" s="9">
        <f t="shared" si="3"/>
        <v>0.5</v>
      </c>
    </row>
    <row r="16" spans="1:237" x14ac:dyDescent="0.2">
      <c r="A16" t="s">
        <v>20</v>
      </c>
      <c r="B16" t="s">
        <v>143</v>
      </c>
      <c r="C16">
        <f t="shared" si="1"/>
        <v>10</v>
      </c>
      <c r="E16" s="9">
        <f>VLOOKUP($A16, 'Underlying data'!$A$3:$E$242, 3, FALSE)/1000000</f>
        <v>2.2095812528329999</v>
      </c>
      <c r="F16" s="9">
        <f>VLOOKUP($A16, 'Underlying data'!$A$3:$E$242, 4, FALSE)/1000000</f>
        <v>2.0438626588699997</v>
      </c>
      <c r="G16" s="9">
        <f>VLOOKUP($A16, 'Underlying data'!$A$3:$E$242, 5, FALSE)/1000000</f>
        <v>-13.769791802383001</v>
      </c>
      <c r="H16" s="9">
        <f t="shared" si="3"/>
        <v>0.5</v>
      </c>
    </row>
    <row r="17" spans="1:8" x14ac:dyDescent="0.2">
      <c r="A17" t="s">
        <v>21</v>
      </c>
      <c r="B17" t="s">
        <v>144</v>
      </c>
      <c r="C17">
        <f t="shared" si="1"/>
        <v>11</v>
      </c>
      <c r="E17" s="9">
        <f>VLOOKUP($A17, 'Underlying data'!$A$3:$E$242, 3, FALSE)/1000000</f>
        <v>2.2608789237330003</v>
      </c>
      <c r="F17" s="9">
        <f>VLOOKUP($A17, 'Underlying data'!$A$3:$E$242, 4, FALSE)/1000000</f>
        <v>2.0913130044529997</v>
      </c>
      <c r="G17" s="9">
        <f>VLOOKUP($A17, 'Underlying data'!$A$3:$E$242, 5, FALSE)/1000000</f>
        <v>-18.748105586108</v>
      </c>
      <c r="H17" s="9">
        <f t="shared" si="3"/>
        <v>0.5</v>
      </c>
    </row>
    <row r="18" spans="1:8" x14ac:dyDescent="0.2">
      <c r="A18" t="s">
        <v>22</v>
      </c>
      <c r="B18" t="s">
        <v>145</v>
      </c>
      <c r="C18">
        <f t="shared" si="1"/>
        <v>12</v>
      </c>
      <c r="E18" s="9">
        <f>VLOOKUP($A18, 'Underlying data'!$A$3:$E$242, 3, FALSE)/1000000</f>
        <v>58.659596726650996</v>
      </c>
      <c r="F18" s="9">
        <f>VLOOKUP($A18, 'Underlying data'!$A$3:$E$242, 4, FALSE)/1000000</f>
        <v>54.260126972152001</v>
      </c>
      <c r="G18" s="9">
        <f>VLOOKUP($A18, 'Underlying data'!$A$3:$E$242, 5, FALSE)/1000000</f>
        <v>35.433520689433998</v>
      </c>
      <c r="H18" s="9">
        <f t="shared" si="3"/>
        <v>0</v>
      </c>
    </row>
    <row r="19" spans="1:8" ht="15.75" thickBot="1" x14ac:dyDescent="0.25">
      <c r="A19" t="s">
        <v>23</v>
      </c>
      <c r="B19" t="s">
        <v>146</v>
      </c>
      <c r="C19">
        <f t="shared" si="1"/>
        <v>13</v>
      </c>
      <c r="E19" s="9">
        <f>VLOOKUP($A19, 'Underlying data'!$A$3:$E$242, 3, FALSE)/1000000</f>
        <v>3.1545172829920003</v>
      </c>
      <c r="F19" s="9">
        <f>VLOOKUP($A19, 'Underlying data'!$A$3:$E$242, 4, FALSE)/1000000</f>
        <v>2.917928486768</v>
      </c>
      <c r="G19" s="9">
        <f>VLOOKUP($A19, 'Underlying data'!$A$3:$E$242, 5, FALSE)/1000000</f>
        <v>-23.076764766697</v>
      </c>
      <c r="H19" s="9">
        <f t="shared" si="3"/>
        <v>0.5</v>
      </c>
    </row>
    <row r="20" spans="1:8" ht="16.5" thickTop="1" thickBot="1" x14ac:dyDescent="0.25">
      <c r="A20" s="8"/>
      <c r="B20" s="8" t="s">
        <v>501</v>
      </c>
      <c r="C20" s="8">
        <f t="shared" si="1"/>
        <v>14</v>
      </c>
      <c r="D20" s="8"/>
      <c r="E20" s="10">
        <f>SUM(E13:E19)</f>
        <v>145.42637640668602</v>
      </c>
      <c r="F20" s="10">
        <f t="shared" ref="F20:G20" si="4">SUM(F13:F19)</f>
        <v>134.51939817618501</v>
      </c>
      <c r="G20" s="10">
        <f t="shared" si="4"/>
        <v>-28.617454724446997</v>
      </c>
      <c r="H20" s="10">
        <f t="shared" si="3"/>
        <v>0.16442671100985595</v>
      </c>
    </row>
    <row r="21" spans="1:8" ht="15.75" thickTop="1" x14ac:dyDescent="0.2">
      <c r="C21">
        <f t="shared" si="1"/>
        <v>15</v>
      </c>
      <c r="E21" s="9"/>
      <c r="F21" s="9"/>
      <c r="G21" s="9"/>
      <c r="H21" s="9"/>
    </row>
    <row r="22" spans="1:8" x14ac:dyDescent="0.2">
      <c r="A22" t="s">
        <v>327</v>
      </c>
      <c r="B22" t="s">
        <v>444</v>
      </c>
      <c r="C22">
        <f t="shared" si="1"/>
        <v>16</v>
      </c>
      <c r="E22" s="9">
        <f>VLOOKUP($A22, 'Underlying data'!$A$3:$E$242, 3, FALSE)/1000000</f>
        <v>81.313273669023999</v>
      </c>
      <c r="F22" s="9">
        <f>VLOOKUP($A22, 'Underlying data'!$A$3:$E$242, 4, FALSE)/1000000</f>
        <v>75.214778143846999</v>
      </c>
      <c r="G22" s="9">
        <f>VLOOKUP($A22, 'Underlying data'!$A$3:$E$242, 5, FALSE)/1000000</f>
        <v>62.045584793303</v>
      </c>
      <c r="H22" s="9">
        <f t="shared" ref="H22:H28" si="5">IF(G22&gt;0, 0, IF((1-(E22/(E22-G22)))&gt;0.5, 0.5, (1-(E22/(E22-G22)))))</f>
        <v>0</v>
      </c>
    </row>
    <row r="23" spans="1:8" x14ac:dyDescent="0.2">
      <c r="A23" t="s">
        <v>328</v>
      </c>
      <c r="B23" t="s">
        <v>445</v>
      </c>
      <c r="C23">
        <f t="shared" si="1"/>
        <v>17</v>
      </c>
      <c r="E23" s="9">
        <f>VLOOKUP($A23, 'Underlying data'!$A$3:$E$242, 3, FALSE)/1000000</f>
        <v>3.3455470469300002</v>
      </c>
      <c r="F23" s="9">
        <f>VLOOKUP($A23, 'Underlying data'!$A$3:$E$242, 4, FALSE)/1000000</f>
        <v>3.0946310184099999</v>
      </c>
      <c r="G23" s="9">
        <f>VLOOKUP($A23, 'Underlying data'!$A$3:$E$242, 5, FALSE)/1000000</f>
        <v>-6.9519529237390003</v>
      </c>
      <c r="H23" s="9">
        <f t="shared" si="5"/>
        <v>0.5</v>
      </c>
    </row>
    <row r="24" spans="1:8" x14ac:dyDescent="0.2">
      <c r="A24" t="s">
        <v>329</v>
      </c>
      <c r="B24" t="s">
        <v>446</v>
      </c>
      <c r="C24">
        <f t="shared" si="1"/>
        <v>18</v>
      </c>
      <c r="E24" s="9">
        <f>VLOOKUP($A24, 'Underlying data'!$A$3:$E$242, 3, FALSE)/1000000</f>
        <v>2.8640430464220001</v>
      </c>
      <c r="F24" s="9">
        <f>VLOOKUP($A24, 'Underlying data'!$A$3:$E$242, 4, FALSE)/1000000</f>
        <v>2.6492398179399999</v>
      </c>
      <c r="G24" s="9">
        <f>VLOOKUP($A24, 'Underlying data'!$A$3:$E$242, 5, FALSE)/1000000</f>
        <v>-6.3327075853709998</v>
      </c>
      <c r="H24" s="9">
        <f t="shared" si="5"/>
        <v>0.5</v>
      </c>
    </row>
    <row r="25" spans="1:8" x14ac:dyDescent="0.2">
      <c r="A25" t="s">
        <v>330</v>
      </c>
      <c r="B25" t="s">
        <v>447</v>
      </c>
      <c r="C25">
        <f t="shared" si="1"/>
        <v>19</v>
      </c>
      <c r="E25" s="9">
        <f>VLOOKUP($A25, 'Underlying data'!$A$3:$E$242, 3, FALSE)/1000000</f>
        <v>3.0522994550740004</v>
      </c>
      <c r="F25" s="9">
        <f>VLOOKUP($A25, 'Underlying data'!$A$3:$E$242, 4, FALSE)/1000000</f>
        <v>2.8233769959439998</v>
      </c>
      <c r="G25" s="9">
        <f>VLOOKUP($A25, 'Underlying data'!$A$3:$E$242, 5, FALSE)/1000000</f>
        <v>-13.558370148418</v>
      </c>
      <c r="H25" s="9">
        <f t="shared" si="5"/>
        <v>0.5</v>
      </c>
    </row>
    <row r="26" spans="1:8" x14ac:dyDescent="0.2">
      <c r="A26" t="s">
        <v>331</v>
      </c>
      <c r="B26" t="s">
        <v>448</v>
      </c>
      <c r="C26">
        <f t="shared" si="1"/>
        <v>20</v>
      </c>
      <c r="E26" s="9">
        <f>VLOOKUP($A26, 'Underlying data'!$A$3:$E$242, 3, FALSE)/1000000</f>
        <v>1.5701248623190001</v>
      </c>
      <c r="F26" s="9">
        <f>VLOOKUP($A26, 'Underlying data'!$A$3:$E$242, 4, FALSE)/1000000</f>
        <v>1.452365497645</v>
      </c>
      <c r="G26" s="9">
        <f>VLOOKUP($A26, 'Underlying data'!$A$3:$E$242, 5, FALSE)/1000000</f>
        <v>-6.468038111537</v>
      </c>
      <c r="H26" s="9">
        <f t="shared" si="5"/>
        <v>0.5</v>
      </c>
    </row>
    <row r="27" spans="1:8" ht="15.75" thickBot="1" x14ac:dyDescent="0.25">
      <c r="A27" t="s">
        <v>332</v>
      </c>
      <c r="B27" t="s">
        <v>449</v>
      </c>
      <c r="C27">
        <f t="shared" si="1"/>
        <v>21</v>
      </c>
      <c r="E27" s="9">
        <f>VLOOKUP($A27, 'Underlying data'!$A$3:$E$242, 3, FALSE)/1000000</f>
        <v>2.0583798431160001</v>
      </c>
      <c r="F27" s="9">
        <f>VLOOKUP($A27, 'Underlying data'!$A$3:$E$242, 4, FALSE)/1000000</f>
        <v>1.9040013548820001</v>
      </c>
      <c r="G27" s="9">
        <f>VLOOKUP($A27, 'Underlying data'!$A$3:$E$242, 5, FALSE)/1000000</f>
        <v>-14.221681045957999</v>
      </c>
      <c r="H27" s="9">
        <f t="shared" si="5"/>
        <v>0.5</v>
      </c>
    </row>
    <row r="28" spans="1:8" ht="16.5" thickTop="1" thickBot="1" x14ac:dyDescent="0.25">
      <c r="A28" s="8"/>
      <c r="B28" s="8" t="s">
        <v>495</v>
      </c>
      <c r="C28" s="8">
        <f t="shared" si="1"/>
        <v>22</v>
      </c>
      <c r="D28" s="8"/>
      <c r="E28" s="10">
        <f>SUM(E22:E27)</f>
        <v>94.203667922885003</v>
      </c>
      <c r="F28" s="10">
        <f t="shared" ref="F28:G28" si="6">SUM(F22:F27)</f>
        <v>87.138392828668003</v>
      </c>
      <c r="G28" s="10">
        <f t="shared" si="6"/>
        <v>14.512834978280006</v>
      </c>
      <c r="H28" s="10">
        <f t="shared" si="5"/>
        <v>0</v>
      </c>
    </row>
    <row r="29" spans="1:8" ht="15.75" thickTop="1" x14ac:dyDescent="0.2">
      <c r="C29">
        <f t="shared" si="1"/>
        <v>23</v>
      </c>
      <c r="E29" s="9"/>
      <c r="F29" s="9"/>
      <c r="G29" s="9"/>
      <c r="H29" s="9"/>
    </row>
    <row r="30" spans="1:8" x14ac:dyDescent="0.2">
      <c r="A30" t="s">
        <v>305</v>
      </c>
      <c r="B30" t="s">
        <v>422</v>
      </c>
      <c r="C30">
        <f t="shared" si="1"/>
        <v>24</v>
      </c>
      <c r="E30" s="9">
        <f>VLOOKUP($A30, 'Underlying data'!$A$3:$E$242, 3, FALSE)/1000000</f>
        <v>52.824817198779002</v>
      </c>
      <c r="F30" s="9">
        <f>VLOOKUP($A30, 'Underlying data'!$A$3:$E$242, 4, FALSE)/1000000</f>
        <v>48.862955908871001</v>
      </c>
      <c r="G30" s="9">
        <f>VLOOKUP($A30, 'Underlying data'!$A$3:$E$242, 5, FALSE)/1000000</f>
        <v>13.269733089328</v>
      </c>
      <c r="H30" s="9">
        <f t="shared" ref="H30:H41" si="7">IF(G30&gt;0, 0, IF((1-(E30/(E30-G30)))&gt;0.5, 0.5, (1-(E30/(E30-G30)))))</f>
        <v>0</v>
      </c>
    </row>
    <row r="31" spans="1:8" x14ac:dyDescent="0.2">
      <c r="A31" t="s">
        <v>306</v>
      </c>
      <c r="B31" t="s">
        <v>423</v>
      </c>
      <c r="C31">
        <f t="shared" si="1"/>
        <v>25</v>
      </c>
      <c r="E31" s="9">
        <f>VLOOKUP($A31, 'Underlying data'!$A$3:$E$242, 3, FALSE)/1000000</f>
        <v>2.9490304320909999</v>
      </c>
      <c r="F31" s="9">
        <f>VLOOKUP($A31, 'Underlying data'!$A$3:$E$242, 4, FALSE)/1000000</f>
        <v>2.7278531496839999</v>
      </c>
      <c r="G31" s="9">
        <f>VLOOKUP($A31, 'Underlying data'!$A$3:$E$242, 5, FALSE)/1000000</f>
        <v>-9.1268251674129992</v>
      </c>
      <c r="H31" s="9">
        <f t="shared" si="7"/>
        <v>0.5</v>
      </c>
    </row>
    <row r="32" spans="1:8" x14ac:dyDescent="0.2">
      <c r="A32" t="s">
        <v>307</v>
      </c>
      <c r="B32" t="s">
        <v>424</v>
      </c>
      <c r="C32">
        <f t="shared" si="1"/>
        <v>26</v>
      </c>
      <c r="E32" s="9">
        <f>VLOOKUP($A32, 'Underlying data'!$A$3:$E$242, 3, FALSE)/1000000</f>
        <v>2.6782010425610001</v>
      </c>
      <c r="F32" s="9">
        <f>VLOOKUP($A32, 'Underlying data'!$A$3:$E$242, 4, FALSE)/1000000</f>
        <v>2.4773359643689998</v>
      </c>
      <c r="G32" s="9">
        <f>VLOOKUP($A32, 'Underlying data'!$A$3:$E$242, 5, FALSE)/1000000</f>
        <v>-5.6238984391770002</v>
      </c>
      <c r="H32" s="9">
        <f t="shared" si="7"/>
        <v>0.5</v>
      </c>
    </row>
    <row r="33" spans="1:8" x14ac:dyDescent="0.2">
      <c r="A33" t="s">
        <v>308</v>
      </c>
      <c r="B33" t="s">
        <v>425</v>
      </c>
      <c r="C33">
        <f t="shared" si="1"/>
        <v>27</v>
      </c>
      <c r="E33" s="9">
        <f>VLOOKUP($A33, 'Underlying data'!$A$3:$E$242, 3, FALSE)/1000000</f>
        <v>3.0873897390830001</v>
      </c>
      <c r="F33" s="9">
        <f>VLOOKUP($A33, 'Underlying data'!$A$3:$E$242, 4, FALSE)/1000000</f>
        <v>2.8558355086520004</v>
      </c>
      <c r="G33" s="9">
        <f>VLOOKUP($A33, 'Underlying data'!$A$3:$E$242, 5, FALSE)/1000000</f>
        <v>-11.141328734335</v>
      </c>
      <c r="H33" s="9">
        <f t="shared" si="7"/>
        <v>0.5</v>
      </c>
    </row>
    <row r="34" spans="1:8" x14ac:dyDescent="0.2">
      <c r="A34" t="s">
        <v>309</v>
      </c>
      <c r="B34" t="s">
        <v>426</v>
      </c>
      <c r="C34">
        <f t="shared" si="1"/>
        <v>28</v>
      </c>
      <c r="E34" s="9">
        <f>VLOOKUP($A34, 'Underlying data'!$A$3:$E$242, 3, FALSE)/1000000</f>
        <v>1.533027666218</v>
      </c>
      <c r="F34" s="9">
        <f>VLOOKUP($A34, 'Underlying data'!$A$3:$E$242, 4, FALSE)/1000000</f>
        <v>1.4180505912520001</v>
      </c>
      <c r="G34" s="9">
        <f>VLOOKUP($A34, 'Underlying data'!$A$3:$E$242, 5, FALSE)/1000000</f>
        <v>-5.5058370789120001</v>
      </c>
      <c r="H34" s="9">
        <f t="shared" si="7"/>
        <v>0.5</v>
      </c>
    </row>
    <row r="35" spans="1:8" x14ac:dyDescent="0.2">
      <c r="A35" t="s">
        <v>310</v>
      </c>
      <c r="B35" t="s">
        <v>427</v>
      </c>
      <c r="C35">
        <f t="shared" si="1"/>
        <v>29</v>
      </c>
      <c r="E35" s="9">
        <f>VLOOKUP($A35, 'Underlying data'!$A$3:$E$242, 3, FALSE)/1000000</f>
        <v>3.042179033209</v>
      </c>
      <c r="F35" s="9">
        <f>VLOOKUP($A35, 'Underlying data'!$A$3:$E$242, 4, FALSE)/1000000</f>
        <v>2.8140156057179997</v>
      </c>
      <c r="G35" s="9">
        <f>VLOOKUP($A35, 'Underlying data'!$A$3:$E$242, 5, FALSE)/1000000</f>
        <v>-6.6244784698550001</v>
      </c>
      <c r="H35" s="9">
        <f t="shared" si="7"/>
        <v>0.5</v>
      </c>
    </row>
    <row r="36" spans="1:8" x14ac:dyDescent="0.2">
      <c r="A36" t="s">
        <v>311</v>
      </c>
      <c r="B36" t="s">
        <v>428</v>
      </c>
      <c r="C36">
        <f t="shared" si="1"/>
        <v>30</v>
      </c>
      <c r="E36" s="9">
        <f>VLOOKUP($A36, 'Underlying data'!$A$3:$E$242, 3, FALSE)/1000000</f>
        <v>2.1668929118349998</v>
      </c>
      <c r="F36" s="9">
        <f>VLOOKUP($A36, 'Underlying data'!$A$3:$E$242, 4, FALSE)/1000000</f>
        <v>2.0043759434470001</v>
      </c>
      <c r="G36" s="9">
        <f>VLOOKUP($A36, 'Underlying data'!$A$3:$E$242, 5, FALSE)/1000000</f>
        <v>-7.2485801653359996</v>
      </c>
      <c r="H36" s="9">
        <f t="shared" si="7"/>
        <v>0.5</v>
      </c>
    </row>
    <row r="37" spans="1:8" x14ac:dyDescent="0.2">
      <c r="A37" t="s">
        <v>312</v>
      </c>
      <c r="B37" t="s">
        <v>429</v>
      </c>
      <c r="C37">
        <f t="shared" si="1"/>
        <v>31</v>
      </c>
      <c r="E37" s="9">
        <f>VLOOKUP($A37, 'Underlying data'!$A$3:$E$242, 3, FALSE)/1000000</f>
        <v>2.5642653424570003</v>
      </c>
      <c r="F37" s="9">
        <f>VLOOKUP($A37, 'Underlying data'!$A$3:$E$242, 4, FALSE)/1000000</f>
        <v>2.3719454417730002</v>
      </c>
      <c r="G37" s="9">
        <f>VLOOKUP($A37, 'Underlying data'!$A$3:$E$242, 5, FALSE)/1000000</f>
        <v>-3.007066776606</v>
      </c>
      <c r="H37" s="9">
        <f t="shared" si="7"/>
        <v>0.5</v>
      </c>
    </row>
    <row r="38" spans="1:8" x14ac:dyDescent="0.2">
      <c r="A38" t="s">
        <v>313</v>
      </c>
      <c r="B38" t="s">
        <v>430</v>
      </c>
      <c r="C38">
        <f t="shared" si="1"/>
        <v>32</v>
      </c>
      <c r="E38" s="9">
        <f>VLOOKUP($A38, 'Underlying data'!$A$3:$E$242, 3, FALSE)/1000000</f>
        <v>2.3097429842849997</v>
      </c>
      <c r="F38" s="9">
        <f>VLOOKUP($A38, 'Underlying data'!$A$3:$E$242, 4, FALSE)/1000000</f>
        <v>2.1365122604629998</v>
      </c>
      <c r="G38" s="9">
        <f>VLOOKUP($A38, 'Underlying data'!$A$3:$E$242, 5, FALSE)/1000000</f>
        <v>-6.2520312029560001</v>
      </c>
      <c r="H38" s="9">
        <f t="shared" si="7"/>
        <v>0.5</v>
      </c>
    </row>
    <row r="39" spans="1:8" x14ac:dyDescent="0.2">
      <c r="A39" t="s">
        <v>314</v>
      </c>
      <c r="B39" t="s">
        <v>431</v>
      </c>
      <c r="C39">
        <f t="shared" si="1"/>
        <v>33</v>
      </c>
      <c r="E39" s="9">
        <f>VLOOKUP($A39, 'Underlying data'!$A$3:$E$242, 3, FALSE)/1000000</f>
        <v>8.2212438832900006</v>
      </c>
      <c r="F39" s="9">
        <f>VLOOKUP($A39, 'Underlying data'!$A$3:$E$242, 4, FALSE)/1000000</f>
        <v>7.6046505920429999</v>
      </c>
      <c r="G39" s="9">
        <f>VLOOKUP($A39, 'Underlying data'!$A$3:$E$242, 5, FALSE)/1000000</f>
        <v>5.5424778639319996</v>
      </c>
      <c r="H39" s="9">
        <f t="shared" si="7"/>
        <v>0</v>
      </c>
    </row>
    <row r="40" spans="1:8" ht="15.75" thickBot="1" x14ac:dyDescent="0.25">
      <c r="A40" t="s">
        <v>315</v>
      </c>
      <c r="B40" t="s">
        <v>432</v>
      </c>
      <c r="C40">
        <f t="shared" si="1"/>
        <v>34</v>
      </c>
      <c r="E40" s="9">
        <f>VLOOKUP($A40, 'Underlying data'!$A$3:$E$242, 3, FALSE)/1000000</f>
        <v>103.30092373205601</v>
      </c>
      <c r="F40" s="9">
        <f>VLOOKUP($A40, 'Underlying data'!$A$3:$E$242, 4, FALSE)/1000000</f>
        <v>95.553354452151993</v>
      </c>
      <c r="G40" s="9">
        <f>VLOOKUP($A40, 'Underlying data'!$A$3:$E$242, 5, FALSE)/1000000</f>
        <v>86.457248658883998</v>
      </c>
      <c r="H40" s="9">
        <f t="shared" si="7"/>
        <v>0</v>
      </c>
    </row>
    <row r="41" spans="1:8" ht="16.5" thickTop="1" thickBot="1" x14ac:dyDescent="0.25">
      <c r="A41" s="8"/>
      <c r="B41" s="8" t="s">
        <v>496</v>
      </c>
      <c r="C41" s="8">
        <f t="shared" si="1"/>
        <v>35</v>
      </c>
      <c r="D41" s="8"/>
      <c r="E41" s="10">
        <f>SUM(E30:E40)</f>
        <v>184.67771396586403</v>
      </c>
      <c r="F41" s="10">
        <f t="shared" ref="F41:G41" si="8">SUM(F30:F40)</f>
        <v>170.82688541842398</v>
      </c>
      <c r="G41" s="10">
        <f t="shared" si="8"/>
        <v>50.739413577553997</v>
      </c>
      <c r="H41" s="10">
        <f t="shared" si="7"/>
        <v>0</v>
      </c>
    </row>
    <row r="42" spans="1:8" ht="15.75" thickTop="1" x14ac:dyDescent="0.2">
      <c r="C42">
        <f t="shared" si="1"/>
        <v>36</v>
      </c>
      <c r="E42" s="9"/>
      <c r="F42" s="9"/>
      <c r="G42" s="9"/>
      <c r="H42" s="9"/>
    </row>
    <row r="43" spans="1:8" x14ac:dyDescent="0.2">
      <c r="A43" t="s">
        <v>25</v>
      </c>
      <c r="B43" t="s">
        <v>148</v>
      </c>
      <c r="C43">
        <f t="shared" si="1"/>
        <v>37</v>
      </c>
      <c r="E43" s="9">
        <f>VLOOKUP($A43, 'Underlying data'!$A$3:$E$242, 3, FALSE)/1000000</f>
        <v>93.944282495835012</v>
      </c>
      <c r="F43" s="9">
        <f>VLOOKUP($A43, 'Underlying data'!$A$3:$E$242, 4, FALSE)/1000000</f>
        <v>86.898461308647001</v>
      </c>
      <c r="G43" s="9">
        <f>VLOOKUP($A43, 'Underlying data'!$A$3:$E$242, 5, FALSE)/1000000</f>
        <v>72.109464167284997</v>
      </c>
      <c r="H43" s="9">
        <f t="shared" ref="H43:H53" si="9">IF(G43&gt;0, 0, IF((1-(E43/(E43-G43)))&gt;0.5, 0.5, (1-(E43/(E43-G43)))))</f>
        <v>0</v>
      </c>
    </row>
    <row r="44" spans="1:8" x14ac:dyDescent="0.2">
      <c r="A44" t="s">
        <v>26</v>
      </c>
      <c r="B44" t="s">
        <v>149</v>
      </c>
      <c r="C44">
        <f t="shared" si="1"/>
        <v>38</v>
      </c>
      <c r="E44" s="9">
        <f>VLOOKUP($A44, 'Underlying data'!$A$3:$E$242, 3, FALSE)/1000000</f>
        <v>2.4410832519189998</v>
      </c>
      <c r="F44" s="9">
        <f>VLOOKUP($A44, 'Underlying data'!$A$3:$E$242, 4, FALSE)/1000000</f>
        <v>2.2580020080250001</v>
      </c>
      <c r="G44" s="9">
        <f>VLOOKUP($A44, 'Underlying data'!$A$3:$E$242, 5, FALSE)/1000000</f>
        <v>-10.424873420222999</v>
      </c>
      <c r="H44" s="9">
        <f t="shared" si="9"/>
        <v>0.5</v>
      </c>
    </row>
    <row r="45" spans="1:8" x14ac:dyDescent="0.2">
      <c r="A45" t="s">
        <v>27</v>
      </c>
      <c r="B45" t="s">
        <v>150</v>
      </c>
      <c r="C45">
        <f t="shared" si="1"/>
        <v>39</v>
      </c>
      <c r="E45" s="9">
        <f>VLOOKUP($A45, 'Underlying data'!$A$3:$E$242, 3, FALSE)/1000000</f>
        <v>3.7797367248590001</v>
      </c>
      <c r="F45" s="9">
        <f>VLOOKUP($A45, 'Underlying data'!$A$3:$E$242, 4, FALSE)/1000000</f>
        <v>3.4962564704950001</v>
      </c>
      <c r="G45" s="9">
        <f>VLOOKUP($A45, 'Underlying data'!$A$3:$E$242, 5, FALSE)/1000000</f>
        <v>-26.590869841118998</v>
      </c>
      <c r="H45" s="9">
        <f t="shared" si="9"/>
        <v>0.5</v>
      </c>
    </row>
    <row r="46" spans="1:8" x14ac:dyDescent="0.2">
      <c r="A46" t="s">
        <v>28</v>
      </c>
      <c r="B46" t="s">
        <v>151</v>
      </c>
      <c r="C46">
        <f t="shared" si="1"/>
        <v>40</v>
      </c>
      <c r="E46" s="9">
        <f>VLOOKUP($A46, 'Underlying data'!$A$3:$E$242, 3, FALSE)/1000000</f>
        <v>2.0253699433530001</v>
      </c>
      <c r="F46" s="9">
        <f>VLOOKUP($A46, 'Underlying data'!$A$3:$E$242, 4, FALSE)/1000000</f>
        <v>1.8734671976020001</v>
      </c>
      <c r="G46" s="9">
        <f>VLOOKUP($A46, 'Underlying data'!$A$3:$E$242, 5, FALSE)/1000000</f>
        <v>-4.0965534791460003</v>
      </c>
      <c r="H46" s="9">
        <f t="shared" si="9"/>
        <v>0.5</v>
      </c>
    </row>
    <row r="47" spans="1:8" x14ac:dyDescent="0.2">
      <c r="A47" t="s">
        <v>29</v>
      </c>
      <c r="B47" t="s">
        <v>152</v>
      </c>
      <c r="C47">
        <f t="shared" si="1"/>
        <v>41</v>
      </c>
      <c r="E47" s="9">
        <f>VLOOKUP($A47, 'Underlying data'!$A$3:$E$242, 3, FALSE)/1000000</f>
        <v>2.7370784378969999</v>
      </c>
      <c r="F47" s="9">
        <f>VLOOKUP($A47, 'Underlying data'!$A$3:$E$242, 4, FALSE)/1000000</f>
        <v>2.5317975550549998</v>
      </c>
      <c r="G47" s="9">
        <f>VLOOKUP($A47, 'Underlying data'!$A$3:$E$242, 5, FALSE)/1000000</f>
        <v>-10.355198713648999</v>
      </c>
      <c r="H47" s="9">
        <f t="shared" si="9"/>
        <v>0.5</v>
      </c>
    </row>
    <row r="48" spans="1:8" x14ac:dyDescent="0.2">
      <c r="A48" t="s">
        <v>30</v>
      </c>
      <c r="B48" t="s">
        <v>153</v>
      </c>
      <c r="C48">
        <f t="shared" si="1"/>
        <v>42</v>
      </c>
      <c r="E48" s="9">
        <f>VLOOKUP($A48, 'Underlying data'!$A$3:$E$242, 3, FALSE)/1000000</f>
        <v>3.1059444949070003</v>
      </c>
      <c r="F48" s="9">
        <f>VLOOKUP($A48, 'Underlying data'!$A$3:$E$242, 4, FALSE)/1000000</f>
        <v>2.8729986577889997</v>
      </c>
      <c r="G48" s="9">
        <f>VLOOKUP($A48, 'Underlying data'!$A$3:$E$242, 5, FALSE)/1000000</f>
        <v>-9.4387764520190007</v>
      </c>
      <c r="H48" s="9">
        <f t="shared" si="9"/>
        <v>0.5</v>
      </c>
    </row>
    <row r="49" spans="1:8" x14ac:dyDescent="0.2">
      <c r="A49" t="s">
        <v>31</v>
      </c>
      <c r="B49" t="s">
        <v>154</v>
      </c>
      <c r="C49">
        <f t="shared" si="1"/>
        <v>43</v>
      </c>
      <c r="E49" s="9">
        <f>VLOOKUP($A49, 'Underlying data'!$A$3:$E$242, 3, FALSE)/1000000</f>
        <v>1.5081817355579998</v>
      </c>
      <c r="F49" s="9">
        <f>VLOOKUP($A49, 'Underlying data'!$A$3:$E$242, 4, FALSE)/1000000</f>
        <v>1.3950681053909999</v>
      </c>
      <c r="G49" s="9">
        <f>VLOOKUP($A49, 'Underlying data'!$A$3:$E$242, 5, FALSE)/1000000</f>
        <v>-3.0187758963739997</v>
      </c>
      <c r="H49" s="9">
        <f t="shared" si="9"/>
        <v>0.5</v>
      </c>
    </row>
    <row r="50" spans="1:8" x14ac:dyDescent="0.2">
      <c r="A50" t="s">
        <v>32</v>
      </c>
      <c r="B50" t="s">
        <v>155</v>
      </c>
      <c r="C50">
        <f t="shared" si="1"/>
        <v>44</v>
      </c>
      <c r="E50" s="9">
        <f>VLOOKUP($A50, 'Underlying data'!$A$3:$E$242, 3, FALSE)/1000000</f>
        <v>2.178628715281</v>
      </c>
      <c r="F50" s="9">
        <f>VLOOKUP($A50, 'Underlying data'!$A$3:$E$242, 4, FALSE)/1000000</f>
        <v>2.0152315616349998</v>
      </c>
      <c r="G50" s="9">
        <f>VLOOKUP($A50, 'Underlying data'!$A$3:$E$242, 5, FALSE)/1000000</f>
        <v>-2.2274478920510004</v>
      </c>
      <c r="H50" s="9">
        <f t="shared" si="9"/>
        <v>0.5</v>
      </c>
    </row>
    <row r="51" spans="1:8" x14ac:dyDescent="0.2">
      <c r="A51" t="s">
        <v>33</v>
      </c>
      <c r="B51" t="s">
        <v>156</v>
      </c>
      <c r="C51">
        <f t="shared" si="1"/>
        <v>45</v>
      </c>
      <c r="E51" s="9">
        <f>VLOOKUP($A51, 'Underlying data'!$A$3:$E$242, 3, FALSE)/1000000</f>
        <v>53.387053414272003</v>
      </c>
      <c r="F51" s="9">
        <f>VLOOKUP($A51, 'Underlying data'!$A$3:$E$242, 4, FALSE)/1000000</f>
        <v>49.383024408201003</v>
      </c>
      <c r="G51" s="9">
        <f>VLOOKUP($A51, 'Underlying data'!$A$3:$E$242, 5, FALSE)/1000000</f>
        <v>9.2385594316360002</v>
      </c>
      <c r="H51" s="9">
        <f t="shared" si="9"/>
        <v>0</v>
      </c>
    </row>
    <row r="52" spans="1:8" ht="15.75" thickBot="1" x14ac:dyDescent="0.25">
      <c r="A52" t="s">
        <v>34</v>
      </c>
      <c r="B52" t="s">
        <v>157</v>
      </c>
      <c r="C52">
        <f t="shared" si="1"/>
        <v>46</v>
      </c>
      <c r="E52" s="9">
        <f>VLOOKUP($A52, 'Underlying data'!$A$3:$E$242, 3, FALSE)/1000000</f>
        <v>29.780550667347001</v>
      </c>
      <c r="F52" s="9">
        <f>VLOOKUP($A52, 'Underlying data'!$A$3:$E$242, 4, FALSE)/1000000</f>
        <v>27.547009367295999</v>
      </c>
      <c r="G52" s="9">
        <f>VLOOKUP($A52, 'Underlying data'!$A$3:$E$242, 5, FALSE)/1000000</f>
        <v>10.89248506198</v>
      </c>
      <c r="H52" s="9">
        <f t="shared" si="9"/>
        <v>0</v>
      </c>
    </row>
    <row r="53" spans="1:8" ht="16.5" thickTop="1" thickBot="1" x14ac:dyDescent="0.25">
      <c r="A53" s="8"/>
      <c r="B53" s="8" t="s">
        <v>497</v>
      </c>
      <c r="C53" s="8">
        <f t="shared" si="1"/>
        <v>47</v>
      </c>
      <c r="D53" s="8"/>
      <c r="E53" s="10">
        <f>SUM(E43:E52)</f>
        <v>194.88790988122801</v>
      </c>
      <c r="F53" s="10">
        <f t="shared" ref="F53:G53" si="10">SUM(F43:F52)</f>
        <v>180.27131664013601</v>
      </c>
      <c r="G53" s="10">
        <f t="shared" si="10"/>
        <v>26.088012966320001</v>
      </c>
      <c r="H53" s="10">
        <f t="shared" si="9"/>
        <v>0</v>
      </c>
    </row>
    <row r="54" spans="1:8" ht="15.75" thickTop="1" x14ac:dyDescent="0.2">
      <c r="C54">
        <f t="shared" si="1"/>
        <v>48</v>
      </c>
      <c r="E54" s="9"/>
      <c r="F54" s="9"/>
      <c r="G54" s="9"/>
      <c r="H54" s="9"/>
    </row>
    <row r="55" spans="1:8" x14ac:dyDescent="0.2">
      <c r="A55" t="s">
        <v>334</v>
      </c>
      <c r="B55" t="s">
        <v>451</v>
      </c>
      <c r="C55">
        <f t="shared" si="1"/>
        <v>49</v>
      </c>
      <c r="E55" s="9">
        <f>VLOOKUP($A55, 'Underlying data'!$A$3:$E$242, 3, FALSE)/1000000</f>
        <v>30.390560691225001</v>
      </c>
      <c r="F55" s="9">
        <f>VLOOKUP($A55, 'Underlying data'!$A$3:$E$242, 4, FALSE)/1000000</f>
        <v>28.111268639382999</v>
      </c>
      <c r="G55" s="9">
        <f>VLOOKUP($A55, 'Underlying data'!$A$3:$E$242, 5, FALSE)/1000000</f>
        <v>-23.865745263840001</v>
      </c>
      <c r="H55" s="9">
        <f t="shared" ref="H55:H59" si="11">IF(G55&gt;0, 0, IF((1-(E55/(E55-G55)))&gt;0.5, 0.5, (1-(E55/(E55-G55)))))</f>
        <v>0.43987044167005362</v>
      </c>
    </row>
    <row r="56" spans="1:8" x14ac:dyDescent="0.2">
      <c r="A56" t="s">
        <v>335</v>
      </c>
      <c r="B56" t="s">
        <v>452</v>
      </c>
      <c r="C56">
        <f t="shared" si="1"/>
        <v>50</v>
      </c>
      <c r="E56" s="9">
        <f>VLOOKUP($A56, 'Underlying data'!$A$3:$E$242, 3, FALSE)/1000000</f>
        <v>5.2178909653489995</v>
      </c>
      <c r="F56" s="9">
        <f>VLOOKUP($A56, 'Underlying data'!$A$3:$E$242, 4, FALSE)/1000000</f>
        <v>4.8265491429480001</v>
      </c>
      <c r="G56" s="9">
        <f>VLOOKUP($A56, 'Underlying data'!$A$3:$E$242, 5, FALSE)/1000000</f>
        <v>-26.170305065320001</v>
      </c>
      <c r="H56" s="9">
        <f t="shared" si="11"/>
        <v>0.5</v>
      </c>
    </row>
    <row r="57" spans="1:8" x14ac:dyDescent="0.2">
      <c r="A57" t="s">
        <v>336</v>
      </c>
      <c r="B57" t="s">
        <v>453</v>
      </c>
      <c r="C57">
        <f t="shared" si="1"/>
        <v>51</v>
      </c>
      <c r="E57" s="9">
        <f>VLOOKUP($A57, 'Underlying data'!$A$3:$E$242, 3, FALSE)/1000000</f>
        <v>31.626618485204997</v>
      </c>
      <c r="F57" s="9">
        <f>VLOOKUP($A57, 'Underlying data'!$A$3:$E$242, 4, FALSE)/1000000</f>
        <v>29.254622098814</v>
      </c>
      <c r="G57" s="9">
        <f>VLOOKUP($A57, 'Underlying data'!$A$3:$E$242, 5, FALSE)/1000000</f>
        <v>9.4621674787939991</v>
      </c>
      <c r="H57" s="9">
        <f t="shared" si="11"/>
        <v>0</v>
      </c>
    </row>
    <row r="58" spans="1:8" ht="15.75" thickBot="1" x14ac:dyDescent="0.25">
      <c r="A58" t="s">
        <v>337</v>
      </c>
      <c r="B58" t="s">
        <v>454</v>
      </c>
      <c r="C58">
        <f t="shared" si="1"/>
        <v>52</v>
      </c>
      <c r="E58" s="9">
        <f>VLOOKUP($A58, 'Underlying data'!$A$3:$E$242, 3, FALSE)/1000000</f>
        <v>52.805014666087999</v>
      </c>
      <c r="F58" s="9">
        <f>VLOOKUP($A58, 'Underlying data'!$A$3:$E$242, 4, FALSE)/1000000</f>
        <v>48.844638566131003</v>
      </c>
      <c r="G58" s="9">
        <f>VLOOKUP($A58, 'Underlying data'!$A$3:$E$242, 5, FALSE)/1000000</f>
        <v>35.294242639688001</v>
      </c>
      <c r="H58" s="9">
        <f t="shared" si="11"/>
        <v>0</v>
      </c>
    </row>
    <row r="59" spans="1:8" ht="16.5" thickTop="1" thickBot="1" x14ac:dyDescent="0.25">
      <c r="A59" s="8"/>
      <c r="B59" s="8" t="s">
        <v>498</v>
      </c>
      <c r="C59" s="8">
        <f t="shared" si="1"/>
        <v>53</v>
      </c>
      <c r="D59" s="8"/>
      <c r="E59" s="10">
        <f>SUM(E55:E58)</f>
        <v>120.040084807867</v>
      </c>
      <c r="F59" s="10">
        <f t="shared" ref="F59:G59" si="12">SUM(F55:F58)</f>
        <v>111.037078447276</v>
      </c>
      <c r="G59" s="10">
        <f t="shared" si="12"/>
        <v>-5.2796402106780036</v>
      </c>
      <c r="H59" s="10">
        <f t="shared" si="11"/>
        <v>4.2129363193996072E-2</v>
      </c>
    </row>
    <row r="60" spans="1:8" ht="15.75" thickTop="1" x14ac:dyDescent="0.2">
      <c r="C60">
        <f t="shared" si="1"/>
        <v>54</v>
      </c>
      <c r="E60" s="9"/>
      <c r="F60" s="9"/>
      <c r="G60" s="9"/>
      <c r="H60" s="9"/>
    </row>
    <row r="61" spans="1:8" x14ac:dyDescent="0.2">
      <c r="A61" t="s">
        <v>317</v>
      </c>
      <c r="B61" t="s">
        <v>434</v>
      </c>
      <c r="C61">
        <f t="shared" si="1"/>
        <v>55</v>
      </c>
      <c r="E61" s="9">
        <f>VLOOKUP($A61, 'Underlying data'!$A$3:$E$242, 3, FALSE)/1000000</f>
        <v>7.105107848476</v>
      </c>
      <c r="F61" s="9">
        <f>VLOOKUP($A61, 'Underlying data'!$A$3:$E$242, 4, FALSE)/1000000</f>
        <v>6.5722247598409993</v>
      </c>
      <c r="G61" s="9">
        <f>VLOOKUP($A61, 'Underlying data'!$A$3:$E$242, 5, FALSE)/1000000</f>
        <v>4.7682313538650005</v>
      </c>
      <c r="H61" s="9">
        <f t="shared" ref="H61:H68" si="13">IF(G61&gt;0, 0, IF((1-(E61/(E61-G61)))&gt;0.5, 0.5, (1-(E61/(E61-G61)))))</f>
        <v>0</v>
      </c>
    </row>
    <row r="62" spans="1:8" x14ac:dyDescent="0.2">
      <c r="A62" t="s">
        <v>318</v>
      </c>
      <c r="B62" t="s">
        <v>435</v>
      </c>
      <c r="C62">
        <f t="shared" si="1"/>
        <v>56</v>
      </c>
      <c r="E62" s="9">
        <f>VLOOKUP($A62, 'Underlying data'!$A$3:$E$242, 3, FALSE)/1000000</f>
        <v>2.7024216593269998</v>
      </c>
      <c r="F62" s="9">
        <f>VLOOKUP($A62, 'Underlying data'!$A$3:$E$242, 4, FALSE)/1000000</f>
        <v>2.4997400348780001</v>
      </c>
      <c r="G62" s="9">
        <f>VLOOKUP($A62, 'Underlying data'!$A$3:$E$242, 5, FALSE)/1000000</f>
        <v>-9.3886284412799998</v>
      </c>
      <c r="H62" s="9">
        <f t="shared" si="13"/>
        <v>0.5</v>
      </c>
    </row>
    <row r="63" spans="1:8" x14ac:dyDescent="0.2">
      <c r="A63" t="s">
        <v>319</v>
      </c>
      <c r="B63" t="s">
        <v>436</v>
      </c>
      <c r="C63">
        <f t="shared" si="1"/>
        <v>57</v>
      </c>
      <c r="E63" s="9">
        <f>VLOOKUP($A63, 'Underlying data'!$A$3:$E$242, 3, FALSE)/1000000</f>
        <v>68.697693324623003</v>
      </c>
      <c r="F63" s="9">
        <f>VLOOKUP($A63, 'Underlying data'!$A$3:$E$242, 4, FALSE)/1000000</f>
        <v>63.545366325277001</v>
      </c>
      <c r="G63" s="9">
        <f>VLOOKUP($A63, 'Underlying data'!$A$3:$E$242, 5, FALSE)/1000000</f>
        <v>57.301995221661002</v>
      </c>
      <c r="H63" s="9">
        <f t="shared" si="13"/>
        <v>0</v>
      </c>
    </row>
    <row r="64" spans="1:8" x14ac:dyDescent="0.2">
      <c r="A64" t="s">
        <v>320</v>
      </c>
      <c r="B64" t="s">
        <v>437</v>
      </c>
      <c r="C64">
        <f t="shared" si="1"/>
        <v>58</v>
      </c>
      <c r="E64" s="9">
        <f>VLOOKUP($A64, 'Underlying data'!$A$3:$E$242, 3, FALSE)/1000000</f>
        <v>3.3424196434380002</v>
      </c>
      <c r="F64" s="9">
        <f>VLOOKUP($A64, 'Underlying data'!$A$3:$E$242, 4, FALSE)/1000000</f>
        <v>3.0917381701799997</v>
      </c>
      <c r="G64" s="9">
        <f>VLOOKUP($A64, 'Underlying data'!$A$3:$E$242, 5, FALSE)/1000000</f>
        <v>-10.123869548779</v>
      </c>
      <c r="H64" s="9">
        <f t="shared" si="13"/>
        <v>0.5</v>
      </c>
    </row>
    <row r="65" spans="1:8" x14ac:dyDescent="0.2">
      <c r="A65" t="s">
        <v>321</v>
      </c>
      <c r="B65" t="s">
        <v>438</v>
      </c>
      <c r="C65">
        <f t="shared" si="1"/>
        <v>59</v>
      </c>
      <c r="E65" s="9">
        <f>VLOOKUP($A65, 'Underlying data'!$A$3:$E$242, 3, FALSE)/1000000</f>
        <v>3.4955587491069999</v>
      </c>
      <c r="F65" s="9">
        <f>VLOOKUP($A65, 'Underlying data'!$A$3:$E$242, 4, FALSE)/1000000</f>
        <v>3.2333918429240001</v>
      </c>
      <c r="G65" s="9">
        <f>VLOOKUP($A65, 'Underlying data'!$A$3:$E$242, 5, FALSE)/1000000</f>
        <v>-5.3706090172180003</v>
      </c>
      <c r="H65" s="9">
        <f t="shared" si="13"/>
        <v>0.5</v>
      </c>
    </row>
    <row r="66" spans="1:8" x14ac:dyDescent="0.2">
      <c r="A66" t="s">
        <v>322</v>
      </c>
      <c r="B66" t="s">
        <v>439</v>
      </c>
      <c r="C66">
        <f t="shared" si="1"/>
        <v>60</v>
      </c>
      <c r="E66" s="9">
        <f>VLOOKUP($A66, 'Underlying data'!$A$3:$E$242, 3, FALSE)/1000000</f>
        <v>2.0526295108070003</v>
      </c>
      <c r="F66" s="9">
        <f>VLOOKUP($A66, 'Underlying data'!$A$3:$E$242, 4, FALSE)/1000000</f>
        <v>1.8986822974970001</v>
      </c>
      <c r="G66" s="9">
        <f>VLOOKUP($A66, 'Underlying data'!$A$3:$E$242, 5, FALSE)/1000000</f>
        <v>-7.3992443544329998</v>
      </c>
      <c r="H66" s="9">
        <f t="shared" si="13"/>
        <v>0.5</v>
      </c>
    </row>
    <row r="67" spans="1:8" ht="15.75" thickBot="1" x14ac:dyDescent="0.25">
      <c r="A67" t="s">
        <v>323</v>
      </c>
      <c r="B67" t="s">
        <v>440</v>
      </c>
      <c r="C67">
        <f t="shared" si="1"/>
        <v>61</v>
      </c>
      <c r="E67" s="9">
        <f>VLOOKUP($A67, 'Underlying data'!$A$3:$E$242, 3, FALSE)/1000000</f>
        <v>2.1739313741730002</v>
      </c>
      <c r="F67" s="9">
        <f>VLOOKUP($A67, 'Underlying data'!$A$3:$E$242, 4, FALSE)/1000000</f>
        <v>2.0108865211100002</v>
      </c>
      <c r="G67" s="9">
        <f>VLOOKUP($A67, 'Underlying data'!$A$3:$E$242, 5, FALSE)/1000000</f>
        <v>-4.5982363197980005</v>
      </c>
      <c r="H67" s="9">
        <f t="shared" si="13"/>
        <v>0.5</v>
      </c>
    </row>
    <row r="68" spans="1:8" ht="16.5" thickTop="1" thickBot="1" x14ac:dyDescent="0.25">
      <c r="A68" s="8"/>
      <c r="B68" s="8" t="s">
        <v>499</v>
      </c>
      <c r="C68" s="8">
        <f t="shared" si="1"/>
        <v>62</v>
      </c>
      <c r="D68" s="8"/>
      <c r="E68" s="10">
        <f>SUM(E61:E67)</f>
        <v>89.569762109951</v>
      </c>
      <c r="F68" s="10">
        <f t="shared" ref="F68:G68" si="14">SUM(F61:F67)</f>
        <v>82.852029951706982</v>
      </c>
      <c r="G68" s="10">
        <f t="shared" si="14"/>
        <v>25.189638894018</v>
      </c>
      <c r="H68" s="10">
        <f t="shared" si="13"/>
        <v>0</v>
      </c>
    </row>
    <row r="69" spans="1:8" ht="15.75" thickTop="1" x14ac:dyDescent="0.2">
      <c r="C69">
        <f t="shared" si="1"/>
        <v>63</v>
      </c>
      <c r="E69" s="9"/>
      <c r="F69" s="9"/>
      <c r="G69" s="9"/>
      <c r="H69" s="9"/>
    </row>
    <row r="70" spans="1:8" x14ac:dyDescent="0.2">
      <c r="A70" t="s">
        <v>287</v>
      </c>
      <c r="B70" t="s">
        <v>404</v>
      </c>
      <c r="C70">
        <f t="shared" si="1"/>
        <v>64</v>
      </c>
      <c r="E70" s="9">
        <f>VLOOKUP($A70, 'Underlying data'!$A$3:$E$242, 3, FALSE)/1000000</f>
        <v>161.65455390781997</v>
      </c>
      <c r="F70" s="9">
        <f>VLOOKUP($A70, 'Underlying data'!$A$3:$E$242, 4, FALSE)/1000000</f>
        <v>149.53046236473301</v>
      </c>
      <c r="G70" s="9">
        <f>VLOOKUP($A70, 'Underlying data'!$A$3:$E$242, 5, FALSE)/1000000</f>
        <v>118.604049313815</v>
      </c>
      <c r="H70" s="9">
        <f t="shared" ref="H70:H81" si="15">IF(G70&gt;0, 0, IF((1-(E70/(E70-G70)))&gt;0.5, 0.5, (1-(E70/(E70-G70)))))</f>
        <v>0</v>
      </c>
    </row>
    <row r="71" spans="1:8" x14ac:dyDescent="0.2">
      <c r="A71" t="s">
        <v>288</v>
      </c>
      <c r="B71" t="s">
        <v>405</v>
      </c>
      <c r="C71">
        <f t="shared" si="1"/>
        <v>65</v>
      </c>
      <c r="E71" s="9">
        <f>VLOOKUP($A71, 'Underlying data'!$A$3:$E$242, 3, FALSE)/1000000</f>
        <v>3.1911793610769998</v>
      </c>
      <c r="F71" s="9">
        <f>VLOOKUP($A71, 'Underlying data'!$A$3:$E$242, 4, FALSE)/1000000</f>
        <v>2.951840908996</v>
      </c>
      <c r="G71" s="9">
        <f>VLOOKUP($A71, 'Underlying data'!$A$3:$E$242, 5, FALSE)/1000000</f>
        <v>-13.013535654061998</v>
      </c>
      <c r="H71" s="9">
        <f t="shared" si="15"/>
        <v>0.5</v>
      </c>
    </row>
    <row r="72" spans="1:8" x14ac:dyDescent="0.2">
      <c r="A72" t="s">
        <v>289</v>
      </c>
      <c r="B72" t="s">
        <v>406</v>
      </c>
      <c r="C72">
        <f t="shared" ref="C72:C135" si="16">C71+1</f>
        <v>66</v>
      </c>
      <c r="E72" s="9">
        <f>VLOOKUP($A72, 'Underlying data'!$A$3:$E$242, 3, FALSE)/1000000</f>
        <v>1.518509004482</v>
      </c>
      <c r="F72" s="9">
        <f>VLOOKUP($A72, 'Underlying data'!$A$3:$E$242, 4, FALSE)/1000000</f>
        <v>1.4046208291450002</v>
      </c>
      <c r="G72" s="9">
        <f>VLOOKUP($A72, 'Underlying data'!$A$3:$E$242, 5, FALSE)/1000000</f>
        <v>-10.642169074863</v>
      </c>
      <c r="H72" s="9">
        <f t="shared" si="15"/>
        <v>0.5</v>
      </c>
    </row>
    <row r="73" spans="1:8" x14ac:dyDescent="0.2">
      <c r="A73" t="s">
        <v>290</v>
      </c>
      <c r="B73" t="s">
        <v>407</v>
      </c>
      <c r="C73">
        <f t="shared" si="16"/>
        <v>67</v>
      </c>
      <c r="E73" s="9">
        <f>VLOOKUP($A73, 'Underlying data'!$A$3:$E$242, 3, FALSE)/1000000</f>
        <v>2.071275577642</v>
      </c>
      <c r="F73" s="9">
        <f>VLOOKUP($A73, 'Underlying data'!$A$3:$E$242, 4, FALSE)/1000000</f>
        <v>1.9159299093190001</v>
      </c>
      <c r="G73" s="9">
        <f>VLOOKUP($A73, 'Underlying data'!$A$3:$E$242, 5, FALSE)/1000000</f>
        <v>-4.024361507859</v>
      </c>
      <c r="H73" s="9">
        <f t="shared" si="15"/>
        <v>0.5</v>
      </c>
    </row>
    <row r="74" spans="1:8" x14ac:dyDescent="0.2">
      <c r="A74" t="s">
        <v>291</v>
      </c>
      <c r="B74" t="s">
        <v>408</v>
      </c>
      <c r="C74">
        <f t="shared" si="16"/>
        <v>68</v>
      </c>
      <c r="E74" s="9">
        <f>VLOOKUP($A74, 'Underlying data'!$A$3:$E$242, 3, FALSE)/1000000</f>
        <v>3.959915515509</v>
      </c>
      <c r="F74" s="9">
        <f>VLOOKUP($A74, 'Underlying data'!$A$3:$E$242, 4, FALSE)/1000000</f>
        <v>3.6629218518460003</v>
      </c>
      <c r="G74" s="9">
        <f>VLOOKUP($A74, 'Underlying data'!$A$3:$E$242, 5, FALSE)/1000000</f>
        <v>-20.119105962841999</v>
      </c>
      <c r="H74" s="9">
        <f t="shared" si="15"/>
        <v>0.5</v>
      </c>
    </row>
    <row r="75" spans="1:8" x14ac:dyDescent="0.2">
      <c r="A75" t="s">
        <v>292</v>
      </c>
      <c r="B75" t="s">
        <v>409</v>
      </c>
      <c r="C75">
        <f t="shared" si="16"/>
        <v>69</v>
      </c>
      <c r="E75" s="9">
        <f>VLOOKUP($A75, 'Underlying data'!$A$3:$E$242, 3, FALSE)/1000000</f>
        <v>3.0478087999630001</v>
      </c>
      <c r="F75" s="9">
        <f>VLOOKUP($A75, 'Underlying data'!$A$3:$E$242, 4, FALSE)/1000000</f>
        <v>2.8192231399659997</v>
      </c>
      <c r="G75" s="9">
        <f>VLOOKUP($A75, 'Underlying data'!$A$3:$E$242, 5, FALSE)/1000000</f>
        <v>-10.314922461473</v>
      </c>
      <c r="H75" s="9">
        <f t="shared" si="15"/>
        <v>0.5</v>
      </c>
    </row>
    <row r="76" spans="1:8" x14ac:dyDescent="0.2">
      <c r="A76" t="s">
        <v>293</v>
      </c>
      <c r="B76" t="s">
        <v>410</v>
      </c>
      <c r="C76">
        <f t="shared" si="16"/>
        <v>70</v>
      </c>
      <c r="E76" s="9">
        <f>VLOOKUP($A76, 'Underlying data'!$A$3:$E$242, 3, FALSE)/1000000</f>
        <v>1.590409203905</v>
      </c>
      <c r="F76" s="9">
        <f>VLOOKUP($A76, 'Underlying data'!$A$3:$E$242, 4, FALSE)/1000000</f>
        <v>1.471128513612</v>
      </c>
      <c r="G76" s="9">
        <f>VLOOKUP($A76, 'Underlying data'!$A$3:$E$242, 5, FALSE)/1000000</f>
        <v>-4.8838887526220001</v>
      </c>
      <c r="H76" s="9">
        <f t="shared" si="15"/>
        <v>0.5</v>
      </c>
    </row>
    <row r="77" spans="1:8" x14ac:dyDescent="0.2">
      <c r="A77" t="s">
        <v>294</v>
      </c>
      <c r="B77" t="s">
        <v>411</v>
      </c>
      <c r="C77">
        <f t="shared" si="16"/>
        <v>71</v>
      </c>
      <c r="E77" s="9">
        <f>VLOOKUP($A77, 'Underlying data'!$A$3:$E$242, 3, FALSE)/1000000</f>
        <v>4.6298438842729999</v>
      </c>
      <c r="F77" s="9">
        <f>VLOOKUP($A77, 'Underlying data'!$A$3:$E$242, 4, FALSE)/1000000</f>
        <v>4.2826055929519997</v>
      </c>
      <c r="G77" s="9">
        <f>VLOOKUP($A77, 'Underlying data'!$A$3:$E$242, 5, FALSE)/1000000</f>
        <v>-5.3333910857870004</v>
      </c>
      <c r="H77" s="9">
        <f t="shared" si="15"/>
        <v>0.5</v>
      </c>
    </row>
    <row r="78" spans="1:8" x14ac:dyDescent="0.2">
      <c r="A78" t="s">
        <v>295</v>
      </c>
      <c r="B78" t="s">
        <v>412</v>
      </c>
      <c r="C78">
        <f t="shared" si="16"/>
        <v>72</v>
      </c>
      <c r="E78" s="9">
        <f>VLOOKUP($A78, 'Underlying data'!$A$3:$E$242, 3, FALSE)/1000000</f>
        <v>15.118099579538001</v>
      </c>
      <c r="F78" s="9">
        <f>VLOOKUP($A78, 'Underlying data'!$A$3:$E$242, 4, FALSE)/1000000</f>
        <v>13.984242111073</v>
      </c>
      <c r="G78" s="9">
        <f>VLOOKUP($A78, 'Underlying data'!$A$3:$E$242, 5, FALSE)/1000000</f>
        <v>8.7626732072650011</v>
      </c>
      <c r="H78" s="9">
        <f t="shared" si="15"/>
        <v>0</v>
      </c>
    </row>
    <row r="79" spans="1:8" x14ac:dyDescent="0.2">
      <c r="A79" t="s">
        <v>296</v>
      </c>
      <c r="B79" t="s">
        <v>413</v>
      </c>
      <c r="C79">
        <f t="shared" si="16"/>
        <v>73</v>
      </c>
      <c r="E79" s="9">
        <f>VLOOKUP($A79, 'Underlying data'!$A$3:$E$242, 3, FALSE)/1000000</f>
        <v>1.42061998658</v>
      </c>
      <c r="F79" s="9">
        <f>VLOOKUP($A79, 'Underlying data'!$A$3:$E$242, 4, FALSE)/1000000</f>
        <v>1.3140734875860001</v>
      </c>
      <c r="G79" s="9">
        <f>VLOOKUP($A79, 'Underlying data'!$A$3:$E$242, 5, FALSE)/1000000</f>
        <v>-14.806878605585</v>
      </c>
      <c r="H79" s="9">
        <f t="shared" si="15"/>
        <v>0.5</v>
      </c>
    </row>
    <row r="80" spans="1:8" ht="15.75" thickBot="1" x14ac:dyDescent="0.25">
      <c r="A80" t="s">
        <v>297</v>
      </c>
      <c r="B80" t="s">
        <v>414</v>
      </c>
      <c r="C80">
        <f t="shared" si="16"/>
        <v>74</v>
      </c>
      <c r="E80" s="9">
        <f>VLOOKUP($A80, 'Underlying data'!$A$3:$E$242, 3, FALSE)/1000000</f>
        <v>1.4025054264870001</v>
      </c>
      <c r="F80" s="9">
        <f>VLOOKUP($A80, 'Underlying data'!$A$3:$E$242, 4, FALSE)/1000000</f>
        <v>1.2973175195</v>
      </c>
      <c r="G80" s="9">
        <f>VLOOKUP($A80, 'Underlying data'!$A$3:$E$242, 5, FALSE)/1000000</f>
        <v>-3.849007197663</v>
      </c>
      <c r="H80" s="9">
        <f t="shared" si="15"/>
        <v>0.5</v>
      </c>
    </row>
    <row r="81" spans="1:8" ht="16.5" thickTop="1" thickBot="1" x14ac:dyDescent="0.25">
      <c r="A81" s="8"/>
      <c r="B81" s="8" t="s">
        <v>500</v>
      </c>
      <c r="C81" s="8">
        <f t="shared" si="16"/>
        <v>75</v>
      </c>
      <c r="D81" s="8"/>
      <c r="E81" s="10">
        <f>SUM(E70:E80)</f>
        <v>199.60472024727602</v>
      </c>
      <c r="F81" s="10">
        <f t="shared" ref="F81:G81" si="17">SUM(F70:F80)</f>
        <v>184.634366228728</v>
      </c>
      <c r="G81" s="10">
        <f t="shared" si="17"/>
        <v>40.379462218324001</v>
      </c>
      <c r="H81" s="10">
        <f t="shared" si="15"/>
        <v>0</v>
      </c>
    </row>
    <row r="82" spans="1:8" ht="15.75" thickTop="1" x14ac:dyDescent="0.2">
      <c r="C82">
        <f t="shared" si="16"/>
        <v>76</v>
      </c>
      <c r="E82" s="9"/>
      <c r="F82" s="9"/>
      <c r="G82" s="9"/>
      <c r="H82" s="9"/>
    </row>
    <row r="83" spans="1:8" x14ac:dyDescent="0.2">
      <c r="A83" t="s">
        <v>36</v>
      </c>
      <c r="B83" t="s">
        <v>159</v>
      </c>
      <c r="C83">
        <f t="shared" si="16"/>
        <v>77</v>
      </c>
      <c r="E83" s="9">
        <f>VLOOKUP($A83, 'Underlying data'!$A$3:$E$242, 3, FALSE)/1000000</f>
        <v>1.7190033576460002</v>
      </c>
      <c r="F83" s="9">
        <f>VLOOKUP($A83, 'Underlying data'!$A$3:$E$242, 4, FALSE)/1000000</f>
        <v>1.5900781058219999</v>
      </c>
      <c r="G83" s="9">
        <f>VLOOKUP($A83, 'Underlying data'!$A$3:$E$242, 5, FALSE)/1000000</f>
        <v>-10.309163258942</v>
      </c>
      <c r="H83" s="9">
        <f t="shared" ref="H83:H89" si="18">IF(G83&gt;0, 0, IF((1-(E83/(E83-G83)))&gt;0.5, 0.5, (1-(E83/(E83-G83)))))</f>
        <v>0.5</v>
      </c>
    </row>
    <row r="84" spans="1:8" x14ac:dyDescent="0.2">
      <c r="A84" t="s">
        <v>37</v>
      </c>
      <c r="B84" t="s">
        <v>160</v>
      </c>
      <c r="C84">
        <f t="shared" si="16"/>
        <v>78</v>
      </c>
      <c r="E84" s="9">
        <f>VLOOKUP($A84, 'Underlying data'!$A$3:$E$242, 3, FALSE)/1000000</f>
        <v>2.2606528372240002</v>
      </c>
      <c r="F84" s="9">
        <f>VLOOKUP($A84, 'Underlying data'!$A$3:$E$242, 4, FALSE)/1000000</f>
        <v>2.0911038744320001</v>
      </c>
      <c r="G84" s="9">
        <f>VLOOKUP($A84, 'Underlying data'!$A$3:$E$242, 5, FALSE)/1000000</f>
        <v>-7.7015858863639997</v>
      </c>
      <c r="H84" s="9">
        <f t="shared" si="18"/>
        <v>0.5</v>
      </c>
    </row>
    <row r="85" spans="1:8" x14ac:dyDescent="0.2">
      <c r="A85" t="s">
        <v>38</v>
      </c>
      <c r="B85" t="s">
        <v>161</v>
      </c>
      <c r="C85">
        <f t="shared" si="16"/>
        <v>79</v>
      </c>
      <c r="E85" s="9">
        <f>VLOOKUP($A85, 'Underlying data'!$A$3:$E$242, 3, FALSE)/1000000</f>
        <v>2.60044161692</v>
      </c>
      <c r="F85" s="9">
        <f>VLOOKUP($A85, 'Underlying data'!$A$3:$E$242, 4, FALSE)/1000000</f>
        <v>2.4054084956510002</v>
      </c>
      <c r="G85" s="9">
        <f>VLOOKUP($A85, 'Underlying data'!$A$3:$E$242, 5, FALSE)/1000000</f>
        <v>-19.243333543258</v>
      </c>
      <c r="H85" s="9">
        <f t="shared" si="18"/>
        <v>0.5</v>
      </c>
    </row>
    <row r="86" spans="1:8" x14ac:dyDescent="0.2">
      <c r="A86" t="s">
        <v>39</v>
      </c>
      <c r="B86" t="s">
        <v>162</v>
      </c>
      <c r="C86">
        <f t="shared" si="16"/>
        <v>80</v>
      </c>
      <c r="E86" s="9">
        <f>VLOOKUP($A86, 'Underlying data'!$A$3:$E$242, 3, FALSE)/1000000</f>
        <v>2.3723133539749997</v>
      </c>
      <c r="F86" s="9">
        <f>VLOOKUP($A86, 'Underlying data'!$A$3:$E$242, 4, FALSE)/1000000</f>
        <v>2.1943898524270002</v>
      </c>
      <c r="G86" s="9">
        <f>VLOOKUP($A86, 'Underlying data'!$A$3:$E$242, 5, FALSE)/1000000</f>
        <v>-2.3703730569330004</v>
      </c>
      <c r="H86" s="9">
        <f t="shared" si="18"/>
        <v>0.49979544324946967</v>
      </c>
    </row>
    <row r="87" spans="1:8" x14ac:dyDescent="0.2">
      <c r="A87" t="s">
        <v>40</v>
      </c>
      <c r="B87" t="s">
        <v>163</v>
      </c>
      <c r="C87">
        <f t="shared" si="16"/>
        <v>81</v>
      </c>
      <c r="E87" s="9">
        <f>VLOOKUP($A87, 'Underlying data'!$A$3:$E$242, 3, FALSE)/1000000</f>
        <v>3.3903175808329999</v>
      </c>
      <c r="F87" s="9">
        <f>VLOOKUP($A87, 'Underlying data'!$A$3:$E$242, 4, FALSE)/1000000</f>
        <v>3.136043762271</v>
      </c>
      <c r="G87" s="9">
        <f>VLOOKUP($A87, 'Underlying data'!$A$3:$E$242, 5, FALSE)/1000000</f>
        <v>-16.641366979567</v>
      </c>
      <c r="H87" s="9">
        <f t="shared" si="18"/>
        <v>0.5</v>
      </c>
    </row>
    <row r="88" spans="1:8" ht="15.75" thickBot="1" x14ac:dyDescent="0.25">
      <c r="A88" t="s">
        <v>41</v>
      </c>
      <c r="B88" t="s">
        <v>164</v>
      </c>
      <c r="C88">
        <f t="shared" si="16"/>
        <v>82</v>
      </c>
      <c r="E88" s="9">
        <f>VLOOKUP($A88, 'Underlying data'!$A$3:$E$242, 3, FALSE)/1000000</f>
        <v>69.342675143151993</v>
      </c>
      <c r="F88" s="9">
        <f>VLOOKUP($A88, 'Underlying data'!$A$3:$E$242, 4, FALSE)/1000000</f>
        <v>64.141974507416009</v>
      </c>
      <c r="G88" s="9">
        <f>VLOOKUP($A88, 'Underlying data'!$A$3:$E$242, 5, FALSE)/1000000</f>
        <v>48.710963880785002</v>
      </c>
      <c r="H88" s="9">
        <f t="shared" si="18"/>
        <v>0</v>
      </c>
    </row>
    <row r="89" spans="1:8" ht="16.5" thickTop="1" thickBot="1" x14ac:dyDescent="0.25">
      <c r="A89" s="8"/>
      <c r="B89" s="8" t="s">
        <v>502</v>
      </c>
      <c r="C89" s="8">
        <f t="shared" si="16"/>
        <v>83</v>
      </c>
      <c r="D89" s="8"/>
      <c r="E89" s="10">
        <f>SUM(E83:E88)</f>
        <v>81.685403889749992</v>
      </c>
      <c r="F89" s="10">
        <f t="shared" ref="F89:G89" si="19">SUM(F83:F88)</f>
        <v>75.558998598019002</v>
      </c>
      <c r="G89" s="10">
        <f t="shared" si="19"/>
        <v>-7.5548588442789963</v>
      </c>
      <c r="H89" s="10">
        <f t="shared" si="18"/>
        <v>8.4657514588403204E-2</v>
      </c>
    </row>
    <row r="90" spans="1:8" ht="15.75" thickTop="1" x14ac:dyDescent="0.2">
      <c r="C90">
        <f t="shared" si="16"/>
        <v>84</v>
      </c>
      <c r="E90" s="9"/>
      <c r="F90" s="9"/>
      <c r="G90" s="9"/>
      <c r="H90" s="9"/>
    </row>
    <row r="91" spans="1:8" x14ac:dyDescent="0.2">
      <c r="A91" t="s">
        <v>65</v>
      </c>
      <c r="B91" t="s">
        <v>188</v>
      </c>
      <c r="C91">
        <f t="shared" si="16"/>
        <v>85</v>
      </c>
      <c r="E91" s="9">
        <f>VLOOKUP($A91, 'Underlying data'!$A$3:$E$242, 3, FALSE)/1000000</f>
        <v>163.60498296863202</v>
      </c>
      <c r="F91" s="9">
        <f>VLOOKUP($A91, 'Underlying data'!$A$3:$E$242, 4, FALSE)/1000000</f>
        <v>151.33460924598501</v>
      </c>
      <c r="G91" s="9">
        <f>VLOOKUP($A91, 'Underlying data'!$A$3:$E$242, 5, FALSE)/1000000</f>
        <v>7.5745693574900006</v>
      </c>
      <c r="H91" s="9">
        <f t="shared" ref="H91:H103" si="20">IF(G91&gt;0, 0, IF((1-(E91/(E91-G91)))&gt;0.5, 0.5, (1-(E91/(E91-G91)))))</f>
        <v>0</v>
      </c>
    </row>
    <row r="92" spans="1:8" x14ac:dyDescent="0.2">
      <c r="A92" t="s">
        <v>63</v>
      </c>
      <c r="B92" t="s">
        <v>186</v>
      </c>
      <c r="C92">
        <f t="shared" si="16"/>
        <v>86</v>
      </c>
      <c r="E92" s="9">
        <f>VLOOKUP($A92, 'Underlying data'!$A$3:$E$242, 3, FALSE)/1000000</f>
        <v>62.377368198313</v>
      </c>
      <c r="F92" s="9">
        <f>VLOOKUP($A92, 'Underlying data'!$A$3:$E$242, 4, FALSE)/1000000</f>
        <v>57.699065583439996</v>
      </c>
      <c r="G92" s="9">
        <f>VLOOKUP($A92, 'Underlying data'!$A$3:$E$242, 5, FALSE)/1000000</f>
        <v>19.332129256049001</v>
      </c>
      <c r="H92" s="9">
        <f t="shared" si="20"/>
        <v>0</v>
      </c>
    </row>
    <row r="93" spans="1:8" x14ac:dyDescent="0.2">
      <c r="A93" t="s">
        <v>64</v>
      </c>
      <c r="B93" t="s">
        <v>187</v>
      </c>
      <c r="C93">
        <f t="shared" si="16"/>
        <v>87</v>
      </c>
      <c r="E93" s="9">
        <f>VLOOKUP($A93, 'Underlying data'!$A$3:$E$242, 3, FALSE)/1000000</f>
        <v>32.954783775936001</v>
      </c>
      <c r="F93" s="9">
        <f>VLOOKUP($A93, 'Underlying data'!$A$3:$E$242, 4, FALSE)/1000000</f>
        <v>30.483174992740999</v>
      </c>
      <c r="G93" s="9">
        <f>VLOOKUP($A93, 'Underlying data'!$A$3:$E$242, 5, FALSE)/1000000</f>
        <v>7.650876829704</v>
      </c>
      <c r="H93" s="9">
        <f t="shared" si="20"/>
        <v>0</v>
      </c>
    </row>
    <row r="94" spans="1:8" x14ac:dyDescent="0.2">
      <c r="A94" t="s">
        <v>66</v>
      </c>
      <c r="B94" t="s">
        <v>189</v>
      </c>
      <c r="C94">
        <f t="shared" si="16"/>
        <v>88</v>
      </c>
      <c r="E94" s="9">
        <f>VLOOKUP($A94, 'Underlying data'!$A$3:$E$242, 3, FALSE)/1000000</f>
        <v>59.296767490703999</v>
      </c>
      <c r="F94" s="9">
        <f>VLOOKUP($A94, 'Underlying data'!$A$3:$E$242, 4, FALSE)/1000000</f>
        <v>54.849509928901</v>
      </c>
      <c r="G94" s="9">
        <f>VLOOKUP($A94, 'Underlying data'!$A$3:$E$242, 5, FALSE)/1000000</f>
        <v>30.236867094232</v>
      </c>
      <c r="H94" s="9">
        <f t="shared" si="20"/>
        <v>0</v>
      </c>
    </row>
    <row r="95" spans="1:8" x14ac:dyDescent="0.2">
      <c r="A95" t="s">
        <v>67</v>
      </c>
      <c r="B95" t="s">
        <v>190</v>
      </c>
      <c r="C95">
        <f t="shared" si="16"/>
        <v>89</v>
      </c>
      <c r="E95" s="9">
        <f>VLOOKUP($A95, 'Underlying data'!$A$3:$E$242, 3, FALSE)/1000000</f>
        <v>56.153447204830002</v>
      </c>
      <c r="F95" s="9">
        <f>VLOOKUP($A95, 'Underlying data'!$A$3:$E$242, 4, FALSE)/1000000</f>
        <v>51.941938664467997</v>
      </c>
      <c r="G95" s="9">
        <f>VLOOKUP($A95, 'Underlying data'!$A$3:$E$242, 5, FALSE)/1000000</f>
        <v>25.803194926513999</v>
      </c>
      <c r="H95" s="9">
        <f t="shared" si="20"/>
        <v>0</v>
      </c>
    </row>
    <row r="96" spans="1:8" x14ac:dyDescent="0.2">
      <c r="A96" t="s">
        <v>68</v>
      </c>
      <c r="B96" t="s">
        <v>191</v>
      </c>
      <c r="C96">
        <f t="shared" si="16"/>
        <v>90</v>
      </c>
      <c r="E96" s="9">
        <f>VLOOKUP($A96, 'Underlying data'!$A$3:$E$242, 3, FALSE)/1000000</f>
        <v>66.472079854139992</v>
      </c>
      <c r="F96" s="9">
        <f>VLOOKUP($A96, 'Underlying data'!$A$3:$E$242, 4, FALSE)/1000000</f>
        <v>61.486673865078998</v>
      </c>
      <c r="G96" s="9">
        <f>VLOOKUP($A96, 'Underlying data'!$A$3:$E$242, 5, FALSE)/1000000</f>
        <v>25.657722161841001</v>
      </c>
      <c r="H96" s="9">
        <f t="shared" si="20"/>
        <v>0</v>
      </c>
    </row>
    <row r="97" spans="1:8" x14ac:dyDescent="0.2">
      <c r="A97" t="s">
        <v>69</v>
      </c>
      <c r="B97" t="s">
        <v>192</v>
      </c>
      <c r="C97">
        <f t="shared" si="16"/>
        <v>91</v>
      </c>
      <c r="E97" s="9">
        <f>VLOOKUP($A97, 'Underlying data'!$A$3:$E$242, 3, FALSE)/1000000</f>
        <v>43.851574999539004</v>
      </c>
      <c r="F97" s="9">
        <f>VLOOKUP($A97, 'Underlying data'!$A$3:$E$242, 4, FALSE)/1000000</f>
        <v>40.562706874573003</v>
      </c>
      <c r="G97" s="9">
        <f>VLOOKUP($A97, 'Underlying data'!$A$3:$E$242, 5, FALSE)/1000000</f>
        <v>-1.710746639468</v>
      </c>
      <c r="H97" s="9">
        <f t="shared" si="20"/>
        <v>3.7547398331067239E-2</v>
      </c>
    </row>
    <row r="98" spans="1:8" x14ac:dyDescent="0.2">
      <c r="A98" t="s">
        <v>70</v>
      </c>
      <c r="B98" t="s">
        <v>193</v>
      </c>
      <c r="C98">
        <f t="shared" si="16"/>
        <v>92</v>
      </c>
      <c r="E98" s="9">
        <f>VLOOKUP($A98, 'Underlying data'!$A$3:$E$242, 3, FALSE)/1000000</f>
        <v>51.523132930924</v>
      </c>
      <c r="F98" s="9">
        <f>VLOOKUP($A98, 'Underlying data'!$A$3:$E$242, 4, FALSE)/1000000</f>
        <v>47.658897961104998</v>
      </c>
      <c r="G98" s="9">
        <f>VLOOKUP($A98, 'Underlying data'!$A$3:$E$242, 5, FALSE)/1000000</f>
        <v>24.042532105656001</v>
      </c>
      <c r="H98" s="9">
        <f t="shared" si="20"/>
        <v>0</v>
      </c>
    </row>
    <row r="99" spans="1:8" x14ac:dyDescent="0.2">
      <c r="A99" t="s">
        <v>71</v>
      </c>
      <c r="B99" t="s">
        <v>194</v>
      </c>
      <c r="C99">
        <f t="shared" si="16"/>
        <v>93</v>
      </c>
      <c r="E99" s="9">
        <f>VLOOKUP($A99, 'Underlying data'!$A$3:$E$242, 3, FALSE)/1000000</f>
        <v>33.329268213592997</v>
      </c>
      <c r="F99" s="9">
        <f>VLOOKUP($A99, 'Underlying data'!$A$3:$E$242, 4, FALSE)/1000000</f>
        <v>30.829573097573999</v>
      </c>
      <c r="G99" s="9">
        <f>VLOOKUP($A99, 'Underlying data'!$A$3:$E$242, 5, FALSE)/1000000</f>
        <v>-44.509390071262004</v>
      </c>
      <c r="H99" s="9">
        <f t="shared" si="20"/>
        <v>0.5</v>
      </c>
    </row>
    <row r="100" spans="1:8" x14ac:dyDescent="0.2">
      <c r="A100" t="s">
        <v>283</v>
      </c>
      <c r="B100" t="s">
        <v>400</v>
      </c>
      <c r="C100">
        <f t="shared" si="16"/>
        <v>94</v>
      </c>
      <c r="E100" s="9">
        <f>VLOOKUP($A100, 'Underlying data'!$A$3:$E$242, 3, FALSE)/1000000</f>
        <v>64.605849585608993</v>
      </c>
      <c r="F100" s="9">
        <f>VLOOKUP($A100, 'Underlying data'!$A$3:$E$242, 4, FALSE)/1000000</f>
        <v>59.760410866689</v>
      </c>
      <c r="G100" s="9">
        <f>VLOOKUP($A100, 'Underlying data'!$A$3:$E$242, 5, FALSE)/1000000</f>
        <v>25.963031043609998</v>
      </c>
      <c r="H100" s="9">
        <f t="shared" si="20"/>
        <v>0</v>
      </c>
    </row>
    <row r="101" spans="1:8" x14ac:dyDescent="0.2">
      <c r="A101" t="s">
        <v>284</v>
      </c>
      <c r="B101" t="s">
        <v>401</v>
      </c>
      <c r="C101">
        <f t="shared" si="16"/>
        <v>95</v>
      </c>
      <c r="E101" s="9">
        <f>VLOOKUP($A101, 'Underlying data'!$A$3:$E$242, 3, FALSE)/1000000</f>
        <v>38.928602190204003</v>
      </c>
      <c r="F101" s="9">
        <f>VLOOKUP($A101, 'Underlying data'!$A$3:$E$242, 4, FALSE)/1000000</f>
        <v>36.008957025939004</v>
      </c>
      <c r="G101" s="9">
        <f>VLOOKUP($A101, 'Underlying data'!$A$3:$E$242, 5, FALSE)/1000000</f>
        <v>-29.089285336346002</v>
      </c>
      <c r="H101" s="9">
        <f t="shared" si="20"/>
        <v>0.42767110820651888</v>
      </c>
    </row>
    <row r="102" spans="1:8" ht="15.75" thickBot="1" x14ac:dyDescent="0.25">
      <c r="A102" t="s">
        <v>285</v>
      </c>
      <c r="B102" t="s">
        <v>402</v>
      </c>
      <c r="C102">
        <f t="shared" si="16"/>
        <v>96</v>
      </c>
      <c r="E102" s="9">
        <f>VLOOKUP($A102, 'Underlying data'!$A$3:$E$242, 3, FALSE)/1000000</f>
        <v>48.461470468941002</v>
      </c>
      <c r="F102" s="9">
        <f>VLOOKUP($A102, 'Underlying data'!$A$3:$E$242, 4, FALSE)/1000000</f>
        <v>44.826860183770997</v>
      </c>
      <c r="G102" s="9">
        <f>VLOOKUP($A102, 'Underlying data'!$A$3:$E$242, 5, FALSE)/1000000</f>
        <v>-25.824187398218999</v>
      </c>
      <c r="H102" s="9">
        <f t="shared" si="20"/>
        <v>0.3476335559200221</v>
      </c>
    </row>
    <row r="103" spans="1:8" ht="16.5" thickTop="1" thickBot="1" x14ac:dyDescent="0.25">
      <c r="A103" s="8"/>
      <c r="B103" s="8" t="s">
        <v>503</v>
      </c>
      <c r="C103" s="8">
        <f t="shared" si="16"/>
        <v>97</v>
      </c>
      <c r="D103" s="8"/>
      <c r="E103" s="10">
        <f>SUM(E91:E102)</f>
        <v>721.55932788136499</v>
      </c>
      <c r="F103" s="10">
        <f t="shared" ref="F103:G103" si="21">SUM(F91:F102)</f>
        <v>667.44237829026497</v>
      </c>
      <c r="G103" s="10">
        <f t="shared" si="21"/>
        <v>65.12731332980097</v>
      </c>
      <c r="H103" s="10">
        <f t="shared" si="20"/>
        <v>0</v>
      </c>
    </row>
    <row r="104" spans="1:8" ht="15.75" thickTop="1" x14ac:dyDescent="0.2">
      <c r="C104">
        <f t="shared" si="16"/>
        <v>98</v>
      </c>
      <c r="E104" s="9"/>
      <c r="F104" s="9"/>
      <c r="G104" s="9"/>
      <c r="H104" s="9"/>
    </row>
    <row r="105" spans="1:8" x14ac:dyDescent="0.2">
      <c r="A105" t="s">
        <v>6</v>
      </c>
      <c r="B105" t="s">
        <v>129</v>
      </c>
      <c r="C105">
        <f t="shared" si="16"/>
        <v>99</v>
      </c>
      <c r="E105" s="9">
        <f>VLOOKUP($A105, 'Underlying data'!$A$3:$E$242, 3, FALSE)/1000000</f>
        <v>327.83002928328699</v>
      </c>
      <c r="F105" s="9">
        <f>VLOOKUP($A105, 'Underlying data'!$A$3:$E$242, 4, FALSE)/1000000</f>
        <v>303.24277708704102</v>
      </c>
      <c r="G105" s="9">
        <f>VLOOKUP($A105, 'Underlying data'!$A$3:$E$242, 5, FALSE)/1000000</f>
        <v>127.066744155702</v>
      </c>
      <c r="H105" s="9">
        <f t="shared" ref="H105:H113" si="22">IF(G105&gt;0, 0, IF((1-(E105/(E105-G105)))&gt;0.5, 0.5, (1-(E105/(E105-G105)))))</f>
        <v>0</v>
      </c>
    </row>
    <row r="106" spans="1:8" x14ac:dyDescent="0.2">
      <c r="A106" t="s">
        <v>7</v>
      </c>
      <c r="B106" t="s">
        <v>130</v>
      </c>
      <c r="C106">
        <f t="shared" si="16"/>
        <v>100</v>
      </c>
      <c r="E106" s="9">
        <f>VLOOKUP($A106, 'Underlying data'!$A$3:$E$242, 3, FALSE)/1000000</f>
        <v>27.650690541211002</v>
      </c>
      <c r="F106" s="9">
        <f>VLOOKUP($A106, 'Underlying data'!$A$3:$E$242, 4, FALSE)/1000000</f>
        <v>25.57688875062</v>
      </c>
      <c r="G106" s="9">
        <f>VLOOKUP($A106, 'Underlying data'!$A$3:$E$242, 5, FALSE)/1000000</f>
        <v>-26.231715504512</v>
      </c>
      <c r="H106" s="9">
        <f t="shared" si="22"/>
        <v>0.48683266820439586</v>
      </c>
    </row>
    <row r="107" spans="1:8" x14ac:dyDescent="0.2">
      <c r="A107" t="s">
        <v>8</v>
      </c>
      <c r="B107" t="s">
        <v>131</v>
      </c>
      <c r="C107">
        <f t="shared" si="16"/>
        <v>101</v>
      </c>
      <c r="E107" s="9">
        <f>VLOOKUP($A107, 'Underlying data'!$A$3:$E$242, 3, FALSE)/1000000</f>
        <v>1.598069365909</v>
      </c>
      <c r="F107" s="9">
        <f>VLOOKUP($A107, 'Underlying data'!$A$3:$E$242, 4, FALSE)/1000000</f>
        <v>1.4782141634649999</v>
      </c>
      <c r="G107" s="9">
        <f>VLOOKUP($A107, 'Underlying data'!$A$3:$E$242, 5, FALSE)/1000000</f>
        <v>-9.2604514286790014</v>
      </c>
      <c r="H107" s="9">
        <f t="shared" si="22"/>
        <v>0.5</v>
      </c>
    </row>
    <row r="108" spans="1:8" x14ac:dyDescent="0.2">
      <c r="A108" t="s">
        <v>9</v>
      </c>
      <c r="B108" t="s">
        <v>132</v>
      </c>
      <c r="C108">
        <f t="shared" si="16"/>
        <v>102</v>
      </c>
      <c r="E108" s="9">
        <f>VLOOKUP($A108, 'Underlying data'!$A$3:$E$242, 3, FALSE)/1000000</f>
        <v>2.019243905113</v>
      </c>
      <c r="F108" s="9">
        <f>VLOOKUP($A108, 'Underlying data'!$A$3:$E$242, 4, FALSE)/1000000</f>
        <v>1.8678006122300002</v>
      </c>
      <c r="G108" s="9">
        <f>VLOOKUP($A108, 'Underlying data'!$A$3:$E$242, 5, FALSE)/1000000</f>
        <v>-12.500404870472002</v>
      </c>
      <c r="H108" s="9">
        <f t="shared" si="22"/>
        <v>0.5</v>
      </c>
    </row>
    <row r="109" spans="1:8" x14ac:dyDescent="0.2">
      <c r="A109" t="s">
        <v>10</v>
      </c>
      <c r="B109" t="s">
        <v>133</v>
      </c>
      <c r="C109">
        <f t="shared" si="16"/>
        <v>103</v>
      </c>
      <c r="E109" s="9">
        <f>VLOOKUP($A109, 'Underlying data'!$A$3:$E$242, 3, FALSE)/1000000</f>
        <v>2.7872527358019998</v>
      </c>
      <c r="F109" s="9">
        <f>VLOOKUP($A109, 'Underlying data'!$A$3:$E$242, 4, FALSE)/1000000</f>
        <v>2.578208780617</v>
      </c>
      <c r="G109" s="9">
        <f>VLOOKUP($A109, 'Underlying data'!$A$3:$E$242, 5, FALSE)/1000000</f>
        <v>-10.619878358492</v>
      </c>
      <c r="H109" s="9">
        <f t="shared" si="22"/>
        <v>0.5</v>
      </c>
    </row>
    <row r="110" spans="1:8" x14ac:dyDescent="0.2">
      <c r="A110" t="s">
        <v>11</v>
      </c>
      <c r="B110" t="s">
        <v>134</v>
      </c>
      <c r="C110">
        <f t="shared" si="16"/>
        <v>104</v>
      </c>
      <c r="E110" s="9">
        <f>VLOOKUP($A110, 'Underlying data'!$A$3:$E$242, 3, FALSE)/1000000</f>
        <v>2.9279494939770001</v>
      </c>
      <c r="F110" s="9">
        <f>VLOOKUP($A110, 'Underlying data'!$A$3:$E$242, 4, FALSE)/1000000</f>
        <v>2.7083532819289999</v>
      </c>
      <c r="G110" s="9">
        <f>VLOOKUP($A110, 'Underlying data'!$A$3:$E$242, 5, FALSE)/1000000</f>
        <v>-18.83510643903</v>
      </c>
      <c r="H110" s="9">
        <f t="shared" si="22"/>
        <v>0.5</v>
      </c>
    </row>
    <row r="111" spans="1:8" x14ac:dyDescent="0.2">
      <c r="A111" t="s">
        <v>12</v>
      </c>
      <c r="B111" t="s">
        <v>135</v>
      </c>
      <c r="C111">
        <f t="shared" si="16"/>
        <v>105</v>
      </c>
      <c r="E111" s="9">
        <f>VLOOKUP($A111, 'Underlying data'!$A$3:$E$242, 3, FALSE)/1000000</f>
        <v>1.937216492148</v>
      </c>
      <c r="F111" s="9">
        <f>VLOOKUP($A111, 'Underlying data'!$A$3:$E$242, 4, FALSE)/1000000</f>
        <v>1.791925255237</v>
      </c>
      <c r="G111" s="9">
        <f>VLOOKUP($A111, 'Underlying data'!$A$3:$E$242, 5, FALSE)/1000000</f>
        <v>-11.269405350628</v>
      </c>
      <c r="H111" s="9">
        <f t="shared" si="22"/>
        <v>0.5</v>
      </c>
    </row>
    <row r="112" spans="1:8" ht="15.75" thickBot="1" x14ac:dyDescent="0.25">
      <c r="A112" t="s">
        <v>13</v>
      </c>
      <c r="B112" t="s">
        <v>136</v>
      </c>
      <c r="C112">
        <f t="shared" si="16"/>
        <v>106</v>
      </c>
      <c r="E112" s="9">
        <f>VLOOKUP($A112, 'Underlying data'!$A$3:$E$242, 3, FALSE)/1000000</f>
        <v>2.1401618640680002</v>
      </c>
      <c r="F112" s="9">
        <f>VLOOKUP($A112, 'Underlying data'!$A$3:$E$242, 4, FALSE)/1000000</f>
        <v>1.979649724263</v>
      </c>
      <c r="G112" s="9">
        <f>VLOOKUP($A112, 'Underlying data'!$A$3:$E$242, 5, FALSE)/1000000</f>
        <v>-10.639952173819999</v>
      </c>
      <c r="H112" s="9">
        <f t="shared" si="22"/>
        <v>0.5</v>
      </c>
    </row>
    <row r="113" spans="1:8" ht="16.5" thickTop="1" thickBot="1" x14ac:dyDescent="0.25">
      <c r="A113" s="8"/>
      <c r="B113" s="8" t="s">
        <v>492</v>
      </c>
      <c r="C113" s="8">
        <f t="shared" si="16"/>
        <v>107</v>
      </c>
      <c r="D113" s="8"/>
      <c r="E113" s="10">
        <f>SUM(E105:E112)</f>
        <v>368.89061368151499</v>
      </c>
      <c r="F113" s="10">
        <f t="shared" ref="F113:G113" si="23">SUM(F105:F112)</f>
        <v>341.22381765540206</v>
      </c>
      <c r="G113" s="10">
        <f t="shared" si="23"/>
        <v>27.709830030069</v>
      </c>
      <c r="H113" s="10">
        <f t="shared" si="22"/>
        <v>0</v>
      </c>
    </row>
    <row r="114" spans="1:8" ht="15.75" thickTop="1" x14ac:dyDescent="0.2">
      <c r="C114">
        <f t="shared" si="16"/>
        <v>108</v>
      </c>
      <c r="E114" s="9"/>
      <c r="F114" s="9"/>
      <c r="G114" s="9"/>
      <c r="H114" s="9"/>
    </row>
    <row r="115" spans="1:8" x14ac:dyDescent="0.2">
      <c r="A115" t="s">
        <v>276</v>
      </c>
      <c r="B115" t="s">
        <v>393</v>
      </c>
      <c r="C115">
        <f t="shared" si="16"/>
        <v>109</v>
      </c>
      <c r="E115" s="9">
        <f>VLOOKUP($A115, 'Underlying data'!$A$3:$E$242, 3, FALSE)/1000000</f>
        <v>113.539993027538</v>
      </c>
      <c r="F115" s="9">
        <f>VLOOKUP($A115, 'Underlying data'!$A$3:$E$242, 4, FALSE)/1000000</f>
        <v>105.024493550472</v>
      </c>
      <c r="G115" s="9">
        <f>VLOOKUP($A115, 'Underlying data'!$A$3:$E$242, 5, FALSE)/1000000</f>
        <v>64.230511734139995</v>
      </c>
      <c r="H115" s="9">
        <f t="shared" ref="H115:H121" si="24">IF(G115&gt;0, 0, IF((1-(E115/(E115-G115)))&gt;0.5, 0.5, (1-(E115/(E115-G115)))))</f>
        <v>0</v>
      </c>
    </row>
    <row r="116" spans="1:8" x14ac:dyDescent="0.2">
      <c r="A116" t="s">
        <v>277</v>
      </c>
      <c r="B116" t="s">
        <v>394</v>
      </c>
      <c r="C116">
        <f t="shared" si="16"/>
        <v>110</v>
      </c>
      <c r="E116" s="9">
        <f>VLOOKUP($A116, 'Underlying data'!$A$3:$E$242, 3, FALSE)/1000000</f>
        <v>2.154453208139</v>
      </c>
      <c r="F116" s="9">
        <f>VLOOKUP($A116, 'Underlying data'!$A$3:$E$242, 4, FALSE)/1000000</f>
        <v>1.9928692175289999</v>
      </c>
      <c r="G116" s="9">
        <f>VLOOKUP($A116, 'Underlying data'!$A$3:$E$242, 5, FALSE)/1000000</f>
        <v>-13.854363697063999</v>
      </c>
      <c r="H116" s="9">
        <f t="shared" si="24"/>
        <v>0.5</v>
      </c>
    </row>
    <row r="117" spans="1:8" x14ac:dyDescent="0.2">
      <c r="A117" t="s">
        <v>278</v>
      </c>
      <c r="B117" t="s">
        <v>395</v>
      </c>
      <c r="C117">
        <f t="shared" si="16"/>
        <v>111</v>
      </c>
      <c r="E117" s="9">
        <f>VLOOKUP($A117, 'Underlying data'!$A$3:$E$242, 3, FALSE)/1000000</f>
        <v>2.49474589091</v>
      </c>
      <c r="F117" s="9">
        <f>VLOOKUP($A117, 'Underlying data'!$A$3:$E$242, 4, FALSE)/1000000</f>
        <v>2.3076399490919997</v>
      </c>
      <c r="G117" s="9">
        <f>VLOOKUP($A117, 'Underlying data'!$A$3:$E$242, 5, FALSE)/1000000</f>
        <v>-12.84987059749</v>
      </c>
      <c r="H117" s="9">
        <f t="shared" si="24"/>
        <v>0.5</v>
      </c>
    </row>
    <row r="118" spans="1:8" x14ac:dyDescent="0.2">
      <c r="A118" t="s">
        <v>279</v>
      </c>
      <c r="B118" t="s">
        <v>396</v>
      </c>
      <c r="C118">
        <f t="shared" si="16"/>
        <v>112</v>
      </c>
      <c r="E118" s="9">
        <f>VLOOKUP($A118, 'Underlying data'!$A$3:$E$242, 3, FALSE)/1000000</f>
        <v>1.8256071235539999</v>
      </c>
      <c r="F118" s="9">
        <f>VLOOKUP($A118, 'Underlying data'!$A$3:$E$242, 4, FALSE)/1000000</f>
        <v>1.688686589287</v>
      </c>
      <c r="G118" s="9">
        <f>VLOOKUP($A118, 'Underlying data'!$A$3:$E$242, 5, FALSE)/1000000</f>
        <v>-8.7175578882210001</v>
      </c>
      <c r="H118" s="9">
        <f t="shared" si="24"/>
        <v>0.5</v>
      </c>
    </row>
    <row r="119" spans="1:8" x14ac:dyDescent="0.2">
      <c r="A119" t="s">
        <v>280</v>
      </c>
      <c r="B119" t="s">
        <v>397</v>
      </c>
      <c r="C119">
        <f t="shared" si="16"/>
        <v>113</v>
      </c>
      <c r="E119" s="9">
        <f>VLOOKUP($A119, 'Underlying data'!$A$3:$E$242, 3, FALSE)/1000000</f>
        <v>2.664021924669</v>
      </c>
      <c r="F119" s="9">
        <f>VLOOKUP($A119, 'Underlying data'!$A$3:$E$242, 4, FALSE)/1000000</f>
        <v>2.4642202803190001</v>
      </c>
      <c r="G119" s="9">
        <f>VLOOKUP($A119, 'Underlying data'!$A$3:$E$242, 5, FALSE)/1000000</f>
        <v>-19.911356173650997</v>
      </c>
      <c r="H119" s="9">
        <f t="shared" si="24"/>
        <v>0.5</v>
      </c>
    </row>
    <row r="120" spans="1:8" ht="15.75" thickBot="1" x14ac:dyDescent="0.25">
      <c r="A120" t="s">
        <v>281</v>
      </c>
      <c r="B120" t="s">
        <v>398</v>
      </c>
      <c r="C120">
        <f t="shared" si="16"/>
        <v>114</v>
      </c>
      <c r="E120" s="9">
        <f>VLOOKUP($A120, 'Underlying data'!$A$3:$E$242, 3, FALSE)/1000000</f>
        <v>2.491833093835</v>
      </c>
      <c r="F120" s="9">
        <f>VLOOKUP($A120, 'Underlying data'!$A$3:$E$242, 4, FALSE)/1000000</f>
        <v>2.3049456117969997</v>
      </c>
      <c r="G120" s="9">
        <f>VLOOKUP($A120, 'Underlying data'!$A$3:$E$242, 5, FALSE)/1000000</f>
        <v>-15.217082477192999</v>
      </c>
      <c r="H120" s="9">
        <f t="shared" si="24"/>
        <v>0.5</v>
      </c>
    </row>
    <row r="121" spans="1:8" ht="16.5" thickTop="1" thickBot="1" x14ac:dyDescent="0.25">
      <c r="A121" s="8"/>
      <c r="B121" s="8" t="s">
        <v>504</v>
      </c>
      <c r="C121" s="8">
        <f t="shared" si="16"/>
        <v>115</v>
      </c>
      <c r="D121" s="8"/>
      <c r="E121" s="10">
        <f>SUM(E115:E120)</f>
        <v>125.17065426864499</v>
      </c>
      <c r="F121" s="10">
        <f t="shared" ref="F121:G121" si="25">SUM(F115:F120)</f>
        <v>115.78285519849601</v>
      </c>
      <c r="G121" s="10">
        <f t="shared" si="25"/>
        <v>-6.319719099479002</v>
      </c>
      <c r="H121" s="10">
        <f t="shared" si="24"/>
        <v>4.8062218834728943E-2</v>
      </c>
    </row>
    <row r="122" spans="1:8" ht="15.75" thickTop="1" x14ac:dyDescent="0.2">
      <c r="C122">
        <f t="shared" si="16"/>
        <v>116</v>
      </c>
      <c r="E122" s="9"/>
      <c r="F122" s="9"/>
      <c r="G122" s="9"/>
      <c r="H122" s="9"/>
    </row>
    <row r="123" spans="1:8" x14ac:dyDescent="0.2">
      <c r="A123" t="s">
        <v>363</v>
      </c>
      <c r="B123" t="s">
        <v>480</v>
      </c>
      <c r="C123">
        <f t="shared" si="16"/>
        <v>117</v>
      </c>
      <c r="E123" s="9">
        <f>VLOOKUP($A123, 'Underlying data'!$A$3:$E$242, 3, FALSE)/1000000</f>
        <v>171.96107883678698</v>
      </c>
      <c r="F123" s="9">
        <f>VLOOKUP($A123, 'Underlying data'!$A$3:$E$242, 4, FALSE)/1000000</f>
        <v>159.063997924028</v>
      </c>
      <c r="G123" s="9">
        <f>VLOOKUP($A123, 'Underlying data'!$A$3:$E$242, 5, FALSE)/1000000</f>
        <v>123.963548071619</v>
      </c>
      <c r="H123" s="9">
        <f t="shared" ref="H123:H135" si="26">IF(G123&gt;0, 0, IF((1-(E123/(E123-G123)))&gt;0.5, 0.5, (1-(E123/(E123-G123)))))</f>
        <v>0</v>
      </c>
    </row>
    <row r="124" spans="1:8" x14ac:dyDescent="0.2">
      <c r="A124" t="s">
        <v>364</v>
      </c>
      <c r="B124" t="s">
        <v>481</v>
      </c>
      <c r="C124">
        <f t="shared" si="16"/>
        <v>118</v>
      </c>
      <c r="E124" s="9">
        <f>VLOOKUP($A124, 'Underlying data'!$A$3:$E$242, 3, FALSE)/1000000</f>
        <v>2.9833409328160001</v>
      </c>
      <c r="F124" s="9">
        <f>VLOOKUP($A124, 'Underlying data'!$A$3:$E$242, 4, FALSE)/1000000</f>
        <v>2.759590362855</v>
      </c>
      <c r="G124" s="9">
        <f>VLOOKUP($A124, 'Underlying data'!$A$3:$E$242, 5, FALSE)/1000000</f>
        <v>-19.653700387260002</v>
      </c>
      <c r="H124" s="9">
        <f t="shared" si="26"/>
        <v>0.5</v>
      </c>
    </row>
    <row r="125" spans="1:8" x14ac:dyDescent="0.2">
      <c r="A125" t="s">
        <v>365</v>
      </c>
      <c r="B125" t="s">
        <v>482</v>
      </c>
      <c r="C125">
        <f t="shared" si="16"/>
        <v>119</v>
      </c>
      <c r="E125" s="9">
        <f>VLOOKUP($A125, 'Underlying data'!$A$3:$E$242, 3, FALSE)/1000000</f>
        <v>13.639095795617999</v>
      </c>
      <c r="F125" s="9">
        <f>VLOOKUP($A125, 'Underlying data'!$A$3:$E$242, 4, FALSE)/1000000</f>
        <v>12.616163610946</v>
      </c>
      <c r="G125" s="9">
        <f>VLOOKUP($A125, 'Underlying data'!$A$3:$E$242, 5, FALSE)/1000000</f>
        <v>7.414362888006</v>
      </c>
      <c r="H125" s="9">
        <f t="shared" si="26"/>
        <v>0</v>
      </c>
    </row>
    <row r="126" spans="1:8" x14ac:dyDescent="0.2">
      <c r="A126" t="s">
        <v>366</v>
      </c>
      <c r="B126" t="s">
        <v>483</v>
      </c>
      <c r="C126">
        <f t="shared" si="16"/>
        <v>120</v>
      </c>
      <c r="E126" s="9">
        <f>VLOOKUP($A126, 'Underlying data'!$A$3:$E$242, 3, FALSE)/1000000</f>
        <v>2.633557636196</v>
      </c>
      <c r="F126" s="9">
        <f>VLOOKUP($A126, 'Underlying data'!$A$3:$E$242, 4, FALSE)/1000000</f>
        <v>2.4360408134809997</v>
      </c>
      <c r="G126" s="9">
        <f>VLOOKUP($A126, 'Underlying data'!$A$3:$E$242, 5, FALSE)/1000000</f>
        <v>-15.623777413884001</v>
      </c>
      <c r="H126" s="9">
        <f t="shared" si="26"/>
        <v>0.5</v>
      </c>
    </row>
    <row r="127" spans="1:8" x14ac:dyDescent="0.2">
      <c r="A127" t="s">
        <v>367</v>
      </c>
      <c r="B127" t="s">
        <v>484</v>
      </c>
      <c r="C127">
        <f t="shared" si="16"/>
        <v>121</v>
      </c>
      <c r="E127" s="9">
        <f>VLOOKUP($A127, 'Underlying data'!$A$3:$E$242, 3, FALSE)/1000000</f>
        <v>4.2897835944710003</v>
      </c>
      <c r="F127" s="9">
        <f>VLOOKUP($A127, 'Underlying data'!$A$3:$E$242, 4, FALSE)/1000000</f>
        <v>3.9680498248859997</v>
      </c>
      <c r="G127" s="9">
        <f>VLOOKUP($A127, 'Underlying data'!$A$3:$E$242, 5, FALSE)/1000000</f>
        <v>-16.608807662008999</v>
      </c>
      <c r="H127" s="9">
        <f t="shared" si="26"/>
        <v>0.5</v>
      </c>
    </row>
    <row r="128" spans="1:8" x14ac:dyDescent="0.2">
      <c r="A128" t="s">
        <v>368</v>
      </c>
      <c r="B128" t="s">
        <v>485</v>
      </c>
      <c r="C128">
        <f t="shared" si="16"/>
        <v>122</v>
      </c>
      <c r="E128" s="9">
        <f>VLOOKUP($A128, 'Underlying data'!$A$3:$E$242, 3, FALSE)/1000000</f>
        <v>2.7133468337300002</v>
      </c>
      <c r="F128" s="9">
        <f>VLOOKUP($A128, 'Underlying data'!$A$3:$E$242, 4, FALSE)/1000000</f>
        <v>2.509845821201</v>
      </c>
      <c r="G128" s="9">
        <f>VLOOKUP($A128, 'Underlying data'!$A$3:$E$242, 5, FALSE)/1000000</f>
        <v>-6.4524626810950005</v>
      </c>
      <c r="H128" s="9">
        <f t="shared" si="26"/>
        <v>0.5</v>
      </c>
    </row>
    <row r="129" spans="1:8" x14ac:dyDescent="0.2">
      <c r="A129" t="s">
        <v>369</v>
      </c>
      <c r="B129" t="s">
        <v>486</v>
      </c>
      <c r="C129">
        <f t="shared" si="16"/>
        <v>123</v>
      </c>
      <c r="E129" s="9">
        <f>VLOOKUP($A129, 'Underlying data'!$A$3:$E$242, 3, FALSE)/1000000</f>
        <v>3.4159668735339999</v>
      </c>
      <c r="F129" s="9">
        <f>VLOOKUP($A129, 'Underlying data'!$A$3:$E$242, 4, FALSE)/1000000</f>
        <v>3.1597693580190001</v>
      </c>
      <c r="G129" s="9">
        <f>VLOOKUP($A129, 'Underlying data'!$A$3:$E$242, 5, FALSE)/1000000</f>
        <v>-6.4039363241569998</v>
      </c>
      <c r="H129" s="9">
        <f t="shared" si="26"/>
        <v>0.5</v>
      </c>
    </row>
    <row r="130" spans="1:8" x14ac:dyDescent="0.2">
      <c r="A130" t="s">
        <v>370</v>
      </c>
      <c r="B130" t="s">
        <v>487</v>
      </c>
      <c r="C130">
        <f t="shared" si="16"/>
        <v>124</v>
      </c>
      <c r="E130" s="9">
        <f>VLOOKUP($A130, 'Underlying data'!$A$3:$E$242, 3, FALSE)/1000000</f>
        <v>3.9264202874920002</v>
      </c>
      <c r="F130" s="9">
        <f>VLOOKUP($A130, 'Underlying data'!$A$3:$E$242, 4, FALSE)/1000000</f>
        <v>3.6319387659300002</v>
      </c>
      <c r="G130" s="9">
        <f>VLOOKUP($A130, 'Underlying data'!$A$3:$E$242, 5, FALSE)/1000000</f>
        <v>-11.614534458068</v>
      </c>
      <c r="H130" s="9">
        <f t="shared" si="26"/>
        <v>0.5</v>
      </c>
    </row>
    <row r="131" spans="1:8" x14ac:dyDescent="0.2">
      <c r="A131" t="s">
        <v>371</v>
      </c>
      <c r="B131" t="s">
        <v>488</v>
      </c>
      <c r="C131">
        <f t="shared" si="16"/>
        <v>125</v>
      </c>
      <c r="E131" s="9">
        <f>VLOOKUP($A131, 'Underlying data'!$A$3:$E$242, 3, FALSE)/1000000</f>
        <v>4.6252042261499993</v>
      </c>
      <c r="F131" s="9">
        <f>VLOOKUP($A131, 'Underlying data'!$A$3:$E$242, 4, FALSE)/1000000</f>
        <v>4.2783139091889995</v>
      </c>
      <c r="G131" s="9">
        <f>VLOOKUP($A131, 'Underlying data'!$A$3:$E$242, 5, FALSE)/1000000</f>
        <v>-8.6262712075040007</v>
      </c>
      <c r="H131" s="9">
        <f t="shared" si="26"/>
        <v>0.5</v>
      </c>
    </row>
    <row r="132" spans="1:8" x14ac:dyDescent="0.2">
      <c r="A132" t="s">
        <v>372</v>
      </c>
      <c r="B132" t="s">
        <v>489</v>
      </c>
      <c r="C132">
        <f t="shared" si="16"/>
        <v>126</v>
      </c>
      <c r="E132" s="9">
        <f>VLOOKUP($A132, 'Underlying data'!$A$3:$E$242, 3, FALSE)/1000000</f>
        <v>2.106524728333</v>
      </c>
      <c r="F132" s="9">
        <f>VLOOKUP($A132, 'Underlying data'!$A$3:$E$242, 4, FALSE)/1000000</f>
        <v>1.948535373708</v>
      </c>
      <c r="G132" s="9">
        <f>VLOOKUP($A132, 'Underlying data'!$A$3:$E$242, 5, FALSE)/1000000</f>
        <v>-20.318138927193001</v>
      </c>
      <c r="H132" s="9">
        <f t="shared" si="26"/>
        <v>0.5</v>
      </c>
    </row>
    <row r="133" spans="1:8" x14ac:dyDescent="0.2">
      <c r="A133" t="s">
        <v>373</v>
      </c>
      <c r="B133" t="s">
        <v>490</v>
      </c>
      <c r="C133">
        <f t="shared" si="16"/>
        <v>127</v>
      </c>
      <c r="E133" s="9">
        <f>VLOOKUP($A133, 'Underlying data'!$A$3:$E$242, 3, FALSE)/1000000</f>
        <v>2.1732708987870004</v>
      </c>
      <c r="F133" s="9">
        <f>VLOOKUP($A133, 'Underlying data'!$A$3:$E$242, 4, FALSE)/1000000</f>
        <v>2.010275581378</v>
      </c>
      <c r="G133" s="9">
        <f>VLOOKUP($A133, 'Underlying data'!$A$3:$E$242, 5, FALSE)/1000000</f>
        <v>-17.950482057071</v>
      </c>
      <c r="H133" s="9">
        <f t="shared" si="26"/>
        <v>0.5</v>
      </c>
    </row>
    <row r="134" spans="1:8" ht="15.75" thickBot="1" x14ac:dyDescent="0.25">
      <c r="A134" t="s">
        <v>374</v>
      </c>
      <c r="B134" t="s">
        <v>491</v>
      </c>
      <c r="C134">
        <f t="shared" si="16"/>
        <v>128</v>
      </c>
      <c r="E134" s="9">
        <f>VLOOKUP($A134, 'Underlying data'!$A$3:$E$242, 3, FALSE)/1000000</f>
        <v>2.4855532120309998</v>
      </c>
      <c r="F134" s="9">
        <f>VLOOKUP($A134, 'Underlying data'!$A$3:$E$242, 4, FALSE)/1000000</f>
        <v>2.2991367211290004</v>
      </c>
      <c r="G134" s="9">
        <f>VLOOKUP($A134, 'Underlying data'!$A$3:$E$242, 5, FALSE)/1000000</f>
        <v>-30.504644053046</v>
      </c>
      <c r="H134" s="9">
        <f t="shared" si="26"/>
        <v>0.5</v>
      </c>
    </row>
    <row r="135" spans="1:8" ht="16.5" thickTop="1" thickBot="1" x14ac:dyDescent="0.25">
      <c r="A135" s="8"/>
      <c r="B135" s="8" t="s">
        <v>505</v>
      </c>
      <c r="C135" s="8">
        <f t="shared" si="16"/>
        <v>129</v>
      </c>
      <c r="D135" s="8"/>
      <c r="E135" s="10">
        <f>SUM(E123:E134)</f>
        <v>216.95314385594494</v>
      </c>
      <c r="F135" s="10">
        <f t="shared" ref="F135:G135" si="27">SUM(F123:F134)</f>
        <v>200.68165806674997</v>
      </c>
      <c r="G135" s="10">
        <f t="shared" si="27"/>
        <v>-22.378844211662003</v>
      </c>
      <c r="H135" s="10">
        <f t="shared" si="26"/>
        <v>9.3505445688022215E-2</v>
      </c>
    </row>
    <row r="136" spans="1:8" ht="15.75" thickTop="1" x14ac:dyDescent="0.2">
      <c r="C136">
        <f t="shared" ref="C136:C199" si="28">C135+1</f>
        <v>130</v>
      </c>
      <c r="E136" s="9"/>
      <c r="F136" s="9"/>
      <c r="G136" s="9"/>
      <c r="H136" s="9"/>
    </row>
    <row r="137" spans="1:8" x14ac:dyDescent="0.2">
      <c r="A137" t="s">
        <v>259</v>
      </c>
      <c r="B137" t="s">
        <v>376</v>
      </c>
      <c r="C137">
        <f t="shared" si="28"/>
        <v>131</v>
      </c>
      <c r="E137" s="9">
        <f>VLOOKUP($A137, 'Underlying data'!$A$3:$E$242, 3, FALSE)/1000000</f>
        <v>173.40786882413701</v>
      </c>
      <c r="F137" s="9">
        <f>VLOOKUP($A137, 'Underlying data'!$A$3:$E$242, 4, FALSE)/1000000</f>
        <v>160.40227866232698</v>
      </c>
      <c r="G137" s="9">
        <f>VLOOKUP($A137, 'Underlying data'!$A$3:$E$242, 5, FALSE)/1000000</f>
        <v>140.072421308179</v>
      </c>
      <c r="H137" s="9">
        <f t="shared" ref="H137:H147" si="29">IF(G137&gt;0, 0, IF((1-(E137/(E137-G137)))&gt;0.5, 0.5, (1-(E137/(E137-G137)))))</f>
        <v>0</v>
      </c>
    </row>
    <row r="138" spans="1:8" x14ac:dyDescent="0.2">
      <c r="A138" t="s">
        <v>260</v>
      </c>
      <c r="B138" t="s">
        <v>377</v>
      </c>
      <c r="C138">
        <f t="shared" si="28"/>
        <v>132</v>
      </c>
      <c r="E138" s="9">
        <f>VLOOKUP($A138, 'Underlying data'!$A$3:$E$242, 3, FALSE)/1000000</f>
        <v>3.902794997645</v>
      </c>
      <c r="F138" s="9">
        <f>VLOOKUP($A138, 'Underlying data'!$A$3:$E$242, 4, FALSE)/1000000</f>
        <v>3.6100853728210001</v>
      </c>
      <c r="G138" s="9">
        <f>VLOOKUP($A138, 'Underlying data'!$A$3:$E$242, 5, FALSE)/1000000</f>
        <v>-7.1734713451269991</v>
      </c>
      <c r="H138" s="9">
        <f t="shared" si="29"/>
        <v>0.5</v>
      </c>
    </row>
    <row r="139" spans="1:8" x14ac:dyDescent="0.2">
      <c r="A139" t="s">
        <v>261</v>
      </c>
      <c r="B139" t="s">
        <v>378</v>
      </c>
      <c r="C139">
        <f t="shared" si="28"/>
        <v>133</v>
      </c>
      <c r="E139" s="9">
        <f>VLOOKUP($A139, 'Underlying data'!$A$3:$E$242, 3, FALSE)/1000000</f>
        <v>2.691599741304</v>
      </c>
      <c r="F139" s="9">
        <f>VLOOKUP($A139, 'Underlying data'!$A$3:$E$242, 4, FALSE)/1000000</f>
        <v>2.4897297607060001</v>
      </c>
      <c r="G139" s="9">
        <f>VLOOKUP($A139, 'Underlying data'!$A$3:$E$242, 5, FALSE)/1000000</f>
        <v>-7.8566618407059998</v>
      </c>
      <c r="H139" s="9">
        <f t="shared" si="29"/>
        <v>0.5</v>
      </c>
    </row>
    <row r="140" spans="1:8" x14ac:dyDescent="0.2">
      <c r="A140" t="s">
        <v>262</v>
      </c>
      <c r="B140" t="s">
        <v>379</v>
      </c>
      <c r="C140">
        <f t="shared" si="28"/>
        <v>134</v>
      </c>
      <c r="E140" s="9">
        <f>VLOOKUP($A140, 'Underlying data'!$A$3:$E$242, 3, FALSE)/1000000</f>
        <v>3.2953140492929998</v>
      </c>
      <c r="F140" s="9">
        <f>VLOOKUP($A140, 'Underlying data'!$A$3:$E$242, 4, FALSE)/1000000</f>
        <v>3.0481654955959998</v>
      </c>
      <c r="G140" s="9">
        <f>VLOOKUP($A140, 'Underlying data'!$A$3:$E$242, 5, FALSE)/1000000</f>
        <v>-5.0632380200130003</v>
      </c>
      <c r="H140" s="9">
        <f t="shared" si="29"/>
        <v>0.5</v>
      </c>
    </row>
    <row r="141" spans="1:8" x14ac:dyDescent="0.2">
      <c r="A141" t="s">
        <v>263</v>
      </c>
      <c r="B141" t="s">
        <v>380</v>
      </c>
      <c r="C141">
        <f t="shared" si="28"/>
        <v>135</v>
      </c>
      <c r="E141" s="9">
        <f>VLOOKUP($A141, 'Underlying data'!$A$3:$E$242, 3, FALSE)/1000000</f>
        <v>3.7260668621850002</v>
      </c>
      <c r="F141" s="9">
        <f>VLOOKUP($A141, 'Underlying data'!$A$3:$E$242, 4, FALSE)/1000000</f>
        <v>3.4466118475209999</v>
      </c>
      <c r="G141" s="9">
        <f>VLOOKUP($A141, 'Underlying data'!$A$3:$E$242, 5, FALSE)/1000000</f>
        <v>-4.0938266871159996</v>
      </c>
      <c r="H141" s="9">
        <f t="shared" si="29"/>
        <v>0.5</v>
      </c>
    </row>
    <row r="142" spans="1:8" x14ac:dyDescent="0.2">
      <c r="A142" t="s">
        <v>264</v>
      </c>
      <c r="B142" t="s">
        <v>381</v>
      </c>
      <c r="C142">
        <f t="shared" si="28"/>
        <v>136</v>
      </c>
      <c r="E142" s="9">
        <f>VLOOKUP($A142, 'Underlying data'!$A$3:$E$242, 3, FALSE)/1000000</f>
        <v>1.239518111997</v>
      </c>
      <c r="F142" s="9">
        <f>VLOOKUP($A142, 'Underlying data'!$A$3:$E$242, 4, FALSE)/1000000</f>
        <v>1.1465542535969999</v>
      </c>
      <c r="G142" s="9">
        <f>VLOOKUP($A142, 'Underlying data'!$A$3:$E$242, 5, FALSE)/1000000</f>
        <v>-4.361492821094</v>
      </c>
      <c r="H142" s="9">
        <f t="shared" si="29"/>
        <v>0.5</v>
      </c>
    </row>
    <row r="143" spans="1:8" x14ac:dyDescent="0.2">
      <c r="A143" t="s">
        <v>265</v>
      </c>
      <c r="B143" t="s">
        <v>382</v>
      </c>
      <c r="C143">
        <f t="shared" si="28"/>
        <v>137</v>
      </c>
      <c r="E143" s="9">
        <f>VLOOKUP($A143, 'Underlying data'!$A$3:$E$242, 3, FALSE)/1000000</f>
        <v>1.9946949597000001</v>
      </c>
      <c r="F143" s="9">
        <f>VLOOKUP($A143, 'Underlying data'!$A$3:$E$242, 4, FALSE)/1000000</f>
        <v>1.8450928377219999</v>
      </c>
      <c r="G143" s="9">
        <f>VLOOKUP($A143, 'Underlying data'!$A$3:$E$242, 5, FALSE)/1000000</f>
        <v>-3.3057802374169998</v>
      </c>
      <c r="H143" s="9">
        <f t="shared" si="29"/>
        <v>0.5</v>
      </c>
    </row>
    <row r="144" spans="1:8" x14ac:dyDescent="0.2">
      <c r="A144" t="s">
        <v>266</v>
      </c>
      <c r="B144" t="s">
        <v>383</v>
      </c>
      <c r="C144">
        <f t="shared" si="28"/>
        <v>138</v>
      </c>
      <c r="E144" s="9">
        <f>VLOOKUP($A144, 'Underlying data'!$A$3:$E$242, 3, FALSE)/1000000</f>
        <v>2.147430226709</v>
      </c>
      <c r="F144" s="9">
        <f>VLOOKUP($A144, 'Underlying data'!$A$3:$E$242, 4, FALSE)/1000000</f>
        <v>1.986372959706</v>
      </c>
      <c r="G144" s="9">
        <f>VLOOKUP($A144, 'Underlying data'!$A$3:$E$242, 5, FALSE)/1000000</f>
        <v>-11.954756714949001</v>
      </c>
      <c r="H144" s="9">
        <f t="shared" si="29"/>
        <v>0.5</v>
      </c>
    </row>
    <row r="145" spans="1:8" x14ac:dyDescent="0.2">
      <c r="A145" t="s">
        <v>267</v>
      </c>
      <c r="B145" t="s">
        <v>384</v>
      </c>
      <c r="C145">
        <f t="shared" si="28"/>
        <v>139</v>
      </c>
      <c r="E145" s="9">
        <f>VLOOKUP($A145, 'Underlying data'!$A$3:$E$242, 3, FALSE)/1000000</f>
        <v>3.0335893970220003</v>
      </c>
      <c r="F145" s="9">
        <f>VLOOKUP($A145, 'Underlying data'!$A$3:$E$242, 4, FALSE)/1000000</f>
        <v>2.806070192245</v>
      </c>
      <c r="G145" s="9">
        <f>VLOOKUP($A145, 'Underlying data'!$A$3:$E$242, 5, FALSE)/1000000</f>
        <v>-9.6333757034789986</v>
      </c>
      <c r="H145" s="9">
        <f t="shared" si="29"/>
        <v>0.5</v>
      </c>
    </row>
    <row r="146" spans="1:8" ht="15.75" thickBot="1" x14ac:dyDescent="0.25">
      <c r="A146" t="s">
        <v>268</v>
      </c>
      <c r="B146" t="s">
        <v>385</v>
      </c>
      <c r="C146">
        <f t="shared" si="28"/>
        <v>140</v>
      </c>
      <c r="E146" s="9">
        <f>VLOOKUP($A146, 'Underlying data'!$A$3:$E$242, 3, FALSE)/1000000</f>
        <v>3.1201014527550002</v>
      </c>
      <c r="F146" s="9">
        <f>VLOOKUP($A146, 'Underlying data'!$A$3:$E$242, 4, FALSE)/1000000</f>
        <v>2.8860938437979997</v>
      </c>
      <c r="G146" s="9">
        <f>VLOOKUP($A146, 'Underlying data'!$A$3:$E$242, 5, FALSE)/1000000</f>
        <v>-7.3525220890199998</v>
      </c>
      <c r="H146" s="9">
        <f t="shared" si="29"/>
        <v>0.5</v>
      </c>
    </row>
    <row r="147" spans="1:8" ht="16.5" thickTop="1" thickBot="1" x14ac:dyDescent="0.25">
      <c r="A147" s="8"/>
      <c r="B147" s="8" t="s">
        <v>493</v>
      </c>
      <c r="C147" s="8">
        <f t="shared" si="28"/>
        <v>141</v>
      </c>
      <c r="D147" s="8"/>
      <c r="E147" s="10">
        <f>SUM(E137:E146)</f>
        <v>198.55897862274705</v>
      </c>
      <c r="F147" s="10">
        <f t="shared" ref="F147:G147" si="30">SUM(F137:F146)</f>
        <v>183.667055226039</v>
      </c>
      <c r="G147" s="10">
        <f t="shared" si="30"/>
        <v>79.277295849257982</v>
      </c>
      <c r="H147" s="10">
        <f t="shared" si="29"/>
        <v>0</v>
      </c>
    </row>
    <row r="148" spans="1:8" ht="15.75" thickTop="1" x14ac:dyDescent="0.2">
      <c r="C148">
        <f t="shared" si="28"/>
        <v>142</v>
      </c>
      <c r="E148" s="9"/>
      <c r="F148" s="9"/>
      <c r="G148" s="9"/>
      <c r="H148" s="9"/>
    </row>
    <row r="149" spans="1:8" x14ac:dyDescent="0.2">
      <c r="A149" t="s">
        <v>43</v>
      </c>
      <c r="B149" t="s">
        <v>166</v>
      </c>
      <c r="C149">
        <f t="shared" si="28"/>
        <v>143</v>
      </c>
      <c r="E149" s="9">
        <f>VLOOKUP($A149, 'Underlying data'!$A$3:$E$242, 3, FALSE)/1000000</f>
        <v>127.446233768695</v>
      </c>
      <c r="F149" s="9">
        <f>VLOOKUP($A149, 'Underlying data'!$A$3:$E$242, 4, FALSE)/1000000</f>
        <v>117.88776623604301</v>
      </c>
      <c r="G149" s="9">
        <f>VLOOKUP($A149, 'Underlying data'!$A$3:$E$242, 5, FALSE)/1000000</f>
        <v>57.039641661842005</v>
      </c>
      <c r="H149" s="9">
        <f t="shared" ref="H149:H156" si="31">IF(G149&gt;0, 0, IF((1-(E149/(E149-G149)))&gt;0.5, 0.5, (1-(E149/(E149-G149)))))</f>
        <v>0</v>
      </c>
    </row>
    <row r="150" spans="1:8" x14ac:dyDescent="0.2">
      <c r="A150" t="s">
        <v>44</v>
      </c>
      <c r="B150" t="s">
        <v>167</v>
      </c>
      <c r="C150">
        <f t="shared" si="28"/>
        <v>144</v>
      </c>
      <c r="E150" s="9">
        <f>VLOOKUP($A150, 'Underlying data'!$A$3:$E$242, 3, FALSE)/1000000</f>
        <v>38.646842888529001</v>
      </c>
      <c r="F150" s="9">
        <f>VLOOKUP($A150, 'Underlying data'!$A$3:$E$242, 4, FALSE)/1000000</f>
        <v>35.748329671889003</v>
      </c>
      <c r="G150" s="9">
        <f>VLOOKUP($A150, 'Underlying data'!$A$3:$E$242, 5, FALSE)/1000000</f>
        <v>9.6384363719030013</v>
      </c>
      <c r="H150" s="9">
        <f t="shared" si="31"/>
        <v>0</v>
      </c>
    </row>
    <row r="151" spans="1:8" x14ac:dyDescent="0.2">
      <c r="A151" t="s">
        <v>45</v>
      </c>
      <c r="B151" t="s">
        <v>168</v>
      </c>
      <c r="C151">
        <f t="shared" si="28"/>
        <v>145</v>
      </c>
      <c r="E151" s="9">
        <f>VLOOKUP($A151, 'Underlying data'!$A$3:$E$242, 3, FALSE)/1000000</f>
        <v>75.666133479632009</v>
      </c>
      <c r="F151" s="9">
        <f>VLOOKUP($A151, 'Underlying data'!$A$3:$E$242, 4, FALSE)/1000000</f>
        <v>69.991173468659994</v>
      </c>
      <c r="G151" s="9">
        <f>VLOOKUP($A151, 'Underlying data'!$A$3:$E$242, 5, FALSE)/1000000</f>
        <v>21.429246890099002</v>
      </c>
      <c r="H151" s="9">
        <f t="shared" si="31"/>
        <v>0</v>
      </c>
    </row>
    <row r="152" spans="1:8" x14ac:dyDescent="0.2">
      <c r="A152" t="s">
        <v>46</v>
      </c>
      <c r="B152" t="s">
        <v>169</v>
      </c>
      <c r="C152">
        <f t="shared" si="28"/>
        <v>146</v>
      </c>
      <c r="E152" s="9">
        <f>VLOOKUP($A152, 'Underlying data'!$A$3:$E$242, 3, FALSE)/1000000</f>
        <v>144.99653705183101</v>
      </c>
      <c r="F152" s="9">
        <f>VLOOKUP($A152, 'Underlying data'!$A$3:$E$242, 4, FALSE)/1000000</f>
        <v>134.12179677294401</v>
      </c>
      <c r="G152" s="9">
        <f>VLOOKUP($A152, 'Underlying data'!$A$3:$E$242, 5, FALSE)/1000000</f>
        <v>-33.150852371897003</v>
      </c>
      <c r="H152" s="9">
        <f t="shared" si="31"/>
        <v>0.18608665823918913</v>
      </c>
    </row>
    <row r="153" spans="1:8" x14ac:dyDescent="0.2">
      <c r="A153" t="s">
        <v>47</v>
      </c>
      <c r="B153" t="s">
        <v>170</v>
      </c>
      <c r="C153">
        <f t="shared" si="28"/>
        <v>147</v>
      </c>
      <c r="E153" s="9">
        <f>VLOOKUP($A153, 'Underlying data'!$A$3:$E$242, 3, FALSE)/1000000</f>
        <v>66.016576983747996</v>
      </c>
      <c r="F153" s="9">
        <f>VLOOKUP($A153, 'Underlying data'!$A$3:$E$242, 4, FALSE)/1000000</f>
        <v>61.065333709967</v>
      </c>
      <c r="G153" s="9">
        <f>VLOOKUP($A153, 'Underlying data'!$A$3:$E$242, 5, FALSE)/1000000</f>
        <v>6.9774290206330001</v>
      </c>
      <c r="H153" s="9">
        <f t="shared" si="31"/>
        <v>0</v>
      </c>
    </row>
    <row r="154" spans="1:8" x14ac:dyDescent="0.2">
      <c r="A154" t="s">
        <v>48</v>
      </c>
      <c r="B154" t="s">
        <v>171</v>
      </c>
      <c r="C154">
        <f t="shared" si="28"/>
        <v>148</v>
      </c>
      <c r="E154" s="9">
        <f>VLOOKUP($A154, 'Underlying data'!$A$3:$E$242, 3, FALSE)/1000000</f>
        <v>3.4251210974070001</v>
      </c>
      <c r="F154" s="9">
        <f>VLOOKUP($A154, 'Underlying data'!$A$3:$E$242, 4, FALSE)/1000000</f>
        <v>3.1682370151020001</v>
      </c>
      <c r="G154" s="9">
        <f>VLOOKUP($A154, 'Underlying data'!$A$3:$E$242, 5, FALSE)/1000000</f>
        <v>-21.098905130729001</v>
      </c>
      <c r="H154" s="9">
        <f t="shared" si="31"/>
        <v>0.5</v>
      </c>
    </row>
    <row r="155" spans="1:8" ht="15.75" thickBot="1" x14ac:dyDescent="0.25">
      <c r="A155" t="s">
        <v>49</v>
      </c>
      <c r="B155" t="s">
        <v>172</v>
      </c>
      <c r="C155">
        <f t="shared" si="28"/>
        <v>149</v>
      </c>
      <c r="E155" s="9">
        <f>VLOOKUP($A155, 'Underlying data'!$A$3:$E$242, 3, FALSE)/1000000</f>
        <v>24.302714590038001</v>
      </c>
      <c r="F155" s="9">
        <f>VLOOKUP($A155, 'Underlying data'!$A$3:$E$242, 4, FALSE)/1000000</f>
        <v>22.480010995785999</v>
      </c>
      <c r="G155" s="9">
        <f>VLOOKUP($A155, 'Underlying data'!$A$3:$E$242, 5, FALSE)/1000000</f>
        <v>-22.946753832929002</v>
      </c>
      <c r="H155" s="9">
        <f t="shared" si="31"/>
        <v>0.48565104748935228</v>
      </c>
    </row>
    <row r="156" spans="1:8" ht="16.5" thickTop="1" thickBot="1" x14ac:dyDescent="0.25">
      <c r="A156" s="8"/>
      <c r="B156" s="8" t="s">
        <v>506</v>
      </c>
      <c r="C156" s="8">
        <f t="shared" si="28"/>
        <v>150</v>
      </c>
      <c r="D156" s="8"/>
      <c r="E156" s="10">
        <f>SUM(E149:E155)</f>
        <v>480.50015985988</v>
      </c>
      <c r="F156" s="10">
        <f t="shared" ref="F156:G156" si="32">SUM(F149:F155)</f>
        <v>444.46264787039104</v>
      </c>
      <c r="G156" s="10">
        <f t="shared" si="32"/>
        <v>17.888242608921995</v>
      </c>
      <c r="H156" s="10">
        <f t="shared" si="31"/>
        <v>0</v>
      </c>
    </row>
    <row r="157" spans="1:8" ht="15.75" thickTop="1" x14ac:dyDescent="0.2">
      <c r="C157">
        <f t="shared" si="28"/>
        <v>151</v>
      </c>
      <c r="E157" s="9"/>
      <c r="F157" s="9"/>
      <c r="G157" s="9"/>
      <c r="H157" s="9"/>
    </row>
    <row r="158" spans="1:8" x14ac:dyDescent="0.2">
      <c r="A158" t="s">
        <v>51</v>
      </c>
      <c r="B158" t="s">
        <v>174</v>
      </c>
      <c r="C158">
        <f t="shared" si="28"/>
        <v>152</v>
      </c>
      <c r="E158" s="9">
        <f>VLOOKUP($A158, 'Underlying data'!$A$3:$E$242, 3, FALSE)/1000000</f>
        <v>56.626624782881997</v>
      </c>
      <c r="F158" s="9">
        <f>VLOOKUP($A158, 'Underlying data'!$A$3:$E$242, 4, FALSE)/1000000</f>
        <v>52.379627924166002</v>
      </c>
      <c r="G158" s="9">
        <f>VLOOKUP($A158, 'Underlying data'!$A$3:$E$242, 5, FALSE)/1000000</f>
        <v>36.742837247391002</v>
      </c>
      <c r="H158" s="9">
        <f t="shared" ref="H158:H168" si="33">IF(G158&gt;0, 0, IF((1-(E158/(E158-G158)))&gt;0.5, 0.5, (1-(E158/(E158-G158)))))</f>
        <v>0</v>
      </c>
    </row>
    <row r="159" spans="1:8" x14ac:dyDescent="0.2">
      <c r="A159" t="s">
        <v>52</v>
      </c>
      <c r="B159" t="s">
        <v>175</v>
      </c>
      <c r="C159">
        <f t="shared" si="28"/>
        <v>153</v>
      </c>
      <c r="E159" s="9">
        <f>VLOOKUP($A159, 'Underlying data'!$A$3:$E$242, 3, FALSE)/1000000</f>
        <v>92.73230199748599</v>
      </c>
      <c r="F159" s="9">
        <f>VLOOKUP($A159, 'Underlying data'!$A$3:$E$242, 4, FALSE)/1000000</f>
        <v>85.777379347674</v>
      </c>
      <c r="G159" s="9">
        <f>VLOOKUP($A159, 'Underlying data'!$A$3:$E$242, 5, FALSE)/1000000</f>
        <v>44.216738630073003</v>
      </c>
      <c r="H159" s="9">
        <f t="shared" si="33"/>
        <v>0</v>
      </c>
    </row>
    <row r="160" spans="1:8" x14ac:dyDescent="0.2">
      <c r="A160" t="s">
        <v>53</v>
      </c>
      <c r="B160" t="s">
        <v>176</v>
      </c>
      <c r="C160">
        <f t="shared" si="28"/>
        <v>154</v>
      </c>
      <c r="E160" s="9">
        <f>VLOOKUP($A160, 'Underlying data'!$A$3:$E$242, 3, FALSE)/1000000</f>
        <v>2.04107732721</v>
      </c>
      <c r="F160" s="9">
        <f>VLOOKUP($A160, 'Underlying data'!$A$3:$E$242, 4, FALSE)/1000000</f>
        <v>1.8879965276699999</v>
      </c>
      <c r="G160" s="9">
        <f>VLOOKUP($A160, 'Underlying data'!$A$3:$E$242, 5, FALSE)/1000000</f>
        <v>-13.913172793454001</v>
      </c>
      <c r="H160" s="9">
        <f t="shared" si="33"/>
        <v>0.5</v>
      </c>
    </row>
    <row r="161" spans="1:8" x14ac:dyDescent="0.2">
      <c r="A161" t="s">
        <v>54</v>
      </c>
      <c r="B161" t="s">
        <v>177</v>
      </c>
      <c r="C161">
        <f t="shared" si="28"/>
        <v>155</v>
      </c>
      <c r="E161" s="9">
        <f>VLOOKUP($A161, 'Underlying data'!$A$3:$E$242, 3, FALSE)/1000000</f>
        <v>3.9286636744950001</v>
      </c>
      <c r="F161" s="9">
        <f>VLOOKUP($A161, 'Underlying data'!$A$3:$E$242, 4, FALSE)/1000000</f>
        <v>3.634013898908</v>
      </c>
      <c r="G161" s="9">
        <f>VLOOKUP($A161, 'Underlying data'!$A$3:$E$242, 5, FALSE)/1000000</f>
        <v>-14.106566412591999</v>
      </c>
      <c r="H161" s="9">
        <f t="shared" si="33"/>
        <v>0.5</v>
      </c>
    </row>
    <row r="162" spans="1:8" x14ac:dyDescent="0.2">
      <c r="A162" t="s">
        <v>55</v>
      </c>
      <c r="B162" t="s">
        <v>178</v>
      </c>
      <c r="C162">
        <f t="shared" si="28"/>
        <v>156</v>
      </c>
      <c r="E162" s="9">
        <f>VLOOKUP($A162, 'Underlying data'!$A$3:$E$242, 3, FALSE)/1000000</f>
        <v>1.620400291286</v>
      </c>
      <c r="F162" s="9">
        <f>VLOOKUP($A162, 'Underlying data'!$A$3:$E$242, 4, FALSE)/1000000</f>
        <v>1.49887026944</v>
      </c>
      <c r="G162" s="9">
        <f>VLOOKUP($A162, 'Underlying data'!$A$3:$E$242, 5, FALSE)/1000000</f>
        <v>-12.013323536614999</v>
      </c>
      <c r="H162" s="9">
        <f t="shared" si="33"/>
        <v>0.5</v>
      </c>
    </row>
    <row r="163" spans="1:8" x14ac:dyDescent="0.2">
      <c r="A163" t="s">
        <v>56</v>
      </c>
      <c r="B163" t="s">
        <v>179</v>
      </c>
      <c r="C163">
        <f t="shared" si="28"/>
        <v>157</v>
      </c>
      <c r="E163" s="9">
        <f>VLOOKUP($A163, 'Underlying data'!$A$3:$E$242, 3, FALSE)/1000000</f>
        <v>2.378358400088</v>
      </c>
      <c r="F163" s="9">
        <f>VLOOKUP($A163, 'Underlying data'!$A$3:$E$242, 4, FALSE)/1000000</f>
        <v>2.1999815200809998</v>
      </c>
      <c r="G163" s="9">
        <f>VLOOKUP($A163, 'Underlying data'!$A$3:$E$242, 5, FALSE)/1000000</f>
        <v>-9.0419858575289993</v>
      </c>
      <c r="H163" s="9">
        <f t="shared" si="33"/>
        <v>0.5</v>
      </c>
    </row>
    <row r="164" spans="1:8" x14ac:dyDescent="0.2">
      <c r="A164" t="s">
        <v>57</v>
      </c>
      <c r="B164" t="s">
        <v>180</v>
      </c>
      <c r="C164">
        <f t="shared" si="28"/>
        <v>158</v>
      </c>
      <c r="E164" s="9">
        <f>VLOOKUP($A164, 'Underlying data'!$A$3:$E$242, 3, FALSE)/1000000</f>
        <v>1.2150255504429999</v>
      </c>
      <c r="F164" s="9">
        <f>VLOOKUP($A164, 'Underlying data'!$A$3:$E$242, 4, FALSE)/1000000</f>
        <v>1.1238986341589998</v>
      </c>
      <c r="G164" s="9">
        <f>VLOOKUP($A164, 'Underlying data'!$A$3:$E$242, 5, FALSE)/1000000</f>
        <v>-3.988584540837</v>
      </c>
      <c r="H164" s="9">
        <f t="shared" si="33"/>
        <v>0.5</v>
      </c>
    </row>
    <row r="165" spans="1:8" x14ac:dyDescent="0.2">
      <c r="A165" t="s">
        <v>58</v>
      </c>
      <c r="B165" t="s">
        <v>181</v>
      </c>
      <c r="C165">
        <f t="shared" si="28"/>
        <v>159</v>
      </c>
      <c r="E165" s="9">
        <f>VLOOKUP($A165, 'Underlying data'!$A$3:$E$242, 3, FALSE)/1000000</f>
        <v>2.1997504850209997</v>
      </c>
      <c r="F165" s="9">
        <f>VLOOKUP($A165, 'Underlying data'!$A$3:$E$242, 4, FALSE)/1000000</f>
        <v>2.0347691986450003</v>
      </c>
      <c r="G165" s="9">
        <f>VLOOKUP($A165, 'Underlying data'!$A$3:$E$242, 5, FALSE)/1000000</f>
        <v>-16.972844842516999</v>
      </c>
      <c r="H165" s="9">
        <f t="shared" si="33"/>
        <v>0.5</v>
      </c>
    </row>
    <row r="166" spans="1:8" x14ac:dyDescent="0.2">
      <c r="A166" t="s">
        <v>59</v>
      </c>
      <c r="B166" t="s">
        <v>182</v>
      </c>
      <c r="C166">
        <f t="shared" si="28"/>
        <v>160</v>
      </c>
      <c r="E166" s="9">
        <f>VLOOKUP($A166, 'Underlying data'!$A$3:$E$242, 3, FALSE)/1000000</f>
        <v>1.4114620238590001</v>
      </c>
      <c r="F166" s="9">
        <f>VLOOKUP($A166, 'Underlying data'!$A$3:$E$242, 4, FALSE)/1000000</f>
        <v>1.305602372069</v>
      </c>
      <c r="G166" s="9">
        <f>VLOOKUP($A166, 'Underlying data'!$A$3:$E$242, 5, FALSE)/1000000</f>
        <v>-3.5411716047690001</v>
      </c>
      <c r="H166" s="9">
        <f t="shared" si="33"/>
        <v>0.5</v>
      </c>
    </row>
    <row r="167" spans="1:8" ht="15.75" thickBot="1" x14ac:dyDescent="0.25">
      <c r="A167" t="s">
        <v>60</v>
      </c>
      <c r="B167" t="s">
        <v>183</v>
      </c>
      <c r="C167">
        <f t="shared" si="28"/>
        <v>161</v>
      </c>
      <c r="E167" s="9">
        <f>VLOOKUP($A167, 'Underlying data'!$A$3:$E$242, 3, FALSE)/1000000</f>
        <v>8.243618140081999</v>
      </c>
      <c r="F167" s="9">
        <f>VLOOKUP($A167, 'Underlying data'!$A$3:$E$242, 4, FALSE)/1000000</f>
        <v>7.6253467795759997</v>
      </c>
      <c r="G167" s="9">
        <f>VLOOKUP($A167, 'Underlying data'!$A$3:$E$242, 5, FALSE)/1000000</f>
        <v>4.9447457711369998</v>
      </c>
      <c r="H167" s="9">
        <f t="shared" si="33"/>
        <v>0</v>
      </c>
    </row>
    <row r="168" spans="1:8" ht="16.5" thickTop="1" thickBot="1" x14ac:dyDescent="0.25">
      <c r="A168" s="8"/>
      <c r="B168" s="8" t="s">
        <v>507</v>
      </c>
      <c r="C168" s="8">
        <f t="shared" si="28"/>
        <v>162</v>
      </c>
      <c r="D168" s="8"/>
      <c r="E168" s="10">
        <f>SUM(E158:E167)</f>
        <v>172.39728267285196</v>
      </c>
      <c r="F168" s="10">
        <f t="shared" ref="F168:G168" si="34">SUM(F158:F167)</f>
        <v>159.46748647238798</v>
      </c>
      <c r="G168" s="10">
        <f t="shared" si="34"/>
        <v>12.326672060288011</v>
      </c>
      <c r="H168" s="10">
        <f t="shared" si="33"/>
        <v>0</v>
      </c>
    </row>
    <row r="169" spans="1:8" ht="15.75" thickTop="1" x14ac:dyDescent="0.2">
      <c r="C169">
        <f t="shared" si="28"/>
        <v>163</v>
      </c>
      <c r="E169" s="9"/>
      <c r="F169" s="9"/>
      <c r="G169" s="9"/>
      <c r="H169" s="9"/>
    </row>
    <row r="170" spans="1:8" x14ac:dyDescent="0.2">
      <c r="A170" t="s">
        <v>61</v>
      </c>
      <c r="B170" t="s">
        <v>184</v>
      </c>
      <c r="C170">
        <f t="shared" si="28"/>
        <v>164</v>
      </c>
      <c r="E170" s="9">
        <f>VLOOKUP($A170, 'Underlying data'!$A$3:$E$242, 3, FALSE)/1000000</f>
        <v>102.00991200052499</v>
      </c>
      <c r="F170" s="9">
        <f>VLOOKUP($A170, 'Underlying data'!$A$3:$E$242, 4, FALSE)/1000000</f>
        <v>94.359168600486001</v>
      </c>
      <c r="G170" s="9">
        <f>VLOOKUP($A170, 'Underlying data'!$A$3:$E$242, 5, FALSE)/1000000</f>
        <v>82.425774979389999</v>
      </c>
      <c r="H170" s="9">
        <f t="shared" ref="H170:H177" si="35">IF(G170&gt;0, 0, IF((1-(E170/(E170-G170)))&gt;0.5, 0.5, (1-(E170/(E170-G170)))))</f>
        <v>0</v>
      </c>
    </row>
    <row r="171" spans="1:8" x14ac:dyDescent="0.2">
      <c r="A171" t="s">
        <v>62</v>
      </c>
      <c r="B171" t="s">
        <v>185</v>
      </c>
      <c r="C171">
        <f t="shared" si="28"/>
        <v>165</v>
      </c>
      <c r="E171" s="9">
        <f>VLOOKUP($A171, 'Underlying data'!$A$3:$E$242, 3, FALSE)/1000000</f>
        <v>2.8496242450749998</v>
      </c>
      <c r="F171" s="9">
        <f>VLOOKUP($A171, 'Underlying data'!$A$3:$E$242, 4, FALSE)/1000000</f>
        <v>2.635902426695</v>
      </c>
      <c r="G171" s="9">
        <f>VLOOKUP($A171, 'Underlying data'!$A$3:$E$242, 5, FALSE)/1000000</f>
        <v>-6.2183591902550006</v>
      </c>
      <c r="H171" s="9">
        <f t="shared" si="35"/>
        <v>0.5</v>
      </c>
    </row>
    <row r="172" spans="1:8" x14ac:dyDescent="0.2">
      <c r="A172" t="s">
        <v>339</v>
      </c>
      <c r="B172" t="s">
        <v>456</v>
      </c>
      <c r="C172">
        <f t="shared" si="28"/>
        <v>166</v>
      </c>
      <c r="E172" s="9">
        <f>VLOOKUP($A172, 'Underlying data'!$A$3:$E$242, 3, FALSE)/1000000</f>
        <v>3.3580435335269998</v>
      </c>
      <c r="F172" s="9">
        <f>VLOOKUP($A172, 'Underlying data'!$A$3:$E$242, 4, FALSE)/1000000</f>
        <v>3.106190268512</v>
      </c>
      <c r="G172" s="9">
        <f>VLOOKUP($A172, 'Underlying data'!$A$3:$E$242, 5, FALSE)/1000000</f>
        <v>-12.871470239447</v>
      </c>
      <c r="H172" s="9">
        <f t="shared" si="35"/>
        <v>0.5</v>
      </c>
    </row>
    <row r="173" spans="1:8" x14ac:dyDescent="0.2">
      <c r="A173" t="s">
        <v>340</v>
      </c>
      <c r="B173" t="s">
        <v>457</v>
      </c>
      <c r="C173">
        <f t="shared" si="28"/>
        <v>167</v>
      </c>
      <c r="E173" s="9">
        <f>VLOOKUP($A173, 'Underlying data'!$A$3:$E$242, 3, FALSE)/1000000</f>
        <v>5.6293178472210004</v>
      </c>
      <c r="F173" s="9">
        <f>VLOOKUP($A173, 'Underlying data'!$A$3:$E$242, 4, FALSE)/1000000</f>
        <v>5.2071190086800003</v>
      </c>
      <c r="G173" s="9">
        <f>VLOOKUP($A173, 'Underlying data'!$A$3:$E$242, 5, FALSE)/1000000</f>
        <v>-7.2657246393659998</v>
      </c>
      <c r="H173" s="9">
        <f t="shared" si="35"/>
        <v>0.5</v>
      </c>
    </row>
    <row r="174" spans="1:8" x14ac:dyDescent="0.2">
      <c r="A174" t="s">
        <v>341</v>
      </c>
      <c r="B174" t="s">
        <v>458</v>
      </c>
      <c r="C174">
        <f t="shared" si="28"/>
        <v>168</v>
      </c>
      <c r="E174" s="9">
        <f>VLOOKUP($A174, 'Underlying data'!$A$3:$E$242, 3, FALSE)/1000000</f>
        <v>3.4906818417079997</v>
      </c>
      <c r="F174" s="9">
        <f>VLOOKUP($A174, 'Underlying data'!$A$3:$E$242, 4, FALSE)/1000000</f>
        <v>3.2288807035799998</v>
      </c>
      <c r="G174" s="9">
        <f>VLOOKUP($A174, 'Underlying data'!$A$3:$E$242, 5, FALSE)/1000000</f>
        <v>-12.936117794285</v>
      </c>
      <c r="H174" s="9">
        <f t="shared" si="35"/>
        <v>0.5</v>
      </c>
    </row>
    <row r="175" spans="1:8" x14ac:dyDescent="0.2">
      <c r="A175" t="s">
        <v>342</v>
      </c>
      <c r="B175" t="s">
        <v>459</v>
      </c>
      <c r="C175">
        <f t="shared" si="28"/>
        <v>169</v>
      </c>
      <c r="E175" s="9">
        <f>VLOOKUP($A175, 'Underlying data'!$A$3:$E$242, 3, FALSE)/1000000</f>
        <v>2.4737203380269999</v>
      </c>
      <c r="F175" s="9">
        <f>VLOOKUP($A175, 'Underlying data'!$A$3:$E$242, 4, FALSE)/1000000</f>
        <v>2.288191312675</v>
      </c>
      <c r="G175" s="9">
        <f>VLOOKUP($A175, 'Underlying data'!$A$3:$E$242, 5, FALSE)/1000000</f>
        <v>-5.1727858729939999</v>
      </c>
      <c r="H175" s="9">
        <f t="shared" si="35"/>
        <v>0.5</v>
      </c>
    </row>
    <row r="176" spans="1:8" ht="15.75" thickBot="1" x14ac:dyDescent="0.25">
      <c r="A176" t="s">
        <v>343</v>
      </c>
      <c r="B176" t="s">
        <v>460</v>
      </c>
      <c r="C176">
        <f t="shared" si="28"/>
        <v>170</v>
      </c>
      <c r="E176" s="9">
        <f>VLOOKUP($A176, 'Underlying data'!$A$3:$E$242, 3, FALSE)/1000000</f>
        <v>2.766319208269</v>
      </c>
      <c r="F176" s="9">
        <f>VLOOKUP($A176, 'Underlying data'!$A$3:$E$242, 4, FALSE)/1000000</f>
        <v>2.5588452676490001</v>
      </c>
      <c r="G176" s="9">
        <f>VLOOKUP($A176, 'Underlying data'!$A$3:$E$242, 5, FALSE)/1000000</f>
        <v>-3.491864472299</v>
      </c>
      <c r="H176" s="9">
        <f t="shared" si="35"/>
        <v>0.5</v>
      </c>
    </row>
    <row r="177" spans="1:8" ht="16.5" thickTop="1" thickBot="1" x14ac:dyDescent="0.25">
      <c r="A177" s="8"/>
      <c r="B177" s="8" t="s">
        <v>508</v>
      </c>
      <c r="C177" s="8">
        <f t="shared" si="28"/>
        <v>171</v>
      </c>
      <c r="D177" s="8"/>
      <c r="E177" s="10">
        <f>SUM(E170:E176)</f>
        <v>122.57761901435198</v>
      </c>
      <c r="F177" s="10">
        <f t="shared" ref="F177:G177" si="36">SUM(F170:F176)</f>
        <v>113.38429758827699</v>
      </c>
      <c r="G177" s="10">
        <f t="shared" si="36"/>
        <v>34.469452770743999</v>
      </c>
      <c r="H177" s="10">
        <f t="shared" si="35"/>
        <v>0</v>
      </c>
    </row>
    <row r="178" spans="1:8" ht="15.75" thickTop="1" x14ac:dyDescent="0.2">
      <c r="C178">
        <f t="shared" si="28"/>
        <v>172</v>
      </c>
      <c r="E178" s="9"/>
      <c r="F178" s="9"/>
      <c r="G178" s="9"/>
      <c r="H178" s="9"/>
    </row>
    <row r="179" spans="1:8" x14ac:dyDescent="0.2">
      <c r="A179" t="s">
        <v>346</v>
      </c>
      <c r="B179" t="s">
        <v>463</v>
      </c>
      <c r="C179">
        <f t="shared" si="28"/>
        <v>173</v>
      </c>
      <c r="E179" s="9">
        <f>VLOOKUP($A179, 'Underlying data'!$A$3:$E$242, 3, FALSE)/1000000</f>
        <v>33.041611697535998</v>
      </c>
      <c r="F179" s="9">
        <f>VLOOKUP($A179, 'Underlying data'!$A$3:$E$242, 4, FALSE)/1000000</f>
        <v>30.56349082022</v>
      </c>
      <c r="G179" s="9">
        <f>VLOOKUP($A179, 'Underlying data'!$A$3:$E$242, 5, FALSE)/1000000</f>
        <v>7.5111558032900003</v>
      </c>
      <c r="H179" s="9">
        <f t="shared" ref="H179:H182" si="37">IF(G179&gt;0, 0, IF((1-(E179/(E179-G179)))&gt;0.5, 0.5, (1-(E179/(E179-G179)))))</f>
        <v>0</v>
      </c>
    </row>
    <row r="180" spans="1:8" x14ac:dyDescent="0.2">
      <c r="A180" t="s">
        <v>347</v>
      </c>
      <c r="B180" t="s">
        <v>464</v>
      </c>
      <c r="C180">
        <f t="shared" si="28"/>
        <v>174</v>
      </c>
      <c r="E180" s="9">
        <f>VLOOKUP($A180, 'Underlying data'!$A$3:$E$242, 3, FALSE)/1000000</f>
        <v>28.672881526811999</v>
      </c>
      <c r="F180" s="9">
        <f>VLOOKUP($A180, 'Underlying data'!$A$3:$E$242, 4, FALSE)/1000000</f>
        <v>26.522415412301001</v>
      </c>
      <c r="G180" s="9">
        <f>VLOOKUP($A180, 'Underlying data'!$A$3:$E$242, 5, FALSE)/1000000</f>
        <v>-23.663980613587</v>
      </c>
      <c r="H180" s="9">
        <f t="shared" si="37"/>
        <v>0.45214748545883299</v>
      </c>
    </row>
    <row r="181" spans="1:8" ht="15.75" thickBot="1" x14ac:dyDescent="0.25">
      <c r="A181" t="s">
        <v>348</v>
      </c>
      <c r="B181" t="s">
        <v>465</v>
      </c>
      <c r="C181">
        <f t="shared" si="28"/>
        <v>175</v>
      </c>
      <c r="E181" s="9">
        <f>VLOOKUP($A181, 'Underlying data'!$A$3:$E$242, 3, FALSE)/1000000</f>
        <v>42.300250220384001</v>
      </c>
      <c r="F181" s="9">
        <f>VLOOKUP($A181, 'Underlying data'!$A$3:$E$242, 4, FALSE)/1000000</f>
        <v>39.127731453856001</v>
      </c>
      <c r="G181" s="9">
        <f>VLOOKUP($A181, 'Underlying data'!$A$3:$E$242, 5, FALSE)/1000000</f>
        <v>18.146576024375999</v>
      </c>
      <c r="H181" s="9">
        <f t="shared" si="37"/>
        <v>0</v>
      </c>
    </row>
    <row r="182" spans="1:8" ht="16.5" thickTop="1" thickBot="1" x14ac:dyDescent="0.25">
      <c r="A182" s="8"/>
      <c r="B182" s="8" t="s">
        <v>509</v>
      </c>
      <c r="C182" s="8">
        <f t="shared" si="28"/>
        <v>176</v>
      </c>
      <c r="D182" s="8"/>
      <c r="E182" s="10">
        <f>SUM(E179:E181)</f>
        <v>104.01474344473201</v>
      </c>
      <c r="F182" s="10">
        <f t="shared" ref="F182:G182" si="38">SUM(F179:F181)</f>
        <v>96.213637686376998</v>
      </c>
      <c r="G182" s="10">
        <f t="shared" si="38"/>
        <v>1.9937512140790012</v>
      </c>
      <c r="H182" s="10">
        <f t="shared" si="37"/>
        <v>0</v>
      </c>
    </row>
    <row r="183" spans="1:8" ht="15.75" thickTop="1" x14ac:dyDescent="0.2">
      <c r="C183">
        <f t="shared" si="28"/>
        <v>177</v>
      </c>
      <c r="E183" s="9"/>
      <c r="F183" s="9"/>
      <c r="G183" s="9"/>
      <c r="H183" s="9"/>
    </row>
    <row r="184" spans="1:8" x14ac:dyDescent="0.2">
      <c r="A184" t="s">
        <v>350</v>
      </c>
      <c r="B184" t="s">
        <v>467</v>
      </c>
      <c r="C184">
        <f t="shared" si="28"/>
        <v>178</v>
      </c>
      <c r="E184" s="9">
        <f>VLOOKUP($A184, 'Underlying data'!$A$3:$E$242, 3, FALSE)/1000000</f>
        <v>3.6235891229989998</v>
      </c>
      <c r="F184" s="9">
        <f>VLOOKUP($A184, 'Underlying data'!$A$3:$E$242, 4, FALSE)/1000000</f>
        <v>3.3518199387739998</v>
      </c>
      <c r="G184" s="9">
        <f>VLOOKUP($A184, 'Underlying data'!$A$3:$E$242, 5, FALSE)/1000000</f>
        <v>-7.9677367988609999</v>
      </c>
      <c r="H184" s="9">
        <f t="shared" ref="H184:H191" si="39">IF(G184&gt;0, 0, IF((1-(E184/(E184-G184)))&gt;0.5, 0.5, (1-(E184/(E184-G184)))))</f>
        <v>0.5</v>
      </c>
    </row>
    <row r="185" spans="1:8" x14ac:dyDescent="0.2">
      <c r="A185" t="s">
        <v>73</v>
      </c>
      <c r="B185" t="s">
        <v>196</v>
      </c>
      <c r="C185">
        <f t="shared" si="28"/>
        <v>179</v>
      </c>
      <c r="E185" s="9">
        <f>VLOOKUP($A185, 'Underlying data'!$A$3:$E$242, 3, FALSE)/1000000</f>
        <v>2.6316544573680001</v>
      </c>
      <c r="F185" s="9">
        <f>VLOOKUP($A185, 'Underlying data'!$A$3:$E$242, 4, FALSE)/1000000</f>
        <v>2.434280373065</v>
      </c>
      <c r="G185" s="9">
        <f>VLOOKUP($A185, 'Underlying data'!$A$3:$E$242, 5, FALSE)/1000000</f>
        <v>-8.9957882201259984</v>
      </c>
      <c r="H185" s="9">
        <f t="shared" si="39"/>
        <v>0.5</v>
      </c>
    </row>
    <row r="186" spans="1:8" x14ac:dyDescent="0.2">
      <c r="A186" t="s">
        <v>351</v>
      </c>
      <c r="B186" t="s">
        <v>468</v>
      </c>
      <c r="C186">
        <f t="shared" si="28"/>
        <v>180</v>
      </c>
      <c r="E186" s="9">
        <f>VLOOKUP($A186, 'Underlying data'!$A$3:$E$242, 3, FALSE)/1000000</f>
        <v>5.0254783268029994</v>
      </c>
      <c r="F186" s="9">
        <f>VLOOKUP($A186, 'Underlying data'!$A$3:$E$242, 4, FALSE)/1000000</f>
        <v>4.6485674522930003</v>
      </c>
      <c r="G186" s="9">
        <f>VLOOKUP($A186, 'Underlying data'!$A$3:$E$242, 5, FALSE)/1000000</f>
        <v>-11.819834120927</v>
      </c>
      <c r="H186" s="9">
        <f t="shared" si="39"/>
        <v>0.5</v>
      </c>
    </row>
    <row r="187" spans="1:8" x14ac:dyDescent="0.2">
      <c r="A187" t="s">
        <v>352</v>
      </c>
      <c r="B187" t="s">
        <v>469</v>
      </c>
      <c r="C187">
        <f t="shared" si="28"/>
        <v>181</v>
      </c>
      <c r="E187" s="9">
        <f>VLOOKUP($A187, 'Underlying data'!$A$3:$E$242, 3, FALSE)/1000000</f>
        <v>2.951672714636</v>
      </c>
      <c r="F187" s="9">
        <f>VLOOKUP($A187, 'Underlying data'!$A$3:$E$242, 4, FALSE)/1000000</f>
        <v>2.7302972610380003</v>
      </c>
      <c r="G187" s="9">
        <f>VLOOKUP($A187, 'Underlying data'!$A$3:$E$242, 5, FALSE)/1000000</f>
        <v>-6.8050508756029995</v>
      </c>
      <c r="H187" s="9">
        <f t="shared" si="39"/>
        <v>0.5</v>
      </c>
    </row>
    <row r="188" spans="1:8" x14ac:dyDescent="0.2">
      <c r="A188" t="s">
        <v>353</v>
      </c>
      <c r="B188" t="s">
        <v>470</v>
      </c>
      <c r="C188">
        <f t="shared" si="28"/>
        <v>182</v>
      </c>
      <c r="E188" s="9">
        <f>VLOOKUP($A188, 'Underlying data'!$A$3:$E$242, 3, FALSE)/1000000</f>
        <v>2.8566927575249998</v>
      </c>
      <c r="F188" s="9">
        <f>VLOOKUP($A188, 'Underlying data'!$A$3:$E$242, 4, FALSE)/1000000</f>
        <v>2.6424408007109998</v>
      </c>
      <c r="G188" s="9">
        <f>VLOOKUP($A188, 'Underlying data'!$A$3:$E$242, 5, FALSE)/1000000</f>
        <v>-8.2383625912490004</v>
      </c>
      <c r="H188" s="9">
        <f t="shared" si="39"/>
        <v>0.5</v>
      </c>
    </row>
    <row r="189" spans="1:8" x14ac:dyDescent="0.2">
      <c r="A189" t="s">
        <v>72</v>
      </c>
      <c r="B189" t="s">
        <v>195</v>
      </c>
      <c r="C189">
        <f t="shared" si="28"/>
        <v>183</v>
      </c>
      <c r="E189" s="9">
        <f>VLOOKUP($A189, 'Underlying data'!$A$3:$E$242, 3, FALSE)/1000000</f>
        <v>141.87039293610201</v>
      </c>
      <c r="F189" s="9">
        <f>VLOOKUP($A189, 'Underlying data'!$A$3:$E$242, 4, FALSE)/1000000</f>
        <v>131.23011346589399</v>
      </c>
      <c r="G189" s="9">
        <f>VLOOKUP($A189, 'Underlying data'!$A$3:$E$242, 5, FALSE)/1000000</f>
        <v>115.68546789459801</v>
      </c>
      <c r="H189" s="9">
        <f t="shared" si="39"/>
        <v>0</v>
      </c>
    </row>
    <row r="190" spans="1:8" ht="15.75" thickBot="1" x14ac:dyDescent="0.25">
      <c r="A190" t="s">
        <v>354</v>
      </c>
      <c r="B190" t="s">
        <v>471</v>
      </c>
      <c r="C190">
        <f t="shared" si="28"/>
        <v>184</v>
      </c>
      <c r="E190" s="9">
        <f>VLOOKUP($A190, 'Underlying data'!$A$3:$E$242, 3, FALSE)/1000000</f>
        <v>5.4788208667729998</v>
      </c>
      <c r="F190" s="9">
        <f>VLOOKUP($A190, 'Underlying data'!$A$3:$E$242, 4, FALSE)/1000000</f>
        <v>5.0679093017650008</v>
      </c>
      <c r="G190" s="9">
        <f>VLOOKUP($A190, 'Underlying data'!$A$3:$E$242, 5, FALSE)/1000000</f>
        <v>-26.100933793368998</v>
      </c>
      <c r="H190" s="9">
        <f t="shared" si="39"/>
        <v>0.5</v>
      </c>
    </row>
    <row r="191" spans="1:8" ht="16.5" thickTop="1" thickBot="1" x14ac:dyDescent="0.25">
      <c r="A191" s="8"/>
      <c r="B191" s="8" t="s">
        <v>510</v>
      </c>
      <c r="C191" s="8">
        <f t="shared" si="28"/>
        <v>185</v>
      </c>
      <c r="D191" s="8"/>
      <c r="E191" s="10">
        <f>SUM(E184:E190)</f>
        <v>164.438301182206</v>
      </c>
      <c r="F191" s="10">
        <f t="shared" ref="F191:G191" si="40">SUM(F184:F190)</f>
        <v>152.10542859354001</v>
      </c>
      <c r="G191" s="10">
        <f t="shared" si="40"/>
        <v>45.757761494463011</v>
      </c>
      <c r="H191" s="10">
        <f t="shared" si="39"/>
        <v>0</v>
      </c>
    </row>
    <row r="192" spans="1:8" ht="15.75" thickTop="1" x14ac:dyDescent="0.2">
      <c r="C192">
        <f t="shared" si="28"/>
        <v>186</v>
      </c>
      <c r="E192" s="9"/>
      <c r="F192" s="9"/>
      <c r="G192" s="9"/>
      <c r="H192" s="9"/>
    </row>
    <row r="193" spans="1:8" x14ac:dyDescent="0.2">
      <c r="A193" t="s">
        <v>75</v>
      </c>
      <c r="B193" t="s">
        <v>198</v>
      </c>
      <c r="C193">
        <f t="shared" si="28"/>
        <v>187</v>
      </c>
      <c r="E193" s="9">
        <f>VLOOKUP($A193, 'Underlying data'!$A$3:$E$242, 3, FALSE)/1000000</f>
        <v>1.9351818098220002</v>
      </c>
      <c r="F193" s="9">
        <f>VLOOKUP($A193, 'Underlying data'!$A$3:$E$242, 4, FALSE)/1000000</f>
        <v>1.790043174085</v>
      </c>
      <c r="G193" s="9">
        <f>VLOOKUP($A193, 'Underlying data'!$A$3:$E$242, 5, FALSE)/1000000</f>
        <v>-10.576266293223</v>
      </c>
      <c r="H193" s="9">
        <f t="shared" ref="H193:H200" si="41">IF(G193&gt;0, 0, IF((1-(E193/(E193-G193)))&gt;0.5, 0.5, (1-(E193/(E193-G193)))))</f>
        <v>0.5</v>
      </c>
    </row>
    <row r="194" spans="1:8" x14ac:dyDescent="0.2">
      <c r="A194" t="s">
        <v>76</v>
      </c>
      <c r="B194" t="s">
        <v>199</v>
      </c>
      <c r="C194">
        <f t="shared" si="28"/>
        <v>188</v>
      </c>
      <c r="E194" s="9">
        <f>VLOOKUP($A194, 'Underlying data'!$A$3:$E$242, 3, FALSE)/1000000</f>
        <v>1.9382310102009999</v>
      </c>
      <c r="F194" s="9">
        <f>VLOOKUP($A194, 'Underlying data'!$A$3:$E$242, 4, FALSE)/1000000</f>
        <v>1.792863684436</v>
      </c>
      <c r="G194" s="9">
        <f>VLOOKUP($A194, 'Underlying data'!$A$3:$E$242, 5, FALSE)/1000000</f>
        <v>-12.821636826614</v>
      </c>
      <c r="H194" s="9">
        <f t="shared" si="41"/>
        <v>0.5</v>
      </c>
    </row>
    <row r="195" spans="1:8" x14ac:dyDescent="0.2">
      <c r="A195" t="s">
        <v>77</v>
      </c>
      <c r="B195" t="s">
        <v>200</v>
      </c>
      <c r="C195">
        <f t="shared" si="28"/>
        <v>189</v>
      </c>
      <c r="E195" s="9">
        <f>VLOOKUP($A195, 'Underlying data'!$A$3:$E$242, 3, FALSE)/1000000</f>
        <v>2.2055182172460004</v>
      </c>
      <c r="F195" s="9">
        <f>VLOOKUP($A195, 'Underlying data'!$A$3:$E$242, 4, FALSE)/1000000</f>
        <v>2.0401043509519998</v>
      </c>
      <c r="G195" s="9">
        <f>VLOOKUP($A195, 'Underlying data'!$A$3:$E$242, 5, FALSE)/1000000</f>
        <v>-5.8962821287249998</v>
      </c>
      <c r="H195" s="9">
        <f t="shared" si="41"/>
        <v>0.5</v>
      </c>
    </row>
    <row r="196" spans="1:8" x14ac:dyDescent="0.2">
      <c r="A196" t="s">
        <v>78</v>
      </c>
      <c r="B196" t="s">
        <v>201</v>
      </c>
      <c r="C196">
        <f t="shared" si="28"/>
        <v>190</v>
      </c>
      <c r="E196" s="9">
        <f>VLOOKUP($A196, 'Underlying data'!$A$3:$E$242, 3, FALSE)/1000000</f>
        <v>2.21516557133</v>
      </c>
      <c r="F196" s="9">
        <f>VLOOKUP($A196, 'Underlying data'!$A$3:$E$242, 4, FALSE)/1000000</f>
        <v>2.0490281534800001</v>
      </c>
      <c r="G196" s="9">
        <f>VLOOKUP($A196, 'Underlying data'!$A$3:$E$242, 5, FALSE)/1000000</f>
        <v>-8.7139880860869994</v>
      </c>
      <c r="H196" s="9">
        <f t="shared" si="41"/>
        <v>0.5</v>
      </c>
    </row>
    <row r="197" spans="1:8" x14ac:dyDescent="0.2">
      <c r="A197" t="s">
        <v>79</v>
      </c>
      <c r="B197" t="s">
        <v>202</v>
      </c>
      <c r="C197">
        <f t="shared" si="28"/>
        <v>191</v>
      </c>
      <c r="E197" s="9">
        <f>VLOOKUP($A197, 'Underlying data'!$A$3:$E$242, 3, FALSE)/1000000</f>
        <v>2.310232921206</v>
      </c>
      <c r="F197" s="9">
        <f>VLOOKUP($A197, 'Underlying data'!$A$3:$E$242, 4, FALSE)/1000000</f>
        <v>2.1369654521160002</v>
      </c>
      <c r="G197" s="9">
        <f>VLOOKUP($A197, 'Underlying data'!$A$3:$E$242, 5, FALSE)/1000000</f>
        <v>-9.0634484862420006</v>
      </c>
      <c r="H197" s="9">
        <f t="shared" si="41"/>
        <v>0.5</v>
      </c>
    </row>
    <row r="198" spans="1:8" x14ac:dyDescent="0.2">
      <c r="A198" t="s">
        <v>80</v>
      </c>
      <c r="B198" t="s">
        <v>203</v>
      </c>
      <c r="C198">
        <f t="shared" si="28"/>
        <v>192</v>
      </c>
      <c r="E198" s="9">
        <f>VLOOKUP($A198, 'Underlying data'!$A$3:$E$242, 3, FALSE)/1000000</f>
        <v>84.212902996400004</v>
      </c>
      <c r="F198" s="9">
        <f>VLOOKUP($A198, 'Underlying data'!$A$3:$E$242, 4, FALSE)/1000000</f>
        <v>77.896935271670003</v>
      </c>
      <c r="G198" s="9">
        <f>VLOOKUP($A198, 'Underlying data'!$A$3:$E$242, 5, FALSE)/1000000</f>
        <v>57.950380460001</v>
      </c>
      <c r="H198" s="9">
        <f t="shared" si="41"/>
        <v>0</v>
      </c>
    </row>
    <row r="199" spans="1:8" ht="15.75" thickBot="1" x14ac:dyDescent="0.25">
      <c r="A199" t="s">
        <v>325</v>
      </c>
      <c r="B199" t="s">
        <v>442</v>
      </c>
      <c r="C199">
        <f t="shared" si="28"/>
        <v>193</v>
      </c>
      <c r="E199" s="9">
        <f>VLOOKUP($A199, 'Underlying data'!$A$3:$E$242, 3, FALSE)/1000000</f>
        <v>1.7258643403060001</v>
      </c>
      <c r="F199" s="9">
        <f>VLOOKUP($A199, 'Underlying data'!$A$3:$E$242, 4, FALSE)/1000000</f>
        <v>1.5964245147830001</v>
      </c>
      <c r="G199" s="9">
        <f>VLOOKUP($A199, 'Underlying data'!$A$3:$E$242, 5, FALSE)/1000000</f>
        <v>-6.3963002907559998</v>
      </c>
      <c r="H199" s="9">
        <f t="shared" si="41"/>
        <v>0.5</v>
      </c>
    </row>
    <row r="200" spans="1:8" ht="16.5" thickTop="1" thickBot="1" x14ac:dyDescent="0.25">
      <c r="A200" s="8"/>
      <c r="B200" s="8" t="s">
        <v>511</v>
      </c>
      <c r="C200" s="8">
        <f t="shared" ref="C200:C263" si="42">C199+1</f>
        <v>194</v>
      </c>
      <c r="D200" s="8"/>
      <c r="E200" s="10">
        <f>SUM(E193:E199)</f>
        <v>96.543096866511007</v>
      </c>
      <c r="F200" s="10">
        <f t="shared" ref="F200:G200" si="43">SUM(F193:F199)</f>
        <v>89.302364601522001</v>
      </c>
      <c r="G200" s="10">
        <f t="shared" si="43"/>
        <v>4.4824583483539966</v>
      </c>
      <c r="H200" s="10">
        <f t="shared" si="41"/>
        <v>0</v>
      </c>
    </row>
    <row r="201" spans="1:8" ht="15.75" thickTop="1" x14ac:dyDescent="0.2">
      <c r="C201">
        <f t="shared" si="42"/>
        <v>195</v>
      </c>
      <c r="E201" s="9"/>
      <c r="F201" s="9"/>
      <c r="G201" s="9"/>
      <c r="H201" s="9"/>
    </row>
    <row r="202" spans="1:8" x14ac:dyDescent="0.2">
      <c r="A202" t="s">
        <v>90</v>
      </c>
      <c r="B202" t="s">
        <v>213</v>
      </c>
      <c r="C202">
        <f t="shared" si="42"/>
        <v>196</v>
      </c>
      <c r="E202" s="9">
        <f>VLOOKUP($A202, 'Underlying data'!$A$3:$E$242, 3, FALSE)/1000000</f>
        <v>3.494938926084</v>
      </c>
      <c r="F202" s="9">
        <f>VLOOKUP($A202, 'Underlying data'!$A$3:$E$242, 4, FALSE)/1000000</f>
        <v>3.232818506628</v>
      </c>
      <c r="G202" s="9">
        <f>VLOOKUP($A202, 'Underlying data'!$A$3:$E$242, 5, FALSE)/1000000</f>
        <v>-23.943446241482</v>
      </c>
      <c r="H202" s="9">
        <f t="shared" ref="H202:H205" si="44">IF(G202&gt;0, 0, IF((1-(E202/(E202-G202)))&gt;0.5, 0.5, (1-(E202/(E202-G202)))))</f>
        <v>0.5</v>
      </c>
    </row>
    <row r="203" spans="1:8" x14ac:dyDescent="0.2">
      <c r="A203" t="s">
        <v>91</v>
      </c>
      <c r="B203" t="s">
        <v>214</v>
      </c>
      <c r="C203">
        <f t="shared" si="42"/>
        <v>197</v>
      </c>
      <c r="E203" s="9">
        <f>VLOOKUP($A203, 'Underlying data'!$A$3:$E$242, 3, FALSE)/1000000</f>
        <v>1.9640466241480001</v>
      </c>
      <c r="F203" s="9">
        <f>VLOOKUP($A203, 'Underlying data'!$A$3:$E$242, 4, FALSE)/1000000</f>
        <v>1.8167431273370001</v>
      </c>
      <c r="G203" s="9">
        <f>VLOOKUP($A203, 'Underlying data'!$A$3:$E$242, 5, FALSE)/1000000</f>
        <v>-10.385880875742</v>
      </c>
      <c r="H203" s="9">
        <f t="shared" si="44"/>
        <v>0.5</v>
      </c>
    </row>
    <row r="204" spans="1:8" ht="15.75" thickBot="1" x14ac:dyDescent="0.25">
      <c r="A204" t="s">
        <v>92</v>
      </c>
      <c r="B204" t="s">
        <v>215</v>
      </c>
      <c r="C204">
        <f t="shared" si="42"/>
        <v>198</v>
      </c>
      <c r="E204" s="9">
        <f>VLOOKUP($A204, 'Underlying data'!$A$3:$E$242, 3, FALSE)/1000000</f>
        <v>65.852809273944999</v>
      </c>
      <c r="F204" s="9">
        <f>VLOOKUP($A204, 'Underlying data'!$A$3:$E$242, 4, FALSE)/1000000</f>
        <v>60.913848578399005</v>
      </c>
      <c r="G204" s="9">
        <f>VLOOKUP($A204, 'Underlying data'!$A$3:$E$242, 5, FALSE)/1000000</f>
        <v>37.393905616475003</v>
      </c>
      <c r="H204" s="9">
        <f t="shared" si="44"/>
        <v>0</v>
      </c>
    </row>
    <row r="205" spans="1:8" ht="16.5" thickTop="1" thickBot="1" x14ac:dyDescent="0.25">
      <c r="A205" s="8"/>
      <c r="B205" s="8" t="s">
        <v>512</v>
      </c>
      <c r="C205" s="8">
        <f t="shared" si="42"/>
        <v>199</v>
      </c>
      <c r="D205" s="8"/>
      <c r="E205" s="10">
        <f>SUM(E202:E204)</f>
        <v>71.311794824176999</v>
      </c>
      <c r="F205" s="10">
        <f t="shared" ref="F205:G205" si="45">SUM(F202:F204)</f>
        <v>65.96341021236401</v>
      </c>
      <c r="G205" s="10">
        <f t="shared" si="45"/>
        <v>3.0645784992510059</v>
      </c>
      <c r="H205" s="10">
        <f t="shared" si="44"/>
        <v>0</v>
      </c>
    </row>
    <row r="206" spans="1:8" ht="15.75" thickTop="1" x14ac:dyDescent="0.2">
      <c r="C206">
        <f t="shared" si="42"/>
        <v>200</v>
      </c>
      <c r="E206" s="9"/>
      <c r="F206" s="9"/>
      <c r="G206" s="9"/>
      <c r="H206" s="9"/>
    </row>
    <row r="207" spans="1:8" x14ac:dyDescent="0.2">
      <c r="A207" t="s">
        <v>356</v>
      </c>
      <c r="B207" t="s">
        <v>473</v>
      </c>
      <c r="C207">
        <f t="shared" si="42"/>
        <v>201</v>
      </c>
      <c r="E207" s="9">
        <f>VLOOKUP($A207, 'Underlying data'!$A$3:$E$242, 3, FALSE)/1000000</f>
        <v>1.3595356682559998</v>
      </c>
      <c r="F207" s="9">
        <f>VLOOKUP($A207, 'Underlying data'!$A$3:$E$242, 4, FALSE)/1000000</f>
        <v>1.257570493137</v>
      </c>
      <c r="G207" s="9">
        <f>VLOOKUP($A207, 'Underlying data'!$A$3:$E$242, 5, FALSE)/1000000</f>
        <v>-5.8759705279879997</v>
      </c>
      <c r="H207" s="9">
        <f t="shared" ref="H207:H213" si="46">IF(G207&gt;0, 0, IF((1-(E207/(E207-G207)))&gt;0.5, 0.5, (1-(E207/(E207-G207)))))</f>
        <v>0.5</v>
      </c>
    </row>
    <row r="208" spans="1:8" x14ac:dyDescent="0.2">
      <c r="A208" t="s">
        <v>357</v>
      </c>
      <c r="B208" t="s">
        <v>474</v>
      </c>
      <c r="C208">
        <f t="shared" si="42"/>
        <v>202</v>
      </c>
      <c r="E208" s="9">
        <f>VLOOKUP($A208, 'Underlying data'!$A$3:$E$242, 3, FALSE)/1000000</f>
        <v>1.9105569929249999</v>
      </c>
      <c r="F208" s="9">
        <f>VLOOKUP($A208, 'Underlying data'!$A$3:$E$242, 4, FALSE)/1000000</f>
        <v>1.767265218456</v>
      </c>
      <c r="G208" s="9">
        <f>VLOOKUP($A208, 'Underlying data'!$A$3:$E$242, 5, FALSE)/1000000</f>
        <v>-8.9349839428699998</v>
      </c>
      <c r="H208" s="9">
        <f t="shared" si="46"/>
        <v>0.5</v>
      </c>
    </row>
    <row r="209" spans="1:8" x14ac:dyDescent="0.2">
      <c r="A209" t="s">
        <v>358</v>
      </c>
      <c r="B209" t="s">
        <v>475</v>
      </c>
      <c r="C209">
        <f t="shared" si="42"/>
        <v>203</v>
      </c>
      <c r="E209" s="9">
        <f>VLOOKUP($A209, 'Underlying data'!$A$3:$E$242, 3, FALSE)/1000000</f>
        <v>1.4996517105239999</v>
      </c>
      <c r="F209" s="9">
        <f>VLOOKUP($A209, 'Underlying data'!$A$3:$E$242, 4, FALSE)/1000000</f>
        <v>1.387177832234</v>
      </c>
      <c r="G209" s="9">
        <f>VLOOKUP($A209, 'Underlying data'!$A$3:$E$242, 5, FALSE)/1000000</f>
        <v>-5.1737984814670002</v>
      </c>
      <c r="H209" s="9">
        <f t="shared" si="46"/>
        <v>0.5</v>
      </c>
    </row>
    <row r="210" spans="1:8" x14ac:dyDescent="0.2">
      <c r="A210" t="s">
        <v>359</v>
      </c>
      <c r="B210" t="s">
        <v>476</v>
      </c>
      <c r="C210">
        <f t="shared" si="42"/>
        <v>204</v>
      </c>
      <c r="E210" s="9">
        <f>VLOOKUP($A210, 'Underlying data'!$A$3:$E$242, 3, FALSE)/1000000</f>
        <v>1.376667249257</v>
      </c>
      <c r="F210" s="9">
        <f>VLOOKUP($A210, 'Underlying data'!$A$3:$E$242, 4, FALSE)/1000000</f>
        <v>1.273417205563</v>
      </c>
      <c r="G210" s="9">
        <f>VLOOKUP($A210, 'Underlying data'!$A$3:$E$242, 5, FALSE)/1000000</f>
        <v>-3.7624183433039997</v>
      </c>
      <c r="H210" s="9">
        <f t="shared" si="46"/>
        <v>0.5</v>
      </c>
    </row>
    <row r="211" spans="1:8" x14ac:dyDescent="0.2">
      <c r="A211" t="s">
        <v>360</v>
      </c>
      <c r="B211" t="s">
        <v>477</v>
      </c>
      <c r="C211">
        <f t="shared" si="42"/>
        <v>205</v>
      </c>
      <c r="E211" s="9">
        <f>VLOOKUP($A211, 'Underlying data'!$A$3:$E$242, 3, FALSE)/1000000</f>
        <v>3.9225385501160002</v>
      </c>
      <c r="F211" s="9">
        <f>VLOOKUP($A211, 'Underlying data'!$A$3:$E$242, 4, FALSE)/1000000</f>
        <v>3.628348158858</v>
      </c>
      <c r="G211" s="9">
        <f>VLOOKUP($A211, 'Underlying data'!$A$3:$E$242, 5, FALSE)/1000000</f>
        <v>-9.1688458172399994</v>
      </c>
      <c r="H211" s="9">
        <f t="shared" si="46"/>
        <v>0.5</v>
      </c>
    </row>
    <row r="212" spans="1:8" ht="15.75" thickBot="1" x14ac:dyDescent="0.25">
      <c r="A212" t="s">
        <v>361</v>
      </c>
      <c r="B212" t="s">
        <v>478</v>
      </c>
      <c r="C212">
        <f t="shared" si="42"/>
        <v>206</v>
      </c>
      <c r="E212" s="9">
        <f>VLOOKUP($A212, 'Underlying data'!$A$3:$E$242, 3, FALSE)/1000000</f>
        <v>61.972939482472</v>
      </c>
      <c r="F212" s="9">
        <f>VLOOKUP($A212, 'Underlying data'!$A$3:$E$242, 4, FALSE)/1000000</f>
        <v>57.324969021287004</v>
      </c>
      <c r="G212" s="9">
        <f>VLOOKUP($A212, 'Underlying data'!$A$3:$E$242, 5, FALSE)/1000000</f>
        <v>42.942800723695001</v>
      </c>
      <c r="H212" s="9">
        <f t="shared" si="46"/>
        <v>0</v>
      </c>
    </row>
    <row r="213" spans="1:8" ht="16.5" thickTop="1" thickBot="1" x14ac:dyDescent="0.25">
      <c r="A213" s="8"/>
      <c r="B213" s="8" t="s">
        <v>513</v>
      </c>
      <c r="C213" s="8">
        <f t="shared" si="42"/>
        <v>207</v>
      </c>
      <c r="D213" s="8"/>
      <c r="E213" s="10">
        <f>SUM(E207:E212)</f>
        <v>72.041889653550001</v>
      </c>
      <c r="F213" s="10">
        <f t="shared" ref="F213:G213" si="47">SUM(F207:F212)</f>
        <v>66.638747929535</v>
      </c>
      <c r="G213" s="10">
        <f t="shared" si="47"/>
        <v>10.026783610826001</v>
      </c>
      <c r="H213" s="10">
        <f t="shared" si="46"/>
        <v>0</v>
      </c>
    </row>
    <row r="214" spans="1:8" ht="15.75" thickTop="1" x14ac:dyDescent="0.2">
      <c r="C214">
        <f t="shared" si="42"/>
        <v>208</v>
      </c>
      <c r="E214" s="9"/>
      <c r="F214" s="9"/>
      <c r="G214" s="9"/>
      <c r="H214" s="9"/>
    </row>
    <row r="215" spans="1:8" x14ac:dyDescent="0.2">
      <c r="A215" t="s">
        <v>82</v>
      </c>
      <c r="B215" t="s">
        <v>205</v>
      </c>
      <c r="C215">
        <f t="shared" si="42"/>
        <v>209</v>
      </c>
      <c r="E215" s="9">
        <f>VLOOKUP($A215, 'Underlying data'!$A$3:$E$242, 3, FALSE)/1000000</f>
        <v>99.662174736994004</v>
      </c>
      <c r="F215" s="9">
        <f>VLOOKUP($A215, 'Underlying data'!$A$3:$E$242, 4, FALSE)/1000000</f>
        <v>92.18751163172</v>
      </c>
      <c r="G215" s="9">
        <f>VLOOKUP($A215, 'Underlying data'!$A$3:$E$242, 5, FALSE)/1000000</f>
        <v>80.280261896976</v>
      </c>
      <c r="H215" s="9">
        <f t="shared" ref="H215:H223" si="48">IF(G215&gt;0, 0, IF((1-(E215/(E215-G215)))&gt;0.5, 0.5, (1-(E215/(E215-G215)))))</f>
        <v>0</v>
      </c>
    </row>
    <row r="216" spans="1:8" x14ac:dyDescent="0.2">
      <c r="A216" t="s">
        <v>83</v>
      </c>
      <c r="B216" t="s">
        <v>206</v>
      </c>
      <c r="C216">
        <f t="shared" si="42"/>
        <v>210</v>
      </c>
      <c r="E216" s="9">
        <f>VLOOKUP($A216, 'Underlying data'!$A$3:$E$242, 3, FALSE)/1000000</f>
        <v>3.5556838304610001</v>
      </c>
      <c r="F216" s="9">
        <f>VLOOKUP($A216, 'Underlying data'!$A$3:$E$242, 4, FALSE)/1000000</f>
        <v>3.2890075431769996</v>
      </c>
      <c r="G216" s="9">
        <f>VLOOKUP($A216, 'Underlying data'!$A$3:$E$242, 5, FALSE)/1000000</f>
        <v>-9.3501668743140005</v>
      </c>
      <c r="H216" s="9">
        <f t="shared" si="48"/>
        <v>0.5</v>
      </c>
    </row>
    <row r="217" spans="1:8" x14ac:dyDescent="0.2">
      <c r="A217" t="s">
        <v>84</v>
      </c>
      <c r="B217" t="s">
        <v>207</v>
      </c>
      <c r="C217">
        <f t="shared" si="42"/>
        <v>211</v>
      </c>
      <c r="E217" s="9">
        <f>VLOOKUP($A217, 'Underlying data'!$A$3:$E$242, 3, FALSE)/1000000</f>
        <v>3.4154855548470002</v>
      </c>
      <c r="F217" s="9">
        <f>VLOOKUP($A217, 'Underlying data'!$A$3:$E$242, 4, FALSE)/1000000</f>
        <v>3.159324138234</v>
      </c>
      <c r="G217" s="9">
        <f>VLOOKUP($A217, 'Underlying data'!$A$3:$E$242, 5, FALSE)/1000000</f>
        <v>-7.4760222055780003</v>
      </c>
      <c r="H217" s="9">
        <f t="shared" si="48"/>
        <v>0.5</v>
      </c>
    </row>
    <row r="218" spans="1:8" x14ac:dyDescent="0.2">
      <c r="A218" t="s">
        <v>85</v>
      </c>
      <c r="B218" t="s">
        <v>208</v>
      </c>
      <c r="C218">
        <f t="shared" si="42"/>
        <v>212</v>
      </c>
      <c r="E218" s="9">
        <f>VLOOKUP($A218, 'Underlying data'!$A$3:$E$242, 3, FALSE)/1000000</f>
        <v>2.651722062822</v>
      </c>
      <c r="F218" s="9">
        <f>VLOOKUP($A218, 'Underlying data'!$A$3:$E$242, 4, FALSE)/1000000</f>
        <v>2.4528429081100001</v>
      </c>
      <c r="G218" s="9">
        <f>VLOOKUP($A218, 'Underlying data'!$A$3:$E$242, 5, FALSE)/1000000</f>
        <v>-7.2142826762989998</v>
      </c>
      <c r="H218" s="9">
        <f t="shared" si="48"/>
        <v>0.5</v>
      </c>
    </row>
    <row r="219" spans="1:8" x14ac:dyDescent="0.2">
      <c r="A219" t="s">
        <v>86</v>
      </c>
      <c r="B219" t="s">
        <v>209</v>
      </c>
      <c r="C219">
        <f t="shared" si="42"/>
        <v>213</v>
      </c>
      <c r="E219" s="9">
        <f>VLOOKUP($A219, 'Underlying data'!$A$3:$E$242, 3, FALSE)/1000000</f>
        <v>3.7121952386250001</v>
      </c>
      <c r="F219" s="9">
        <f>VLOOKUP($A219, 'Underlying data'!$A$3:$E$242, 4, FALSE)/1000000</f>
        <v>3.4337805957280003</v>
      </c>
      <c r="G219" s="9">
        <f>VLOOKUP($A219, 'Underlying data'!$A$3:$E$242, 5, FALSE)/1000000</f>
        <v>-15.410787539687</v>
      </c>
      <c r="H219" s="9">
        <f t="shared" si="48"/>
        <v>0.5</v>
      </c>
    </row>
    <row r="220" spans="1:8" x14ac:dyDescent="0.2">
      <c r="A220" t="s">
        <v>87</v>
      </c>
      <c r="B220" t="s">
        <v>210</v>
      </c>
      <c r="C220">
        <f t="shared" si="42"/>
        <v>214</v>
      </c>
      <c r="E220" s="9">
        <f>VLOOKUP($A220, 'Underlying data'!$A$3:$E$242, 3, FALSE)/1000000</f>
        <v>2.8155104364180001</v>
      </c>
      <c r="F220" s="9">
        <f>VLOOKUP($A220, 'Underlying data'!$A$3:$E$242, 4, FALSE)/1000000</f>
        <v>2.6043471536860001</v>
      </c>
      <c r="G220" s="9">
        <f>VLOOKUP($A220, 'Underlying data'!$A$3:$E$242, 5, FALSE)/1000000</f>
        <v>-5.5278660362999998</v>
      </c>
      <c r="H220" s="9">
        <f t="shared" si="48"/>
        <v>0.5</v>
      </c>
    </row>
    <row r="221" spans="1:8" x14ac:dyDescent="0.2">
      <c r="A221" t="s">
        <v>88</v>
      </c>
      <c r="B221" t="s">
        <v>211</v>
      </c>
      <c r="C221">
        <f t="shared" si="42"/>
        <v>215</v>
      </c>
      <c r="E221" s="9">
        <f>VLOOKUP($A221, 'Underlying data'!$A$3:$E$242, 3, FALSE)/1000000</f>
        <v>3.3658028369920001</v>
      </c>
      <c r="F221" s="9">
        <f>VLOOKUP($A221, 'Underlying data'!$A$3:$E$242, 4, FALSE)/1000000</f>
        <v>3.1133676242180002</v>
      </c>
      <c r="G221" s="9">
        <f>VLOOKUP($A221, 'Underlying data'!$A$3:$E$242, 5, FALSE)/1000000</f>
        <v>-10.535446448163999</v>
      </c>
      <c r="H221" s="9">
        <f t="shared" si="48"/>
        <v>0.5</v>
      </c>
    </row>
    <row r="222" spans="1:8" ht="15.75" thickBot="1" x14ac:dyDescent="0.25">
      <c r="A222" t="s">
        <v>89</v>
      </c>
      <c r="B222" t="s">
        <v>212</v>
      </c>
      <c r="C222">
        <f t="shared" si="42"/>
        <v>216</v>
      </c>
      <c r="E222" s="9">
        <f>VLOOKUP($A222, 'Underlying data'!$A$3:$E$242, 3, FALSE)/1000000</f>
        <v>2.1820928238690001</v>
      </c>
      <c r="F222" s="9">
        <f>VLOOKUP($A222, 'Underlying data'!$A$3:$E$242, 4, FALSE)/1000000</f>
        <v>2.0184358620780003</v>
      </c>
      <c r="G222" s="9">
        <f>VLOOKUP($A222, 'Underlying data'!$A$3:$E$242, 5, FALSE)/1000000</f>
        <v>-8.9287704553190004</v>
      </c>
      <c r="H222" s="9">
        <f t="shared" si="48"/>
        <v>0.5</v>
      </c>
    </row>
    <row r="223" spans="1:8" ht="16.5" thickTop="1" thickBot="1" x14ac:dyDescent="0.25">
      <c r="A223" s="8"/>
      <c r="B223" s="8" t="s">
        <v>514</v>
      </c>
      <c r="C223" s="8">
        <f t="shared" si="42"/>
        <v>217</v>
      </c>
      <c r="D223" s="8"/>
      <c r="E223" s="10">
        <f>SUM(E215:E222)</f>
        <v>121.36066752102801</v>
      </c>
      <c r="F223" s="10">
        <f t="shared" ref="F223:G223" si="49">SUM(F215:F222)</f>
        <v>112.25861745695099</v>
      </c>
      <c r="G223" s="10">
        <f t="shared" si="49"/>
        <v>15.836919661315008</v>
      </c>
      <c r="H223" s="10">
        <f t="shared" si="48"/>
        <v>0</v>
      </c>
    </row>
    <row r="224" spans="1:8" ht="15.75" thickTop="1" x14ac:dyDescent="0.2">
      <c r="C224">
        <f t="shared" si="42"/>
        <v>218</v>
      </c>
      <c r="E224" s="9"/>
      <c r="F224" s="9"/>
      <c r="G224" s="9"/>
      <c r="H224" s="9"/>
    </row>
    <row r="225" spans="1:8" x14ac:dyDescent="0.2">
      <c r="A225" t="s">
        <v>273</v>
      </c>
      <c r="B225" t="s">
        <v>390</v>
      </c>
      <c r="C225">
        <f t="shared" si="42"/>
        <v>219</v>
      </c>
      <c r="E225" s="9">
        <f>VLOOKUP($A225, 'Underlying data'!$A$3:$E$242, 3, FALSE)/1000000</f>
        <v>21.679485452617001</v>
      </c>
      <c r="F225" s="9">
        <f>VLOOKUP($A225, 'Underlying data'!$A$3:$E$242, 4, FALSE)/1000000</f>
        <v>20.053524043669999</v>
      </c>
      <c r="G225" s="9">
        <f>VLOOKUP($A225, 'Underlying data'!$A$3:$E$242, 5, FALSE)/1000000</f>
        <v>-9.9193250897819993</v>
      </c>
      <c r="H225" s="9">
        <f t="shared" ref="H225:H232" si="50">IF(G225&gt;0, 0, IF((1-(E225/(E225-G225)))&gt;0.5, 0.5, (1-(E225/(E225-G225)))))</f>
        <v>0.31391450879052352</v>
      </c>
    </row>
    <row r="226" spans="1:8" x14ac:dyDescent="0.2">
      <c r="A226" t="s">
        <v>95</v>
      </c>
      <c r="B226" t="s">
        <v>218</v>
      </c>
      <c r="C226">
        <f t="shared" si="42"/>
        <v>220</v>
      </c>
      <c r="E226" s="9">
        <f>VLOOKUP($A226, 'Underlying data'!$A$3:$E$242, 3, FALSE)/1000000</f>
        <v>2.6599114898009999</v>
      </c>
      <c r="F226" s="9">
        <f>VLOOKUP($A226, 'Underlying data'!$A$3:$E$242, 4, FALSE)/1000000</f>
        <v>2.4604181280660002</v>
      </c>
      <c r="G226" s="9">
        <f>VLOOKUP($A226, 'Underlying data'!$A$3:$E$242, 5, FALSE)/1000000</f>
        <v>-10.04259827077</v>
      </c>
      <c r="H226" s="9">
        <f t="shared" si="50"/>
        <v>0.5</v>
      </c>
    </row>
    <row r="227" spans="1:8" x14ac:dyDescent="0.2">
      <c r="A227" t="s">
        <v>97</v>
      </c>
      <c r="B227" t="s">
        <v>220</v>
      </c>
      <c r="C227">
        <f t="shared" si="42"/>
        <v>221</v>
      </c>
      <c r="E227" s="9">
        <f>VLOOKUP($A227, 'Underlying data'!$A$3:$E$242, 3, FALSE)/1000000</f>
        <v>3.3561839485709997</v>
      </c>
      <c r="F227" s="9">
        <f>VLOOKUP($A227, 'Underlying data'!$A$3:$E$242, 4, FALSE)/1000000</f>
        <v>3.1044701524279996</v>
      </c>
      <c r="G227" s="9">
        <f>VLOOKUP($A227, 'Underlying data'!$A$3:$E$242, 5, FALSE)/1000000</f>
        <v>-14.065381226866</v>
      </c>
      <c r="H227" s="9">
        <f t="shared" si="50"/>
        <v>0.5</v>
      </c>
    </row>
    <row r="228" spans="1:8" x14ac:dyDescent="0.2">
      <c r="A228" t="s">
        <v>98</v>
      </c>
      <c r="B228" t="s">
        <v>221</v>
      </c>
      <c r="C228">
        <f t="shared" si="42"/>
        <v>222</v>
      </c>
      <c r="E228" s="9">
        <f>VLOOKUP($A228, 'Underlying data'!$A$3:$E$242, 3, FALSE)/1000000</f>
        <v>2.4784344993730003</v>
      </c>
      <c r="F228" s="9">
        <f>VLOOKUP($A228, 'Underlying data'!$A$3:$E$242, 4, FALSE)/1000000</f>
        <v>2.29255191192</v>
      </c>
      <c r="G228" s="9">
        <f>VLOOKUP($A228, 'Underlying data'!$A$3:$E$242, 5, FALSE)/1000000</f>
        <v>-13.843420664090001</v>
      </c>
      <c r="H228" s="9">
        <f t="shared" si="50"/>
        <v>0.5</v>
      </c>
    </row>
    <row r="229" spans="1:8" x14ac:dyDescent="0.2">
      <c r="A229" t="s">
        <v>274</v>
      </c>
      <c r="B229" t="s">
        <v>391</v>
      </c>
      <c r="C229">
        <f t="shared" si="42"/>
        <v>223</v>
      </c>
      <c r="E229" s="9">
        <f>VLOOKUP($A229, 'Underlying data'!$A$3:$E$242, 3, FALSE)/1000000</f>
        <v>29.087311795708001</v>
      </c>
      <c r="F229" s="9">
        <f>VLOOKUP($A229, 'Underlying data'!$A$3:$E$242, 4, FALSE)/1000000</f>
        <v>26.905763411029998</v>
      </c>
      <c r="G229" s="9">
        <f>VLOOKUP($A229, 'Underlying data'!$A$3:$E$242, 5, FALSE)/1000000</f>
        <v>0.321694876485</v>
      </c>
      <c r="H229" s="9">
        <f t="shared" si="50"/>
        <v>0</v>
      </c>
    </row>
    <row r="230" spans="1:8" x14ac:dyDescent="0.2">
      <c r="A230" t="s">
        <v>96</v>
      </c>
      <c r="B230" t="s">
        <v>219</v>
      </c>
      <c r="C230">
        <f t="shared" si="42"/>
        <v>224</v>
      </c>
      <c r="E230" s="9">
        <f>VLOOKUP($A230, 'Underlying data'!$A$3:$E$242, 3, FALSE)/1000000</f>
        <v>3.2515216701340002</v>
      </c>
      <c r="F230" s="9">
        <f>VLOOKUP($A230, 'Underlying data'!$A$3:$E$242, 4, FALSE)/1000000</f>
        <v>3.0076575448739997</v>
      </c>
      <c r="G230" s="9">
        <f>VLOOKUP($A230, 'Underlying data'!$A$3:$E$242, 5, FALSE)/1000000</f>
        <v>-10.643091576105</v>
      </c>
      <c r="H230" s="9">
        <f t="shared" si="50"/>
        <v>0.5</v>
      </c>
    </row>
    <row r="231" spans="1:8" ht="15.75" thickBot="1" x14ac:dyDescent="0.25">
      <c r="A231" t="s">
        <v>94</v>
      </c>
      <c r="B231" t="s">
        <v>217</v>
      </c>
      <c r="C231">
        <f t="shared" si="42"/>
        <v>225</v>
      </c>
      <c r="E231" s="9">
        <f>VLOOKUP($A231, 'Underlying data'!$A$3:$E$242, 3, FALSE)/1000000</f>
        <v>62.509120782530999</v>
      </c>
      <c r="F231" s="9">
        <f>VLOOKUP($A231, 'Underlying data'!$A$3:$E$242, 4, FALSE)/1000000</f>
        <v>57.820936723840994</v>
      </c>
      <c r="G231" s="9">
        <f>VLOOKUP($A231, 'Underlying data'!$A$3:$E$242, 5, FALSE)/1000000</f>
        <v>47.995966833061999</v>
      </c>
      <c r="H231" s="9">
        <f t="shared" si="50"/>
        <v>0</v>
      </c>
    </row>
    <row r="232" spans="1:8" ht="16.5" thickTop="1" thickBot="1" x14ac:dyDescent="0.25">
      <c r="A232" s="8"/>
      <c r="B232" s="8" t="s">
        <v>515</v>
      </c>
      <c r="C232" s="8">
        <f t="shared" si="42"/>
        <v>226</v>
      </c>
      <c r="D232" s="8"/>
      <c r="E232" s="10">
        <f>SUM(E225:E231)</f>
        <v>125.021969638735</v>
      </c>
      <c r="F232" s="10">
        <f t="shared" ref="F232:G232" si="51">SUM(F225:F231)</f>
        <v>115.64532191582899</v>
      </c>
      <c r="G232" s="10">
        <f t="shared" si="51"/>
        <v>-10.196155118066009</v>
      </c>
      <c r="H232" s="10">
        <f t="shared" si="50"/>
        <v>7.5405239766521692E-2</v>
      </c>
    </row>
    <row r="233" spans="1:8" ht="15.75" thickTop="1" x14ac:dyDescent="0.2">
      <c r="C233">
        <f t="shared" si="42"/>
        <v>227</v>
      </c>
      <c r="E233" s="9"/>
      <c r="F233" s="9"/>
      <c r="G233" s="9"/>
      <c r="H233" s="9"/>
    </row>
    <row r="234" spans="1:8" x14ac:dyDescent="0.2">
      <c r="A234" t="s">
        <v>100</v>
      </c>
      <c r="B234" t="s">
        <v>223</v>
      </c>
      <c r="C234">
        <f t="shared" si="42"/>
        <v>228</v>
      </c>
      <c r="E234" s="9">
        <f>VLOOKUP($A234, 'Underlying data'!$A$3:$E$242, 3, FALSE)/1000000</f>
        <v>66.687407274056</v>
      </c>
      <c r="F234" s="9">
        <f>VLOOKUP($A234, 'Underlying data'!$A$3:$E$242, 4, FALSE)/1000000</f>
        <v>61.685851728502001</v>
      </c>
      <c r="G234" s="9">
        <f>VLOOKUP($A234, 'Underlying data'!$A$3:$E$242, 5, FALSE)/1000000</f>
        <v>25.614183265370997</v>
      </c>
      <c r="H234" s="9">
        <f t="shared" ref="H234:H241" si="52">IF(G234&gt;0, 0, IF((1-(E234/(E234-G234)))&gt;0.5, 0.5, (1-(E234/(E234-G234)))))</f>
        <v>0</v>
      </c>
    </row>
    <row r="235" spans="1:8" x14ac:dyDescent="0.2">
      <c r="A235" t="s">
        <v>101</v>
      </c>
      <c r="B235" t="s">
        <v>224</v>
      </c>
      <c r="C235">
        <f t="shared" si="42"/>
        <v>229</v>
      </c>
      <c r="E235" s="9">
        <f>VLOOKUP($A235, 'Underlying data'!$A$3:$E$242, 3, FALSE)/1000000</f>
        <v>92.609258146827003</v>
      </c>
      <c r="F235" s="9">
        <f>VLOOKUP($A235, 'Underlying data'!$A$3:$E$242, 4, FALSE)/1000000</f>
        <v>85.663563785815001</v>
      </c>
      <c r="G235" s="9">
        <f>VLOOKUP($A235, 'Underlying data'!$A$3:$E$242, 5, FALSE)/1000000</f>
        <v>68.665546612528999</v>
      </c>
      <c r="H235" s="9">
        <f t="shared" si="52"/>
        <v>0</v>
      </c>
    </row>
    <row r="236" spans="1:8" x14ac:dyDescent="0.2">
      <c r="A236" t="s">
        <v>102</v>
      </c>
      <c r="B236" t="s">
        <v>225</v>
      </c>
      <c r="C236">
        <f t="shared" si="42"/>
        <v>230</v>
      </c>
      <c r="E236" s="9">
        <f>VLOOKUP($A236, 'Underlying data'!$A$3:$E$242, 3, FALSE)/1000000</f>
        <v>8.8029451786149995</v>
      </c>
      <c r="F236" s="9">
        <f>VLOOKUP($A236, 'Underlying data'!$A$3:$E$242, 4, FALSE)/1000000</f>
        <v>8.1427242902190002</v>
      </c>
      <c r="G236" s="9">
        <f>VLOOKUP($A236, 'Underlying data'!$A$3:$E$242, 5, FALSE)/1000000</f>
        <v>5.3043034615540003</v>
      </c>
      <c r="H236" s="9">
        <f t="shared" si="52"/>
        <v>0</v>
      </c>
    </row>
    <row r="237" spans="1:8" x14ac:dyDescent="0.2">
      <c r="A237" t="s">
        <v>103</v>
      </c>
      <c r="B237" t="s">
        <v>226</v>
      </c>
      <c r="C237">
        <f t="shared" si="42"/>
        <v>231</v>
      </c>
      <c r="E237" s="9">
        <f>VLOOKUP($A237, 'Underlying data'!$A$3:$E$242, 3, FALSE)/1000000</f>
        <v>2.1487043051180001</v>
      </c>
      <c r="F237" s="9">
        <f>VLOOKUP($A237, 'Underlying data'!$A$3:$E$242, 4, FALSE)/1000000</f>
        <v>1.9875514822339999</v>
      </c>
      <c r="G237" s="9">
        <f>VLOOKUP($A237, 'Underlying data'!$A$3:$E$242, 5, FALSE)/1000000</f>
        <v>-5.8709439050559995</v>
      </c>
      <c r="H237" s="9">
        <f t="shared" si="52"/>
        <v>0.5</v>
      </c>
    </row>
    <row r="238" spans="1:8" x14ac:dyDescent="0.2">
      <c r="A238" t="s">
        <v>104</v>
      </c>
      <c r="B238" t="s">
        <v>227</v>
      </c>
      <c r="C238">
        <f t="shared" si="42"/>
        <v>232</v>
      </c>
      <c r="E238" s="9">
        <f>VLOOKUP($A238, 'Underlying data'!$A$3:$E$242, 3, FALSE)/1000000</f>
        <v>2.4000007364610001</v>
      </c>
      <c r="F238" s="9">
        <f>VLOOKUP($A238, 'Underlying data'!$A$3:$E$242, 4, FALSE)/1000000</f>
        <v>2.2200006812260002</v>
      </c>
      <c r="G238" s="9">
        <f>VLOOKUP($A238, 'Underlying data'!$A$3:$E$242, 5, FALSE)/1000000</f>
        <v>-4.7552425798210001</v>
      </c>
      <c r="H238" s="9">
        <f t="shared" si="52"/>
        <v>0.5</v>
      </c>
    </row>
    <row r="239" spans="1:8" x14ac:dyDescent="0.2">
      <c r="A239" t="s">
        <v>105</v>
      </c>
      <c r="B239" t="s">
        <v>228</v>
      </c>
      <c r="C239">
        <f t="shared" si="42"/>
        <v>233</v>
      </c>
      <c r="E239" s="9">
        <f>VLOOKUP($A239, 'Underlying data'!$A$3:$E$242, 3, FALSE)/1000000</f>
        <v>3.4191414178719999</v>
      </c>
      <c r="F239" s="9">
        <f>VLOOKUP($A239, 'Underlying data'!$A$3:$E$242, 4, FALSE)/1000000</f>
        <v>3.1627058115320001</v>
      </c>
      <c r="G239" s="9">
        <f>VLOOKUP($A239, 'Underlying data'!$A$3:$E$242, 5, FALSE)/1000000</f>
        <v>-9.5869963458910004</v>
      </c>
      <c r="H239" s="9">
        <f t="shared" si="52"/>
        <v>0.5</v>
      </c>
    </row>
    <row r="240" spans="1:8" ht="15.75" thickBot="1" x14ac:dyDescent="0.25">
      <c r="A240" t="s">
        <v>106</v>
      </c>
      <c r="B240" t="s">
        <v>229</v>
      </c>
      <c r="C240">
        <f t="shared" si="42"/>
        <v>234</v>
      </c>
      <c r="E240" s="9">
        <f>VLOOKUP($A240, 'Underlying data'!$A$3:$E$242, 3, FALSE)/1000000</f>
        <v>2.5848647357259997</v>
      </c>
      <c r="F240" s="9">
        <f>VLOOKUP($A240, 'Underlying data'!$A$3:$E$242, 4, FALSE)/1000000</f>
        <v>2.3909998805470001</v>
      </c>
      <c r="G240" s="9">
        <f>VLOOKUP($A240, 'Underlying data'!$A$3:$E$242, 5, FALSE)/1000000</f>
        <v>-14.493676632847</v>
      </c>
      <c r="H240" s="9">
        <f t="shared" si="52"/>
        <v>0.5</v>
      </c>
    </row>
    <row r="241" spans="1:8" ht="16.5" thickTop="1" thickBot="1" x14ac:dyDescent="0.25">
      <c r="A241" s="8"/>
      <c r="B241" s="8" t="s">
        <v>516</v>
      </c>
      <c r="C241" s="8">
        <f t="shared" si="42"/>
        <v>235</v>
      </c>
      <c r="D241" s="8"/>
      <c r="E241" s="10">
        <f>SUM(E234:E240)</f>
        <v>178.65232179467503</v>
      </c>
      <c r="F241" s="10">
        <f t="shared" ref="F241:G241" si="53">SUM(F234:F240)</f>
        <v>165.25339766007502</v>
      </c>
      <c r="G241" s="10">
        <f t="shared" si="53"/>
        <v>64.877173875839006</v>
      </c>
      <c r="H241" s="10">
        <f t="shared" si="52"/>
        <v>0</v>
      </c>
    </row>
    <row r="242" spans="1:8" ht="15.75" thickTop="1" x14ac:dyDescent="0.2">
      <c r="C242">
        <f t="shared" si="42"/>
        <v>236</v>
      </c>
      <c r="E242" s="9"/>
      <c r="F242" s="9"/>
      <c r="G242" s="9"/>
      <c r="H242" s="9"/>
    </row>
    <row r="243" spans="1:8" x14ac:dyDescent="0.2">
      <c r="A243" t="s">
        <v>108</v>
      </c>
      <c r="B243" t="s">
        <v>231</v>
      </c>
      <c r="C243">
        <f t="shared" si="42"/>
        <v>237</v>
      </c>
      <c r="E243" s="9">
        <f>VLOOKUP($A243, 'Underlying data'!$A$3:$E$242, 3, FALSE)/1000000</f>
        <v>1.9572997569550001</v>
      </c>
      <c r="F243" s="9">
        <f>VLOOKUP($A243, 'Underlying data'!$A$3:$E$242, 4, FALSE)/1000000</f>
        <v>1.8105022751839999</v>
      </c>
      <c r="G243" s="9">
        <f>VLOOKUP($A243, 'Underlying data'!$A$3:$E$242, 5, FALSE)/1000000</f>
        <v>-7.2667638372649996</v>
      </c>
      <c r="H243" s="9">
        <f t="shared" ref="H243:H251" si="54">IF(G243&gt;0, 0, IF((1-(E243/(E243-G243)))&gt;0.5, 0.5, (1-(E243/(E243-G243)))))</f>
        <v>0.5</v>
      </c>
    </row>
    <row r="244" spans="1:8" x14ac:dyDescent="0.2">
      <c r="A244" t="s">
        <v>109</v>
      </c>
      <c r="B244" t="s">
        <v>232</v>
      </c>
      <c r="C244">
        <f t="shared" si="42"/>
        <v>238</v>
      </c>
      <c r="E244" s="9">
        <f>VLOOKUP($A244, 'Underlying data'!$A$3:$E$242, 3, FALSE)/1000000</f>
        <v>1.834119700459</v>
      </c>
      <c r="F244" s="9">
        <f>VLOOKUP($A244, 'Underlying data'!$A$3:$E$242, 4, FALSE)/1000000</f>
        <v>1.6965607229239998</v>
      </c>
      <c r="G244" s="9">
        <f>VLOOKUP($A244, 'Underlying data'!$A$3:$E$242, 5, FALSE)/1000000</f>
        <v>-7.0234770546080005</v>
      </c>
      <c r="H244" s="9">
        <f t="shared" si="54"/>
        <v>0.5</v>
      </c>
    </row>
    <row r="245" spans="1:8" x14ac:dyDescent="0.2">
      <c r="A245" t="s">
        <v>110</v>
      </c>
      <c r="B245" t="s">
        <v>233</v>
      </c>
      <c r="C245">
        <f t="shared" si="42"/>
        <v>239</v>
      </c>
      <c r="E245" s="9">
        <f>VLOOKUP($A245, 'Underlying data'!$A$3:$E$242, 3, FALSE)/1000000</f>
        <v>3.9876658759240002</v>
      </c>
      <c r="F245" s="9">
        <f>VLOOKUP($A245, 'Underlying data'!$A$3:$E$242, 4, FALSE)/1000000</f>
        <v>3.6885909352290001</v>
      </c>
      <c r="G245" s="9">
        <f>VLOOKUP($A245, 'Underlying data'!$A$3:$E$242, 5, FALSE)/1000000</f>
        <v>-18.076601412595998</v>
      </c>
      <c r="H245" s="9">
        <f t="shared" si="54"/>
        <v>0.5</v>
      </c>
    </row>
    <row r="246" spans="1:8" x14ac:dyDescent="0.2">
      <c r="A246" t="s">
        <v>111</v>
      </c>
      <c r="B246" t="s">
        <v>234</v>
      </c>
      <c r="C246">
        <f t="shared" si="42"/>
        <v>240</v>
      </c>
      <c r="E246" s="9">
        <f>VLOOKUP($A246, 'Underlying data'!$A$3:$E$242, 3, FALSE)/1000000</f>
        <v>2.0813076534800001</v>
      </c>
      <c r="F246" s="9">
        <f>VLOOKUP($A246, 'Underlying data'!$A$3:$E$242, 4, FALSE)/1000000</f>
        <v>1.9252095794690001</v>
      </c>
      <c r="G246" s="9">
        <f>VLOOKUP($A246, 'Underlying data'!$A$3:$E$242, 5, FALSE)/1000000</f>
        <v>-6.6152084576120007</v>
      </c>
      <c r="H246" s="9">
        <f t="shared" si="54"/>
        <v>0.5</v>
      </c>
    </row>
    <row r="247" spans="1:8" x14ac:dyDescent="0.2">
      <c r="A247" t="s">
        <v>112</v>
      </c>
      <c r="B247" t="s">
        <v>235</v>
      </c>
      <c r="C247">
        <f t="shared" si="42"/>
        <v>241</v>
      </c>
      <c r="E247" s="9">
        <f>VLOOKUP($A247, 'Underlying data'!$A$3:$E$242, 3, FALSE)/1000000</f>
        <v>2.3059340324749997</v>
      </c>
      <c r="F247" s="9">
        <f>VLOOKUP($A247, 'Underlying data'!$A$3:$E$242, 4, FALSE)/1000000</f>
        <v>2.1329889800389998</v>
      </c>
      <c r="G247" s="9">
        <f>VLOOKUP($A247, 'Underlying data'!$A$3:$E$242, 5, FALSE)/1000000</f>
        <v>-16.048735791812998</v>
      </c>
      <c r="H247" s="9">
        <f t="shared" si="54"/>
        <v>0.5</v>
      </c>
    </row>
    <row r="248" spans="1:8" x14ac:dyDescent="0.2">
      <c r="A248" t="s">
        <v>114</v>
      </c>
      <c r="B248" t="s">
        <v>237</v>
      </c>
      <c r="C248">
        <f t="shared" si="42"/>
        <v>242</v>
      </c>
      <c r="E248" s="9">
        <f>VLOOKUP($A248, 'Underlying data'!$A$3:$E$242, 3, FALSE)/1000000</f>
        <v>3.7010650972980002</v>
      </c>
      <c r="F248" s="9">
        <f>VLOOKUP($A248, 'Underlying data'!$A$3:$E$242, 4, FALSE)/1000000</f>
        <v>3.423485215001</v>
      </c>
      <c r="G248" s="9">
        <f>VLOOKUP($A248, 'Underlying data'!$A$3:$E$242, 5, FALSE)/1000000</f>
        <v>-7.080756242014</v>
      </c>
      <c r="H248" s="9">
        <f t="shared" si="54"/>
        <v>0.5</v>
      </c>
    </row>
    <row r="249" spans="1:8" x14ac:dyDescent="0.2">
      <c r="A249" t="s">
        <v>115</v>
      </c>
      <c r="B249" t="s">
        <v>238</v>
      </c>
      <c r="C249">
        <f t="shared" si="42"/>
        <v>243</v>
      </c>
      <c r="E249" s="9">
        <f>VLOOKUP($A249, 'Underlying data'!$A$3:$E$242, 3, FALSE)/1000000</f>
        <v>93.993700990931004</v>
      </c>
      <c r="F249" s="9">
        <f>VLOOKUP($A249, 'Underlying data'!$A$3:$E$242, 4, FALSE)/1000000</f>
        <v>86.944173416610994</v>
      </c>
      <c r="G249" s="9">
        <f>VLOOKUP($A249, 'Underlying data'!$A$3:$E$242, 5, FALSE)/1000000</f>
        <v>69.560745005870004</v>
      </c>
      <c r="H249" s="9">
        <f t="shared" si="54"/>
        <v>0</v>
      </c>
    </row>
    <row r="250" spans="1:8" ht="15.75" thickBot="1" x14ac:dyDescent="0.25">
      <c r="A250" t="s">
        <v>113</v>
      </c>
      <c r="B250" t="s">
        <v>236</v>
      </c>
      <c r="C250">
        <f t="shared" si="42"/>
        <v>244</v>
      </c>
      <c r="E250" s="9">
        <f>VLOOKUP($A250, 'Underlying data'!$A$3:$E$242, 3, FALSE)/1000000</f>
        <v>2.636554952474</v>
      </c>
      <c r="F250" s="9">
        <f>VLOOKUP($A250, 'Underlying data'!$A$3:$E$242, 4, FALSE)/1000000</f>
        <v>2.4388133310380002</v>
      </c>
      <c r="G250" s="9">
        <f>VLOOKUP($A250, 'Underlying data'!$A$3:$E$242, 5, FALSE)/1000000</f>
        <v>-17.116332418708001</v>
      </c>
      <c r="H250" s="9">
        <f t="shared" si="54"/>
        <v>0.5</v>
      </c>
    </row>
    <row r="251" spans="1:8" ht="16.5" thickTop="1" thickBot="1" x14ac:dyDescent="0.25">
      <c r="A251" s="8"/>
      <c r="B251" s="8" t="s">
        <v>517</v>
      </c>
      <c r="C251" s="8">
        <f t="shared" si="42"/>
        <v>245</v>
      </c>
      <c r="D251" s="8"/>
      <c r="E251" s="10">
        <f>SUM(E243:E250)</f>
        <v>112.49764805999601</v>
      </c>
      <c r="F251" s="10">
        <f t="shared" ref="F251:G251" si="55">SUM(F243:F250)</f>
        <v>104.06032445549499</v>
      </c>
      <c r="G251" s="10">
        <f t="shared" si="55"/>
        <v>-9.6671302087459985</v>
      </c>
      <c r="H251" s="10">
        <f t="shared" si="54"/>
        <v>7.91318933799392E-2</v>
      </c>
    </row>
    <row r="252" spans="1:8" ht="15.75" thickTop="1" x14ac:dyDescent="0.2">
      <c r="C252">
        <f t="shared" si="42"/>
        <v>246</v>
      </c>
      <c r="E252" s="9"/>
      <c r="F252" s="9"/>
      <c r="G252" s="9"/>
      <c r="H252" s="9"/>
    </row>
    <row r="253" spans="1:8" x14ac:dyDescent="0.2">
      <c r="A253" t="s">
        <v>122</v>
      </c>
      <c r="B253" t="s">
        <v>245</v>
      </c>
      <c r="C253">
        <f t="shared" si="42"/>
        <v>247</v>
      </c>
      <c r="E253" s="9">
        <f>VLOOKUP($A253, 'Underlying data'!$A$3:$E$242, 3, FALSE)/1000000</f>
        <v>105.357385288659</v>
      </c>
      <c r="F253" s="9">
        <f>VLOOKUP($A253, 'Underlying data'!$A$3:$E$242, 4, FALSE)/1000000</f>
        <v>97.455581392010004</v>
      </c>
      <c r="G253" s="9">
        <f>VLOOKUP($A253, 'Underlying data'!$A$3:$E$242, 5, FALSE)/1000000</f>
        <v>59.406005118433001</v>
      </c>
      <c r="H253" s="9">
        <f t="shared" ref="H253:H260" si="56">IF(G253&gt;0, 0, IF((1-(E253/(E253-G253)))&gt;0.5, 0.5, (1-(E253/(E253-G253)))))</f>
        <v>0</v>
      </c>
    </row>
    <row r="254" spans="1:8" x14ac:dyDescent="0.2">
      <c r="A254" t="s">
        <v>119</v>
      </c>
      <c r="B254" t="s">
        <v>242</v>
      </c>
      <c r="C254">
        <f t="shared" si="42"/>
        <v>248</v>
      </c>
      <c r="E254" s="9">
        <f>VLOOKUP($A254, 'Underlying data'!$A$3:$E$242, 3, FALSE)/1000000</f>
        <v>1.765269176978</v>
      </c>
      <c r="F254" s="9">
        <f>VLOOKUP($A254, 'Underlying data'!$A$3:$E$242, 4, FALSE)/1000000</f>
        <v>1.6328739887039998</v>
      </c>
      <c r="G254" s="9">
        <f>VLOOKUP($A254, 'Underlying data'!$A$3:$E$242, 5, FALSE)/1000000</f>
        <v>-14.214615324153</v>
      </c>
      <c r="H254" s="9">
        <f t="shared" si="56"/>
        <v>0.5</v>
      </c>
    </row>
    <row r="255" spans="1:8" x14ac:dyDescent="0.2">
      <c r="A255" t="s">
        <v>121</v>
      </c>
      <c r="B255" t="s">
        <v>244</v>
      </c>
      <c r="C255">
        <f t="shared" si="42"/>
        <v>249</v>
      </c>
      <c r="E255" s="9">
        <f>VLOOKUP($A255, 'Underlying data'!$A$3:$E$242, 3, FALSE)/1000000</f>
        <v>1.9535734637209998</v>
      </c>
      <c r="F255" s="9">
        <f>VLOOKUP($A255, 'Underlying data'!$A$3:$E$242, 4, FALSE)/1000000</f>
        <v>1.8070554539419998</v>
      </c>
      <c r="G255" s="9">
        <f>VLOOKUP($A255, 'Underlying data'!$A$3:$E$242, 5, FALSE)/1000000</f>
        <v>-15.702820698756</v>
      </c>
      <c r="H255" s="9">
        <f t="shared" si="56"/>
        <v>0.5</v>
      </c>
    </row>
    <row r="256" spans="1:8" x14ac:dyDescent="0.2">
      <c r="A256" t="s">
        <v>324</v>
      </c>
      <c r="B256" t="s">
        <v>441</v>
      </c>
      <c r="C256">
        <f t="shared" si="42"/>
        <v>250</v>
      </c>
      <c r="E256" s="9">
        <f>VLOOKUP($A256, 'Underlying data'!$A$3:$E$242, 3, FALSE)/1000000</f>
        <v>67.764048373726993</v>
      </c>
      <c r="F256" s="9">
        <f>VLOOKUP($A256, 'Underlying data'!$A$3:$E$242, 4, FALSE)/1000000</f>
        <v>62.681744745696996</v>
      </c>
      <c r="G256" s="9">
        <f>VLOOKUP($A256, 'Underlying data'!$A$3:$E$242, 5, FALSE)/1000000</f>
        <v>33.232272996020001</v>
      </c>
      <c r="H256" s="9">
        <f t="shared" si="56"/>
        <v>0</v>
      </c>
    </row>
    <row r="257" spans="1:8" x14ac:dyDescent="0.2">
      <c r="A257" t="s">
        <v>117</v>
      </c>
      <c r="B257" t="s">
        <v>240</v>
      </c>
      <c r="C257">
        <f t="shared" si="42"/>
        <v>251</v>
      </c>
      <c r="E257" s="9">
        <f>VLOOKUP($A257, 'Underlying data'!$A$3:$E$242, 3, FALSE)/1000000</f>
        <v>2.680140753601</v>
      </c>
      <c r="F257" s="9">
        <f>VLOOKUP($A257, 'Underlying data'!$A$3:$E$242, 4, FALSE)/1000000</f>
        <v>2.479130197081</v>
      </c>
      <c r="G257" s="9">
        <f>VLOOKUP($A257, 'Underlying data'!$A$3:$E$242, 5, FALSE)/1000000</f>
        <v>-28.293585421671001</v>
      </c>
      <c r="H257" s="9">
        <f t="shared" si="56"/>
        <v>0.5</v>
      </c>
    </row>
    <row r="258" spans="1:8" x14ac:dyDescent="0.2">
      <c r="A258" t="s">
        <v>118</v>
      </c>
      <c r="B258" t="s">
        <v>241</v>
      </c>
      <c r="C258">
        <f t="shared" si="42"/>
        <v>252</v>
      </c>
      <c r="E258" s="9">
        <f>VLOOKUP($A258, 'Underlying data'!$A$3:$E$242, 3, FALSE)/1000000</f>
        <v>1.6962937688420001</v>
      </c>
      <c r="F258" s="9">
        <f>VLOOKUP($A258, 'Underlying data'!$A$3:$E$242, 4, FALSE)/1000000</f>
        <v>1.5690717361790001</v>
      </c>
      <c r="G258" s="9">
        <f>VLOOKUP($A258, 'Underlying data'!$A$3:$E$242, 5, FALSE)/1000000</f>
        <v>-15.947378213399</v>
      </c>
      <c r="H258" s="9">
        <f t="shared" si="56"/>
        <v>0.5</v>
      </c>
    </row>
    <row r="259" spans="1:8" ht="15.75" thickBot="1" x14ac:dyDescent="0.25">
      <c r="A259" t="s">
        <v>120</v>
      </c>
      <c r="B259" t="s">
        <v>243</v>
      </c>
      <c r="C259">
        <f t="shared" si="42"/>
        <v>253</v>
      </c>
      <c r="E259" s="9">
        <f>VLOOKUP($A259, 'Underlying data'!$A$3:$E$242, 3, FALSE)/1000000</f>
        <v>1.8327865022110001</v>
      </c>
      <c r="F259" s="9">
        <f>VLOOKUP($A259, 'Underlying data'!$A$3:$E$242, 4, FALSE)/1000000</f>
        <v>1.695327514545</v>
      </c>
      <c r="G259" s="9">
        <f>VLOOKUP($A259, 'Underlying data'!$A$3:$E$242, 5, FALSE)/1000000</f>
        <v>-12.694957748780999</v>
      </c>
      <c r="H259" s="9">
        <f t="shared" si="56"/>
        <v>0.5</v>
      </c>
    </row>
    <row r="260" spans="1:8" ht="16.5" thickTop="1" thickBot="1" x14ac:dyDescent="0.25">
      <c r="A260" s="8"/>
      <c r="B260" s="8" t="s">
        <v>518</v>
      </c>
      <c r="C260" s="8">
        <f t="shared" si="42"/>
        <v>254</v>
      </c>
      <c r="D260" s="8"/>
      <c r="E260" s="10">
        <f>SUM(E253:E259)</f>
        <v>183.04949732773898</v>
      </c>
      <c r="F260" s="10">
        <f t="shared" ref="F260:G260" si="57">SUM(F253:F259)</f>
        <v>169.32078502815801</v>
      </c>
      <c r="G260" s="10">
        <f t="shared" si="57"/>
        <v>5.784920707693006</v>
      </c>
      <c r="H260" s="10">
        <f t="shared" si="56"/>
        <v>0</v>
      </c>
    </row>
    <row r="261" spans="1:8" ht="15.75" thickTop="1" x14ac:dyDescent="0.2">
      <c r="C261">
        <f t="shared" si="42"/>
        <v>255</v>
      </c>
      <c r="E261" s="9"/>
      <c r="F261" s="9"/>
      <c r="G261" s="9"/>
      <c r="H261" s="9"/>
    </row>
    <row r="262" spans="1:8" x14ac:dyDescent="0.2">
      <c r="A262" t="s">
        <v>299</v>
      </c>
      <c r="B262" t="s">
        <v>416</v>
      </c>
      <c r="C262">
        <f t="shared" si="42"/>
        <v>256</v>
      </c>
      <c r="E262" s="9">
        <f>VLOOKUP($A262, 'Underlying data'!$A$3:$E$242, 3, FALSE)/1000000</f>
        <v>72.534535961583003</v>
      </c>
      <c r="F262" s="9">
        <f>VLOOKUP($A262, 'Underlying data'!$A$3:$E$242, 4, FALSE)/1000000</f>
        <v>67.094445764464993</v>
      </c>
      <c r="G262" s="9">
        <f>VLOOKUP($A262, 'Underlying data'!$A$3:$E$242, 5, FALSE)/1000000</f>
        <v>40.713468296751998</v>
      </c>
      <c r="H262" s="9">
        <f t="shared" ref="H262:H267" si="58">IF(G262&gt;0, 0, IF((1-(E262/(E262-G262)))&gt;0.5, 0.5, (1-(E262/(E262-G262)))))</f>
        <v>0</v>
      </c>
    </row>
    <row r="263" spans="1:8" x14ac:dyDescent="0.2">
      <c r="A263" t="s">
        <v>300</v>
      </c>
      <c r="B263" t="s">
        <v>417</v>
      </c>
      <c r="C263">
        <f t="shared" si="42"/>
        <v>257</v>
      </c>
      <c r="E263" s="9">
        <f>VLOOKUP($A263, 'Underlying data'!$A$3:$E$242, 3, FALSE)/1000000</f>
        <v>1.617269327104</v>
      </c>
      <c r="F263" s="9">
        <f>VLOOKUP($A263, 'Underlying data'!$A$3:$E$242, 4, FALSE)/1000000</f>
        <v>1.4959741275710001</v>
      </c>
      <c r="G263" s="9">
        <f>VLOOKUP($A263, 'Underlying data'!$A$3:$E$242, 5, FALSE)/1000000</f>
        <v>-5.2030134158739996</v>
      </c>
      <c r="H263" s="9">
        <f t="shared" si="58"/>
        <v>0.5</v>
      </c>
    </row>
    <row r="264" spans="1:8" x14ac:dyDescent="0.2">
      <c r="A264" t="s">
        <v>301</v>
      </c>
      <c r="B264" t="s">
        <v>418</v>
      </c>
      <c r="C264">
        <f t="shared" ref="C264:C273" si="59">C263+1</f>
        <v>258</v>
      </c>
      <c r="E264" s="9">
        <f>VLOOKUP($A264, 'Underlying data'!$A$3:$E$242, 3, FALSE)/1000000</f>
        <v>3.3575253831079999</v>
      </c>
      <c r="F264" s="9">
        <f>VLOOKUP($A264, 'Underlying data'!$A$3:$E$242, 4, FALSE)/1000000</f>
        <v>3.105710979375</v>
      </c>
      <c r="G264" s="9">
        <f>VLOOKUP($A264, 'Underlying data'!$A$3:$E$242, 5, FALSE)/1000000</f>
        <v>-8.8213038513060003</v>
      </c>
      <c r="H264" s="9">
        <f t="shared" si="58"/>
        <v>0.5</v>
      </c>
    </row>
    <row r="265" spans="1:8" x14ac:dyDescent="0.2">
      <c r="A265" t="s">
        <v>302</v>
      </c>
      <c r="B265" t="s">
        <v>419</v>
      </c>
      <c r="C265">
        <f t="shared" si="59"/>
        <v>259</v>
      </c>
      <c r="E265" s="9">
        <f>VLOOKUP($A265, 'Underlying data'!$A$3:$E$242, 3, FALSE)/1000000</f>
        <v>2.0609048810820001</v>
      </c>
      <c r="F265" s="9">
        <f>VLOOKUP($A265, 'Underlying data'!$A$3:$E$242, 4, FALSE)/1000000</f>
        <v>1.9063370150009999</v>
      </c>
      <c r="G265" s="9">
        <f>VLOOKUP($A265, 'Underlying data'!$A$3:$E$242, 5, FALSE)/1000000</f>
        <v>-15.428720325820001</v>
      </c>
      <c r="H265" s="9">
        <f t="shared" si="58"/>
        <v>0.5</v>
      </c>
    </row>
    <row r="266" spans="1:8" ht="15.75" thickBot="1" x14ac:dyDescent="0.25">
      <c r="A266" t="s">
        <v>303</v>
      </c>
      <c r="B266" t="s">
        <v>420</v>
      </c>
      <c r="C266">
        <f t="shared" si="59"/>
        <v>260</v>
      </c>
      <c r="E266" s="9">
        <f>VLOOKUP($A266, 'Underlying data'!$A$3:$E$242, 3, FALSE)/1000000</f>
        <v>2.4641792741969999</v>
      </c>
      <c r="F266" s="9">
        <f>VLOOKUP($A266, 'Underlying data'!$A$3:$E$242, 4, FALSE)/1000000</f>
        <v>2.2793658286330003</v>
      </c>
      <c r="G266" s="9">
        <f>VLOOKUP($A266, 'Underlying data'!$A$3:$E$242, 5, FALSE)/1000000</f>
        <v>-10.079307495941</v>
      </c>
      <c r="H266" s="9">
        <f t="shared" si="58"/>
        <v>0.5</v>
      </c>
    </row>
    <row r="267" spans="1:8" ht="16.5" thickTop="1" thickBot="1" x14ac:dyDescent="0.25">
      <c r="A267" s="8"/>
      <c r="B267" s="8" t="s">
        <v>519</v>
      </c>
      <c r="C267" s="8">
        <f t="shared" si="59"/>
        <v>261</v>
      </c>
      <c r="D267" s="8"/>
      <c r="E267" s="10">
        <f>SUM(E262:E266)</f>
        <v>82.034414827073988</v>
      </c>
      <c r="F267" s="10">
        <f t="shared" ref="F267:G267" si="60">SUM(F262:F266)</f>
        <v>75.881833715045005</v>
      </c>
      <c r="G267" s="10">
        <f t="shared" si="60"/>
        <v>1.1811232078110017</v>
      </c>
      <c r="H267" s="10">
        <f t="shared" si="58"/>
        <v>0</v>
      </c>
    </row>
    <row r="268" spans="1:8" ht="15.75" thickTop="1" x14ac:dyDescent="0.2">
      <c r="C268">
        <f t="shared" si="59"/>
        <v>262</v>
      </c>
      <c r="E268" s="9"/>
      <c r="F268" s="9"/>
      <c r="G268" s="9"/>
      <c r="H268" s="9"/>
    </row>
    <row r="269" spans="1:8" x14ac:dyDescent="0.2">
      <c r="A269" t="s">
        <v>124</v>
      </c>
      <c r="B269" t="s">
        <v>247</v>
      </c>
      <c r="C269">
        <f t="shared" si="59"/>
        <v>263</v>
      </c>
      <c r="E269" s="9">
        <f>VLOOKUP($A269, 'Underlying data'!$A$3:$E$242, 3, FALSE)/1000000</f>
        <v>58.103615284810999</v>
      </c>
      <c r="F269" s="9">
        <f>VLOOKUP($A269, 'Underlying data'!$A$3:$E$242, 4, FALSE)/1000000</f>
        <v>53.745844138449996</v>
      </c>
      <c r="G269" s="9">
        <f>VLOOKUP($A269, 'Underlying data'!$A$3:$E$242, 5, FALSE)/1000000</f>
        <v>41.082442169543995</v>
      </c>
      <c r="H269" s="9">
        <f t="shared" ref="H269:H273" si="61">IF(G269&gt;0, 0, IF((1-(E269/(E269-G269)))&gt;0.5, 0.5, (1-(E269/(E269-G269)))))</f>
        <v>0</v>
      </c>
    </row>
    <row r="270" spans="1:8" x14ac:dyDescent="0.2">
      <c r="A270" t="s">
        <v>125</v>
      </c>
      <c r="B270" t="s">
        <v>248</v>
      </c>
      <c r="C270">
        <f t="shared" si="59"/>
        <v>264</v>
      </c>
      <c r="E270" s="9">
        <f>VLOOKUP($A270, 'Underlying data'!$A$3:$E$242, 3, FALSE)/1000000</f>
        <v>2.4272986869800004</v>
      </c>
      <c r="F270" s="9">
        <f>VLOOKUP($A270, 'Underlying data'!$A$3:$E$242, 4, FALSE)/1000000</f>
        <v>2.2452512854559998</v>
      </c>
      <c r="G270" s="9">
        <f>VLOOKUP($A270, 'Underlying data'!$A$3:$E$242, 5, FALSE)/1000000</f>
        <v>-13.546967176522999</v>
      </c>
      <c r="H270" s="9">
        <f t="shared" si="61"/>
        <v>0.5</v>
      </c>
    </row>
    <row r="271" spans="1:8" x14ac:dyDescent="0.2">
      <c r="A271" t="s">
        <v>126</v>
      </c>
      <c r="B271" t="s">
        <v>249</v>
      </c>
      <c r="C271">
        <f t="shared" si="59"/>
        <v>265</v>
      </c>
      <c r="E271" s="9">
        <f>VLOOKUP($A271, 'Underlying data'!$A$3:$E$242, 3, FALSE)/1000000</f>
        <v>2.3933628502930002</v>
      </c>
      <c r="F271" s="9">
        <f>VLOOKUP($A271, 'Underlying data'!$A$3:$E$242, 4, FALSE)/1000000</f>
        <v>2.2138606365209998</v>
      </c>
      <c r="G271" s="9">
        <f>VLOOKUP($A271, 'Underlying data'!$A$3:$E$242, 5, FALSE)/1000000</f>
        <v>-13.789748844212999</v>
      </c>
      <c r="H271" s="9">
        <f t="shared" si="61"/>
        <v>0.5</v>
      </c>
    </row>
    <row r="272" spans="1:8" ht="15.75" thickBot="1" x14ac:dyDescent="0.25">
      <c r="A272" t="s">
        <v>127</v>
      </c>
      <c r="B272" t="s">
        <v>250</v>
      </c>
      <c r="C272">
        <f t="shared" si="59"/>
        <v>266</v>
      </c>
      <c r="E272" s="9">
        <f>VLOOKUP($A272, 'Underlying data'!$A$3:$E$242, 3, FALSE)/1000000</f>
        <v>2.6020595848619998</v>
      </c>
      <c r="F272" s="9">
        <f>VLOOKUP($A272, 'Underlying data'!$A$3:$E$242, 4, FALSE)/1000000</f>
        <v>2.4069051159970001</v>
      </c>
      <c r="G272" s="9">
        <f>VLOOKUP($A272, 'Underlying data'!$A$3:$E$242, 5, FALSE)/1000000</f>
        <v>-8.9903549241969998</v>
      </c>
      <c r="H272" s="9">
        <f t="shared" si="61"/>
        <v>0.5</v>
      </c>
    </row>
    <row r="273" spans="1:8" ht="16.5" thickTop="1" thickBot="1" x14ac:dyDescent="0.25">
      <c r="A273" s="8"/>
      <c r="B273" s="8" t="s">
        <v>520</v>
      </c>
      <c r="C273" s="8">
        <f t="shared" si="59"/>
        <v>267</v>
      </c>
      <c r="D273" s="8"/>
      <c r="E273" s="10">
        <f>SUM(E269:E272)</f>
        <v>65.526336406946001</v>
      </c>
      <c r="F273" s="10">
        <f t="shared" ref="F273:G273" si="62">SUM(F269:F272)</f>
        <v>60.611861176423993</v>
      </c>
      <c r="G273" s="10">
        <f t="shared" si="62"/>
        <v>4.7553712246109985</v>
      </c>
      <c r="H273" s="10">
        <f t="shared" si="61"/>
        <v>0</v>
      </c>
    </row>
    <row r="274" spans="1:8" ht="15.75" thickTop="1" x14ac:dyDescent="0.2"/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5" x14ac:dyDescent="0.2"/>
  <cols>
    <col min="1" max="1" width="46.77734375" bestFit="1" customWidth="1"/>
    <col min="2" max="2" width="12.44140625" bestFit="1" customWidth="1"/>
    <col min="3" max="3" width="12.33203125" bestFit="1" customWidth="1"/>
  </cols>
  <sheetData>
    <row r="1" spans="1:3" x14ac:dyDescent="0.2">
      <c r="A1" s="11" t="s">
        <v>521</v>
      </c>
      <c r="B1" s="11" t="s">
        <v>522</v>
      </c>
      <c r="C1" s="11" t="s">
        <v>523</v>
      </c>
    </row>
    <row r="2" spans="1:3" x14ac:dyDescent="0.2">
      <c r="A2" t="s">
        <v>494</v>
      </c>
      <c r="B2" s="16">
        <v>5</v>
      </c>
      <c r="C2" s="16">
        <v>5</v>
      </c>
    </row>
    <row r="3" spans="1:3" x14ac:dyDescent="0.2">
      <c r="A3" t="s">
        <v>501</v>
      </c>
      <c r="B3" s="16">
        <v>7</v>
      </c>
      <c r="C3" s="16">
        <f>C2+2+B3</f>
        <v>14</v>
      </c>
    </row>
    <row r="4" spans="1:3" x14ac:dyDescent="0.2">
      <c r="A4" t="s">
        <v>495</v>
      </c>
      <c r="B4" s="16">
        <v>6</v>
      </c>
      <c r="C4" s="16">
        <f t="shared" ref="C4:C30" si="0">C3+2+B4</f>
        <v>22</v>
      </c>
    </row>
    <row r="5" spans="1:3" x14ac:dyDescent="0.2">
      <c r="A5" t="s">
        <v>496</v>
      </c>
      <c r="B5" s="16">
        <v>11</v>
      </c>
      <c r="C5" s="16">
        <f t="shared" si="0"/>
        <v>35</v>
      </c>
    </row>
    <row r="6" spans="1:3" x14ac:dyDescent="0.2">
      <c r="A6" t="s">
        <v>497</v>
      </c>
      <c r="B6" s="16">
        <v>10</v>
      </c>
      <c r="C6" s="16">
        <f t="shared" si="0"/>
        <v>47</v>
      </c>
    </row>
    <row r="7" spans="1:3" x14ac:dyDescent="0.2">
      <c r="A7" t="s">
        <v>498</v>
      </c>
      <c r="B7" s="16">
        <v>4</v>
      </c>
      <c r="C7" s="16">
        <f t="shared" si="0"/>
        <v>53</v>
      </c>
    </row>
    <row r="8" spans="1:3" x14ac:dyDescent="0.2">
      <c r="A8" t="s">
        <v>499</v>
      </c>
      <c r="B8" s="16">
        <v>7</v>
      </c>
      <c r="C8" s="16">
        <f t="shared" si="0"/>
        <v>62</v>
      </c>
    </row>
    <row r="9" spans="1:3" x14ac:dyDescent="0.2">
      <c r="A9" t="s">
        <v>500</v>
      </c>
      <c r="B9" s="16">
        <v>11</v>
      </c>
      <c r="C9" s="16">
        <f t="shared" si="0"/>
        <v>75</v>
      </c>
    </row>
    <row r="10" spans="1:3" x14ac:dyDescent="0.2">
      <c r="A10" t="s">
        <v>502</v>
      </c>
      <c r="B10" s="16">
        <v>6</v>
      </c>
      <c r="C10" s="16">
        <f t="shared" si="0"/>
        <v>83</v>
      </c>
    </row>
    <row r="11" spans="1:3" x14ac:dyDescent="0.2">
      <c r="A11" t="s">
        <v>503</v>
      </c>
      <c r="B11" s="16">
        <v>12</v>
      </c>
      <c r="C11" s="16">
        <f t="shared" si="0"/>
        <v>97</v>
      </c>
    </row>
    <row r="12" spans="1:3" x14ac:dyDescent="0.2">
      <c r="A12" t="s">
        <v>492</v>
      </c>
      <c r="B12" s="16">
        <v>8</v>
      </c>
      <c r="C12" s="16">
        <f t="shared" si="0"/>
        <v>107</v>
      </c>
    </row>
    <row r="13" spans="1:3" x14ac:dyDescent="0.2">
      <c r="A13" t="s">
        <v>504</v>
      </c>
      <c r="B13" s="16">
        <v>6</v>
      </c>
      <c r="C13" s="16">
        <f t="shared" si="0"/>
        <v>115</v>
      </c>
    </row>
    <row r="14" spans="1:3" x14ac:dyDescent="0.2">
      <c r="A14" t="s">
        <v>505</v>
      </c>
      <c r="B14" s="16">
        <v>12</v>
      </c>
      <c r="C14" s="16">
        <f t="shared" si="0"/>
        <v>129</v>
      </c>
    </row>
    <row r="15" spans="1:3" x14ac:dyDescent="0.2">
      <c r="A15" t="s">
        <v>493</v>
      </c>
      <c r="B15" s="16">
        <v>10</v>
      </c>
      <c r="C15" s="16">
        <f t="shared" si="0"/>
        <v>141</v>
      </c>
    </row>
    <row r="16" spans="1:3" x14ac:dyDescent="0.2">
      <c r="A16" t="s">
        <v>506</v>
      </c>
      <c r="B16" s="16">
        <v>7</v>
      </c>
      <c r="C16" s="16">
        <f t="shared" si="0"/>
        <v>150</v>
      </c>
    </row>
    <row r="17" spans="1:3" x14ac:dyDescent="0.2">
      <c r="A17" t="s">
        <v>507</v>
      </c>
      <c r="B17" s="16">
        <v>10</v>
      </c>
      <c r="C17" s="16">
        <f t="shared" si="0"/>
        <v>162</v>
      </c>
    </row>
    <row r="18" spans="1:3" x14ac:dyDescent="0.2">
      <c r="A18" t="s">
        <v>508</v>
      </c>
      <c r="B18" s="16">
        <v>7</v>
      </c>
      <c r="C18" s="16">
        <f t="shared" si="0"/>
        <v>171</v>
      </c>
    </row>
    <row r="19" spans="1:3" x14ac:dyDescent="0.2">
      <c r="A19" t="s">
        <v>509</v>
      </c>
      <c r="B19" s="16">
        <v>3</v>
      </c>
      <c r="C19" s="16">
        <f t="shared" si="0"/>
        <v>176</v>
      </c>
    </row>
    <row r="20" spans="1:3" x14ac:dyDescent="0.2">
      <c r="A20" t="s">
        <v>510</v>
      </c>
      <c r="B20" s="16">
        <v>7</v>
      </c>
      <c r="C20" s="16">
        <f t="shared" si="0"/>
        <v>185</v>
      </c>
    </row>
    <row r="21" spans="1:3" x14ac:dyDescent="0.2">
      <c r="A21" t="s">
        <v>511</v>
      </c>
      <c r="B21" s="16">
        <v>7</v>
      </c>
      <c r="C21" s="16">
        <f t="shared" si="0"/>
        <v>194</v>
      </c>
    </row>
    <row r="22" spans="1:3" x14ac:dyDescent="0.2">
      <c r="A22" t="s">
        <v>512</v>
      </c>
      <c r="B22" s="16">
        <v>3</v>
      </c>
      <c r="C22" s="16">
        <f t="shared" si="0"/>
        <v>199</v>
      </c>
    </row>
    <row r="23" spans="1:3" x14ac:dyDescent="0.2">
      <c r="A23" t="s">
        <v>513</v>
      </c>
      <c r="B23" s="16">
        <v>6</v>
      </c>
      <c r="C23" s="16">
        <f t="shared" si="0"/>
        <v>207</v>
      </c>
    </row>
    <row r="24" spans="1:3" x14ac:dyDescent="0.2">
      <c r="A24" t="s">
        <v>514</v>
      </c>
      <c r="B24" s="16">
        <v>8</v>
      </c>
      <c r="C24" s="16">
        <f t="shared" si="0"/>
        <v>217</v>
      </c>
    </row>
    <row r="25" spans="1:3" x14ac:dyDescent="0.2">
      <c r="A25" t="s">
        <v>515</v>
      </c>
      <c r="B25" s="16">
        <v>7</v>
      </c>
      <c r="C25" s="16">
        <f t="shared" si="0"/>
        <v>226</v>
      </c>
    </row>
    <row r="26" spans="1:3" x14ac:dyDescent="0.2">
      <c r="A26" t="s">
        <v>516</v>
      </c>
      <c r="B26" s="16">
        <v>7</v>
      </c>
      <c r="C26" s="16">
        <f t="shared" si="0"/>
        <v>235</v>
      </c>
    </row>
    <row r="27" spans="1:3" x14ac:dyDescent="0.2">
      <c r="A27" t="s">
        <v>517</v>
      </c>
      <c r="B27" s="16">
        <v>8</v>
      </c>
      <c r="C27" s="16">
        <f t="shared" si="0"/>
        <v>245</v>
      </c>
    </row>
    <row r="28" spans="1:3" x14ac:dyDescent="0.2">
      <c r="A28" t="s">
        <v>518</v>
      </c>
      <c r="B28" s="16">
        <v>7</v>
      </c>
      <c r="C28" s="16">
        <f t="shared" si="0"/>
        <v>254</v>
      </c>
    </row>
    <row r="29" spans="1:3" x14ac:dyDescent="0.2">
      <c r="A29" t="s">
        <v>519</v>
      </c>
      <c r="B29" s="16">
        <v>5</v>
      </c>
      <c r="C29" s="16">
        <f t="shared" si="0"/>
        <v>261</v>
      </c>
    </row>
    <row r="30" spans="1:3" x14ac:dyDescent="0.2">
      <c r="A30" t="s">
        <v>520</v>
      </c>
      <c r="B30" s="16">
        <v>4</v>
      </c>
      <c r="C30" s="16">
        <f t="shared" si="0"/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2"/>
  <sheetViews>
    <sheetView workbookViewId="0"/>
  </sheetViews>
  <sheetFormatPr defaultRowHeight="15" x14ac:dyDescent="0.2"/>
  <cols>
    <col min="2" max="2" width="34.77734375" bestFit="1" customWidth="1"/>
  </cols>
  <sheetData>
    <row r="2" spans="1:6" x14ac:dyDescent="0.2">
      <c r="C2" t="s">
        <v>0</v>
      </c>
      <c r="D2" t="s">
        <v>1</v>
      </c>
      <c r="E2" t="s">
        <v>2</v>
      </c>
      <c r="F2" t="s">
        <v>3</v>
      </c>
    </row>
    <row r="3" spans="1:6" x14ac:dyDescent="0.2">
      <c r="A3" t="s">
        <v>5</v>
      </c>
      <c r="B3" t="s">
        <v>128</v>
      </c>
      <c r="C3">
        <v>0</v>
      </c>
      <c r="D3">
        <v>0</v>
      </c>
      <c r="E3" t="s">
        <v>4</v>
      </c>
    </row>
    <row r="4" spans="1:6" x14ac:dyDescent="0.2">
      <c r="A4" t="s">
        <v>6</v>
      </c>
      <c r="B4" t="s">
        <v>129</v>
      </c>
      <c r="C4">
        <v>327830029.28328699</v>
      </c>
      <c r="D4">
        <v>303242777.08704102</v>
      </c>
      <c r="E4">
        <v>127066744.15570199</v>
      </c>
    </row>
    <row r="5" spans="1:6" x14ac:dyDescent="0.2">
      <c r="A5" t="s">
        <v>7</v>
      </c>
      <c r="B5" t="s">
        <v>130</v>
      </c>
      <c r="C5">
        <v>27650690.541211002</v>
      </c>
      <c r="D5">
        <v>25576888.75062</v>
      </c>
      <c r="E5">
        <v>-26231715.504512001</v>
      </c>
    </row>
    <row r="6" spans="1:6" x14ac:dyDescent="0.2">
      <c r="A6" t="s">
        <v>8</v>
      </c>
      <c r="B6" t="s">
        <v>131</v>
      </c>
      <c r="C6">
        <v>1598069.3659089999</v>
      </c>
      <c r="D6">
        <v>1478214.163465</v>
      </c>
      <c r="E6">
        <v>-9260451.4286790006</v>
      </c>
    </row>
    <row r="7" spans="1:6" x14ac:dyDescent="0.2">
      <c r="A7" t="s">
        <v>9</v>
      </c>
      <c r="B7" t="s">
        <v>132</v>
      </c>
      <c r="C7">
        <v>2019243.905113</v>
      </c>
      <c r="D7">
        <v>1867800.6122300001</v>
      </c>
      <c r="E7">
        <v>-12500404.870472001</v>
      </c>
    </row>
    <row r="8" spans="1:6" x14ac:dyDescent="0.2">
      <c r="A8" t="s">
        <v>10</v>
      </c>
      <c r="B8" t="s">
        <v>133</v>
      </c>
      <c r="C8">
        <v>2787252.7358019999</v>
      </c>
      <c r="D8">
        <v>2578208.7806170001</v>
      </c>
      <c r="E8">
        <v>-10619878.358492</v>
      </c>
    </row>
    <row r="9" spans="1:6" x14ac:dyDescent="0.2">
      <c r="A9" t="s">
        <v>11</v>
      </c>
      <c r="B9" t="s">
        <v>134</v>
      </c>
      <c r="C9">
        <v>2927949.493977</v>
      </c>
      <c r="D9">
        <v>2708353.2819289998</v>
      </c>
      <c r="E9">
        <v>-18835106.439029999</v>
      </c>
    </row>
    <row r="10" spans="1:6" x14ac:dyDescent="0.2">
      <c r="A10" t="s">
        <v>12</v>
      </c>
      <c r="B10" t="s">
        <v>135</v>
      </c>
      <c r="C10">
        <v>1937216.492148</v>
      </c>
      <c r="D10">
        <v>1791925.2552370001</v>
      </c>
      <c r="E10">
        <v>-11269405.350628</v>
      </c>
    </row>
    <row r="11" spans="1:6" x14ac:dyDescent="0.2">
      <c r="A11" t="s">
        <v>13</v>
      </c>
      <c r="B11" t="s">
        <v>136</v>
      </c>
      <c r="C11">
        <v>2140161.8640680001</v>
      </c>
      <c r="D11">
        <v>1979649.7242630001</v>
      </c>
      <c r="E11">
        <v>-10639952.17382</v>
      </c>
    </row>
    <row r="12" spans="1:6" x14ac:dyDescent="0.2">
      <c r="A12" t="s">
        <v>258</v>
      </c>
      <c r="B12" t="s">
        <v>375</v>
      </c>
      <c r="C12">
        <v>0</v>
      </c>
      <c r="D12">
        <v>0</v>
      </c>
      <c r="E12" t="s">
        <v>4</v>
      </c>
    </row>
    <row r="13" spans="1:6" x14ac:dyDescent="0.2">
      <c r="A13" t="s">
        <v>259</v>
      </c>
      <c r="B13" t="s">
        <v>376</v>
      </c>
      <c r="C13">
        <v>173407868.824137</v>
      </c>
      <c r="D13">
        <v>160402278.66232699</v>
      </c>
      <c r="E13">
        <v>140072421.30817899</v>
      </c>
    </row>
    <row r="14" spans="1:6" x14ac:dyDescent="0.2">
      <c r="A14" t="s">
        <v>260</v>
      </c>
      <c r="B14" t="s">
        <v>377</v>
      </c>
      <c r="C14">
        <v>3902794.997645</v>
      </c>
      <c r="D14">
        <v>3610085.3728209999</v>
      </c>
      <c r="E14">
        <v>-7173471.3451269995</v>
      </c>
    </row>
    <row r="15" spans="1:6" x14ac:dyDescent="0.2">
      <c r="A15" t="s">
        <v>261</v>
      </c>
      <c r="B15" t="s">
        <v>378</v>
      </c>
      <c r="C15">
        <v>2691599.7413039999</v>
      </c>
      <c r="D15">
        <v>2489729.760706</v>
      </c>
      <c r="E15">
        <v>-7856661.8407060001</v>
      </c>
    </row>
    <row r="16" spans="1:6" x14ac:dyDescent="0.2">
      <c r="A16" t="s">
        <v>262</v>
      </c>
      <c r="B16" t="s">
        <v>379</v>
      </c>
      <c r="C16">
        <v>3295314.0492929998</v>
      </c>
      <c r="D16">
        <v>3048165.495596</v>
      </c>
      <c r="E16">
        <v>-5063238.0200129999</v>
      </c>
    </row>
    <row r="17" spans="1:5" x14ac:dyDescent="0.2">
      <c r="A17" t="s">
        <v>263</v>
      </c>
      <c r="B17" t="s">
        <v>380</v>
      </c>
      <c r="C17">
        <v>3726066.862185</v>
      </c>
      <c r="D17">
        <v>3446611.8475210001</v>
      </c>
      <c r="E17">
        <v>-4093826.6871159999</v>
      </c>
    </row>
    <row r="18" spans="1:5" x14ac:dyDescent="0.2">
      <c r="A18" t="s">
        <v>264</v>
      </c>
      <c r="B18" t="s">
        <v>381</v>
      </c>
      <c r="C18">
        <v>1239518.1119969999</v>
      </c>
      <c r="D18">
        <v>1146554.2535969999</v>
      </c>
      <c r="E18">
        <v>-4361492.8210939998</v>
      </c>
    </row>
    <row r="19" spans="1:5" x14ac:dyDescent="0.2">
      <c r="A19" t="s">
        <v>265</v>
      </c>
      <c r="B19" t="s">
        <v>382</v>
      </c>
      <c r="C19">
        <v>1994694.9597</v>
      </c>
      <c r="D19">
        <v>1845092.837722</v>
      </c>
      <c r="E19">
        <v>-3305780.2374169999</v>
      </c>
    </row>
    <row r="20" spans="1:5" x14ac:dyDescent="0.2">
      <c r="A20" t="s">
        <v>266</v>
      </c>
      <c r="B20" t="s">
        <v>383</v>
      </c>
      <c r="C20">
        <v>2147430.2267089998</v>
      </c>
      <c r="D20">
        <v>1986372.9597060001</v>
      </c>
      <c r="E20">
        <v>-11954756.714949001</v>
      </c>
    </row>
    <row r="21" spans="1:5" x14ac:dyDescent="0.2">
      <c r="A21" t="s">
        <v>267</v>
      </c>
      <c r="B21" t="s">
        <v>384</v>
      </c>
      <c r="C21">
        <v>3033589.397022</v>
      </c>
      <c r="D21">
        <v>2806070.192245</v>
      </c>
      <c r="E21">
        <v>-9633375.7034789994</v>
      </c>
    </row>
    <row r="22" spans="1:5" x14ac:dyDescent="0.2">
      <c r="A22" t="s">
        <v>268</v>
      </c>
      <c r="B22" t="s">
        <v>385</v>
      </c>
      <c r="C22">
        <v>3120101.452755</v>
      </c>
      <c r="D22">
        <v>2886093.8437979999</v>
      </c>
      <c r="E22">
        <v>-7352522.0890199998</v>
      </c>
    </row>
    <row r="23" spans="1:5" x14ac:dyDescent="0.2">
      <c r="A23" t="s">
        <v>269</v>
      </c>
      <c r="B23" t="s">
        <v>386</v>
      </c>
      <c r="C23">
        <v>0</v>
      </c>
      <c r="D23">
        <v>0</v>
      </c>
      <c r="E23" t="s">
        <v>4</v>
      </c>
    </row>
    <row r="24" spans="1:5" x14ac:dyDescent="0.2">
      <c r="A24" t="s">
        <v>14</v>
      </c>
      <c r="B24" t="s">
        <v>137</v>
      </c>
      <c r="C24">
        <v>3645145.1319559999</v>
      </c>
      <c r="D24">
        <v>3371759.24706</v>
      </c>
      <c r="E24">
        <v>-16156078.237004999</v>
      </c>
    </row>
    <row r="25" spans="1:5" x14ac:dyDescent="0.2">
      <c r="A25" t="s">
        <v>15</v>
      </c>
      <c r="B25" t="s">
        <v>138</v>
      </c>
      <c r="C25">
        <v>40732264.22309</v>
      </c>
      <c r="D25">
        <v>37677344.406358004</v>
      </c>
      <c r="E25">
        <v>25390867.220438998</v>
      </c>
    </row>
    <row r="26" spans="1:5" x14ac:dyDescent="0.2">
      <c r="A26" t="s">
        <v>270</v>
      </c>
      <c r="B26" t="s">
        <v>387</v>
      </c>
      <c r="C26">
        <v>1011904.677073</v>
      </c>
      <c r="D26">
        <v>936011.82629200001</v>
      </c>
      <c r="E26">
        <v>-11011909.664022001</v>
      </c>
    </row>
    <row r="27" spans="1:5" x14ac:dyDescent="0.2">
      <c r="A27" t="s">
        <v>271</v>
      </c>
      <c r="B27" t="s">
        <v>388</v>
      </c>
      <c r="C27">
        <v>1366555.2499619999</v>
      </c>
      <c r="D27">
        <v>1264063.6062149999</v>
      </c>
      <c r="E27">
        <v>-6917679.4911890002</v>
      </c>
    </row>
    <row r="28" spans="1:5" x14ac:dyDescent="0.2">
      <c r="A28" t="s">
        <v>272</v>
      </c>
      <c r="B28" t="s">
        <v>389</v>
      </c>
      <c r="C28">
        <v>4709166.0115219997</v>
      </c>
      <c r="D28">
        <v>4355978.5606580004</v>
      </c>
      <c r="E28">
        <v>1566981.368764</v>
      </c>
    </row>
    <row r="29" spans="1:5" x14ac:dyDescent="0.2">
      <c r="A29" t="s">
        <v>93</v>
      </c>
      <c r="B29" t="s">
        <v>216</v>
      </c>
      <c r="C29">
        <v>0</v>
      </c>
      <c r="D29">
        <v>0</v>
      </c>
      <c r="E29" t="s">
        <v>4</v>
      </c>
    </row>
    <row r="30" spans="1:5" x14ac:dyDescent="0.2">
      <c r="A30" t="s">
        <v>273</v>
      </c>
      <c r="B30" t="s">
        <v>390</v>
      </c>
      <c r="C30">
        <v>21679485.452617001</v>
      </c>
      <c r="D30">
        <v>20053524.043669999</v>
      </c>
      <c r="E30">
        <v>-9919325.0897819996</v>
      </c>
    </row>
    <row r="31" spans="1:5" x14ac:dyDescent="0.2">
      <c r="A31" t="s">
        <v>95</v>
      </c>
      <c r="B31" t="s">
        <v>218</v>
      </c>
      <c r="C31">
        <v>2659911.4898009999</v>
      </c>
      <c r="D31">
        <v>2460418.1280660001</v>
      </c>
      <c r="E31">
        <v>-10042598.27077</v>
      </c>
    </row>
    <row r="32" spans="1:5" x14ac:dyDescent="0.2">
      <c r="A32" t="s">
        <v>97</v>
      </c>
      <c r="B32" t="s">
        <v>220</v>
      </c>
      <c r="C32">
        <v>3356183.9485709998</v>
      </c>
      <c r="D32">
        <v>3104470.1524279998</v>
      </c>
      <c r="E32">
        <v>-14065381.226865999</v>
      </c>
    </row>
    <row r="33" spans="1:5" x14ac:dyDescent="0.2">
      <c r="A33" t="s">
        <v>98</v>
      </c>
      <c r="B33" t="s">
        <v>221</v>
      </c>
      <c r="C33">
        <v>2478434.4993730001</v>
      </c>
      <c r="D33">
        <v>2292551.9119199999</v>
      </c>
      <c r="E33">
        <v>-13843420.66409</v>
      </c>
    </row>
    <row r="34" spans="1:5" x14ac:dyDescent="0.2">
      <c r="A34" t="s">
        <v>274</v>
      </c>
      <c r="B34" t="s">
        <v>391</v>
      </c>
      <c r="C34">
        <v>29087311.795708001</v>
      </c>
      <c r="D34">
        <v>26905763.411029998</v>
      </c>
      <c r="E34">
        <v>321694.87648500002</v>
      </c>
    </row>
    <row r="35" spans="1:5" x14ac:dyDescent="0.2">
      <c r="A35" t="s">
        <v>96</v>
      </c>
      <c r="B35" t="s">
        <v>219</v>
      </c>
      <c r="C35">
        <v>3251521.670134</v>
      </c>
      <c r="D35">
        <v>3007657.5448739999</v>
      </c>
      <c r="E35">
        <v>-10643091.576105</v>
      </c>
    </row>
    <row r="36" spans="1:5" x14ac:dyDescent="0.2">
      <c r="A36" t="s">
        <v>94</v>
      </c>
      <c r="B36" t="s">
        <v>217</v>
      </c>
      <c r="C36">
        <v>62509120.782531001</v>
      </c>
      <c r="D36">
        <v>57820936.723840997</v>
      </c>
      <c r="E36">
        <v>47995966.833062001</v>
      </c>
    </row>
    <row r="37" spans="1:5" x14ac:dyDescent="0.2">
      <c r="A37" t="s">
        <v>275</v>
      </c>
      <c r="B37" t="s">
        <v>392</v>
      </c>
      <c r="C37">
        <v>0</v>
      </c>
      <c r="D37">
        <v>0</v>
      </c>
      <c r="E37" t="s">
        <v>4</v>
      </c>
    </row>
    <row r="38" spans="1:5" x14ac:dyDescent="0.2">
      <c r="A38" t="s">
        <v>276</v>
      </c>
      <c r="B38" t="s">
        <v>393</v>
      </c>
      <c r="C38">
        <v>113539993.027538</v>
      </c>
      <c r="D38">
        <v>105024493.55047201</v>
      </c>
      <c r="E38">
        <v>64230511.734140001</v>
      </c>
    </row>
    <row r="39" spans="1:5" x14ac:dyDescent="0.2">
      <c r="A39" t="s">
        <v>277</v>
      </c>
      <c r="B39" t="s">
        <v>394</v>
      </c>
      <c r="C39">
        <v>2154453.208139</v>
      </c>
      <c r="D39">
        <v>1992869.217529</v>
      </c>
      <c r="E39">
        <v>-13854363.697063999</v>
      </c>
    </row>
    <row r="40" spans="1:5" x14ac:dyDescent="0.2">
      <c r="A40" t="s">
        <v>278</v>
      </c>
      <c r="B40" t="s">
        <v>395</v>
      </c>
      <c r="C40">
        <v>2494745.8909100001</v>
      </c>
      <c r="D40">
        <v>2307639.9490919998</v>
      </c>
      <c r="E40">
        <v>-12849870.59749</v>
      </c>
    </row>
    <row r="41" spans="1:5" x14ac:dyDescent="0.2">
      <c r="A41" t="s">
        <v>279</v>
      </c>
      <c r="B41" t="s">
        <v>396</v>
      </c>
      <c r="C41">
        <v>1825607.1235539999</v>
      </c>
      <c r="D41">
        <v>1688686.589287</v>
      </c>
      <c r="E41">
        <v>-8717557.8882209994</v>
      </c>
    </row>
    <row r="42" spans="1:5" x14ac:dyDescent="0.2">
      <c r="A42" t="s">
        <v>280</v>
      </c>
      <c r="B42" t="s">
        <v>397</v>
      </c>
      <c r="C42">
        <v>2664021.9246689999</v>
      </c>
      <c r="D42">
        <v>2464220.2803190001</v>
      </c>
      <c r="E42">
        <v>-19911356.173650999</v>
      </c>
    </row>
    <row r="43" spans="1:5" x14ac:dyDescent="0.2">
      <c r="A43" t="s">
        <v>281</v>
      </c>
      <c r="B43" t="s">
        <v>398</v>
      </c>
      <c r="C43">
        <v>2491833.0938349999</v>
      </c>
      <c r="D43">
        <v>2304945.6117969998</v>
      </c>
      <c r="E43">
        <v>-15217082.477193</v>
      </c>
    </row>
    <row r="44" spans="1:5" x14ac:dyDescent="0.2">
      <c r="A44" t="s">
        <v>282</v>
      </c>
      <c r="B44" t="s">
        <v>399</v>
      </c>
      <c r="C44">
        <v>0</v>
      </c>
      <c r="D44">
        <v>0</v>
      </c>
      <c r="E44" t="s">
        <v>4</v>
      </c>
    </row>
    <row r="45" spans="1:5" x14ac:dyDescent="0.2">
      <c r="A45" t="s">
        <v>65</v>
      </c>
      <c r="B45" t="s">
        <v>188</v>
      </c>
      <c r="C45">
        <v>163604982.96863201</v>
      </c>
      <c r="D45">
        <v>151334609.245985</v>
      </c>
      <c r="E45">
        <v>7574569.3574900003</v>
      </c>
    </row>
    <row r="46" spans="1:5" x14ac:dyDescent="0.2">
      <c r="A46" t="s">
        <v>63</v>
      </c>
      <c r="B46" t="s">
        <v>186</v>
      </c>
      <c r="C46">
        <v>62377368.198312998</v>
      </c>
      <c r="D46">
        <v>57699065.583439998</v>
      </c>
      <c r="E46">
        <v>19332129.256049</v>
      </c>
    </row>
    <row r="47" spans="1:5" x14ac:dyDescent="0.2">
      <c r="A47" t="s">
        <v>64</v>
      </c>
      <c r="B47" t="s">
        <v>187</v>
      </c>
      <c r="C47">
        <v>32954783.775936</v>
      </c>
      <c r="D47">
        <v>30483174.992741</v>
      </c>
      <c r="E47">
        <v>7650876.8297039997</v>
      </c>
    </row>
    <row r="48" spans="1:5" x14ac:dyDescent="0.2">
      <c r="A48" t="s">
        <v>66</v>
      </c>
      <c r="B48" t="s">
        <v>189</v>
      </c>
      <c r="C48">
        <v>59296767.490704</v>
      </c>
      <c r="D48">
        <v>54849509.928901002</v>
      </c>
      <c r="E48">
        <v>30236867.094232</v>
      </c>
    </row>
    <row r="49" spans="1:5" x14ac:dyDescent="0.2">
      <c r="A49" t="s">
        <v>67</v>
      </c>
      <c r="B49" t="s">
        <v>190</v>
      </c>
      <c r="C49">
        <v>56153447.204829998</v>
      </c>
      <c r="D49">
        <v>51941938.664467998</v>
      </c>
      <c r="E49">
        <v>25803194.926514</v>
      </c>
    </row>
    <row r="50" spans="1:5" x14ac:dyDescent="0.2">
      <c r="A50" t="s">
        <v>68</v>
      </c>
      <c r="B50" t="s">
        <v>191</v>
      </c>
      <c r="C50">
        <v>66472079.854139999</v>
      </c>
      <c r="D50">
        <v>61486673.865079001</v>
      </c>
      <c r="E50">
        <v>25657722.161841001</v>
      </c>
    </row>
    <row r="51" spans="1:5" x14ac:dyDescent="0.2">
      <c r="A51" t="s">
        <v>69</v>
      </c>
      <c r="B51" t="s">
        <v>192</v>
      </c>
      <c r="C51">
        <v>43851574.999539003</v>
      </c>
      <c r="D51">
        <v>40562706.874573</v>
      </c>
      <c r="E51">
        <v>-1710746.639468</v>
      </c>
    </row>
    <row r="52" spans="1:5" x14ac:dyDescent="0.2">
      <c r="A52" t="s">
        <v>70</v>
      </c>
      <c r="B52" t="s">
        <v>193</v>
      </c>
      <c r="C52">
        <v>51523132.930923998</v>
      </c>
      <c r="D52">
        <v>47658897.961104997</v>
      </c>
      <c r="E52">
        <v>24042532.105656002</v>
      </c>
    </row>
    <row r="53" spans="1:5" x14ac:dyDescent="0.2">
      <c r="A53" t="s">
        <v>71</v>
      </c>
      <c r="B53" t="s">
        <v>194</v>
      </c>
      <c r="C53">
        <v>33329268.213592999</v>
      </c>
      <c r="D53">
        <v>30829573.097573999</v>
      </c>
      <c r="E53">
        <v>-44509390.071262002</v>
      </c>
    </row>
    <row r="54" spans="1:5" x14ac:dyDescent="0.2">
      <c r="A54" t="s">
        <v>283</v>
      </c>
      <c r="B54" t="s">
        <v>400</v>
      </c>
      <c r="C54">
        <v>64605849.585608996</v>
      </c>
      <c r="D54">
        <v>59760410.866688997</v>
      </c>
      <c r="E54">
        <v>25963031.043609999</v>
      </c>
    </row>
    <row r="55" spans="1:5" x14ac:dyDescent="0.2">
      <c r="A55" t="s">
        <v>284</v>
      </c>
      <c r="B55" t="s">
        <v>401</v>
      </c>
      <c r="C55">
        <v>38928602.190204002</v>
      </c>
      <c r="D55">
        <v>36008957.025939003</v>
      </c>
      <c r="E55">
        <v>-29089285.336346</v>
      </c>
    </row>
    <row r="56" spans="1:5" x14ac:dyDescent="0.2">
      <c r="A56" t="s">
        <v>285</v>
      </c>
      <c r="B56" t="s">
        <v>402</v>
      </c>
      <c r="C56">
        <v>48461470.468941003</v>
      </c>
      <c r="D56">
        <v>44826860.183770999</v>
      </c>
      <c r="E56">
        <v>-25824187.398219001</v>
      </c>
    </row>
    <row r="57" spans="1:5" x14ac:dyDescent="0.2">
      <c r="A57" t="s">
        <v>286</v>
      </c>
      <c r="B57" t="s">
        <v>403</v>
      </c>
      <c r="C57">
        <v>0</v>
      </c>
      <c r="D57">
        <v>0</v>
      </c>
      <c r="E57" t="s">
        <v>4</v>
      </c>
    </row>
    <row r="58" spans="1:5" x14ac:dyDescent="0.2">
      <c r="A58" t="s">
        <v>287</v>
      </c>
      <c r="B58" t="s">
        <v>404</v>
      </c>
      <c r="C58">
        <v>161654553.90781999</v>
      </c>
      <c r="D58">
        <v>149530462.36473301</v>
      </c>
      <c r="E58">
        <v>118604049.313815</v>
      </c>
    </row>
    <row r="59" spans="1:5" x14ac:dyDescent="0.2">
      <c r="A59" t="s">
        <v>288</v>
      </c>
      <c r="B59" t="s">
        <v>405</v>
      </c>
      <c r="C59">
        <v>3191179.3610769999</v>
      </c>
      <c r="D59">
        <v>2951840.908996</v>
      </c>
      <c r="E59">
        <v>-13013535.654061999</v>
      </c>
    </row>
    <row r="60" spans="1:5" x14ac:dyDescent="0.2">
      <c r="A60" t="s">
        <v>289</v>
      </c>
      <c r="B60" t="s">
        <v>406</v>
      </c>
      <c r="C60">
        <v>1518509.0044819999</v>
      </c>
      <c r="D60">
        <v>1404620.8291450001</v>
      </c>
      <c r="E60">
        <v>-10642169.074863</v>
      </c>
    </row>
    <row r="61" spans="1:5" x14ac:dyDescent="0.2">
      <c r="A61" t="s">
        <v>290</v>
      </c>
      <c r="B61" t="s">
        <v>407</v>
      </c>
      <c r="C61">
        <v>2071275.577642</v>
      </c>
      <c r="D61">
        <v>1915929.9093190001</v>
      </c>
      <c r="E61">
        <v>-4024361.507859</v>
      </c>
    </row>
    <row r="62" spans="1:5" x14ac:dyDescent="0.2">
      <c r="A62" t="s">
        <v>291</v>
      </c>
      <c r="B62" t="s">
        <v>408</v>
      </c>
      <c r="C62">
        <v>3959915.515509</v>
      </c>
      <c r="D62">
        <v>3662921.8518460002</v>
      </c>
      <c r="E62">
        <v>-20119105.962841999</v>
      </c>
    </row>
    <row r="63" spans="1:5" x14ac:dyDescent="0.2">
      <c r="A63" t="s">
        <v>292</v>
      </c>
      <c r="B63" t="s">
        <v>409</v>
      </c>
      <c r="C63">
        <v>3047808.7999630002</v>
      </c>
      <c r="D63">
        <v>2819223.1399659999</v>
      </c>
      <c r="E63">
        <v>-10314922.461472999</v>
      </c>
    </row>
    <row r="64" spans="1:5" x14ac:dyDescent="0.2">
      <c r="A64" t="s">
        <v>293</v>
      </c>
      <c r="B64" t="s">
        <v>410</v>
      </c>
      <c r="C64">
        <v>1590409.2039049999</v>
      </c>
      <c r="D64">
        <v>1471128.513612</v>
      </c>
      <c r="E64">
        <v>-4883888.7526219999</v>
      </c>
    </row>
    <row r="65" spans="1:5" x14ac:dyDescent="0.2">
      <c r="A65" t="s">
        <v>294</v>
      </c>
      <c r="B65" t="s">
        <v>411</v>
      </c>
      <c r="C65">
        <v>4629843.8842730001</v>
      </c>
      <c r="D65">
        <v>4282605.592952</v>
      </c>
      <c r="E65">
        <v>-5333391.0857870001</v>
      </c>
    </row>
    <row r="66" spans="1:5" x14ac:dyDescent="0.2">
      <c r="A66" t="s">
        <v>295</v>
      </c>
      <c r="B66" t="s">
        <v>412</v>
      </c>
      <c r="C66">
        <v>15118099.579538001</v>
      </c>
      <c r="D66">
        <v>13984242.111073</v>
      </c>
      <c r="E66">
        <v>8762673.2072650008</v>
      </c>
    </row>
    <row r="67" spans="1:5" x14ac:dyDescent="0.2">
      <c r="A67" t="s">
        <v>296</v>
      </c>
      <c r="B67" t="s">
        <v>413</v>
      </c>
      <c r="C67">
        <v>1420619.98658</v>
      </c>
      <c r="D67">
        <v>1314073.487586</v>
      </c>
      <c r="E67">
        <v>-14806878.605585</v>
      </c>
    </row>
    <row r="68" spans="1:5" x14ac:dyDescent="0.2">
      <c r="A68" t="s">
        <v>297</v>
      </c>
      <c r="B68" t="s">
        <v>414</v>
      </c>
      <c r="C68">
        <v>1402505.426487</v>
      </c>
      <c r="D68">
        <v>1297317.5194999999</v>
      </c>
      <c r="E68">
        <v>-3849007.1976629999</v>
      </c>
    </row>
    <row r="69" spans="1:5" x14ac:dyDescent="0.2">
      <c r="A69" t="s">
        <v>298</v>
      </c>
      <c r="B69" t="s">
        <v>415</v>
      </c>
      <c r="C69">
        <v>0</v>
      </c>
      <c r="D69">
        <v>0</v>
      </c>
      <c r="E69" t="s">
        <v>4</v>
      </c>
    </row>
    <row r="70" spans="1:5" x14ac:dyDescent="0.2">
      <c r="A70" t="s">
        <v>299</v>
      </c>
      <c r="B70" t="s">
        <v>416</v>
      </c>
      <c r="C70">
        <v>72534535.961583003</v>
      </c>
      <c r="D70">
        <v>67094445.764464997</v>
      </c>
      <c r="E70">
        <v>40713468.296751998</v>
      </c>
    </row>
    <row r="71" spans="1:5" x14ac:dyDescent="0.2">
      <c r="A71" t="s">
        <v>300</v>
      </c>
      <c r="B71" t="s">
        <v>417</v>
      </c>
      <c r="C71">
        <v>1617269.3271039999</v>
      </c>
      <c r="D71">
        <v>1495974.127571</v>
      </c>
      <c r="E71">
        <v>-5203013.4158739997</v>
      </c>
    </row>
    <row r="72" spans="1:5" x14ac:dyDescent="0.2">
      <c r="A72" t="s">
        <v>301</v>
      </c>
      <c r="B72" t="s">
        <v>418</v>
      </c>
      <c r="C72">
        <v>3357525.3831079998</v>
      </c>
      <c r="D72">
        <v>3105710.9793750001</v>
      </c>
      <c r="E72">
        <v>-8821303.8513060007</v>
      </c>
    </row>
    <row r="73" spans="1:5" x14ac:dyDescent="0.2">
      <c r="A73" t="s">
        <v>302</v>
      </c>
      <c r="B73" t="s">
        <v>419</v>
      </c>
      <c r="C73">
        <v>2060904.881082</v>
      </c>
      <c r="D73">
        <v>1906337.0150009999</v>
      </c>
      <c r="E73">
        <v>-15428720.325820001</v>
      </c>
    </row>
    <row r="74" spans="1:5" x14ac:dyDescent="0.2">
      <c r="A74" t="s">
        <v>303</v>
      </c>
      <c r="B74" t="s">
        <v>420</v>
      </c>
      <c r="C74">
        <v>2464179.2741970001</v>
      </c>
      <c r="D74">
        <v>2279365.8286330001</v>
      </c>
      <c r="E74">
        <v>-10079307.495941</v>
      </c>
    </row>
    <row r="75" spans="1:5" x14ac:dyDescent="0.2">
      <c r="A75" t="s">
        <v>304</v>
      </c>
      <c r="B75" t="s">
        <v>421</v>
      </c>
      <c r="C75">
        <v>0</v>
      </c>
      <c r="D75">
        <v>0</v>
      </c>
      <c r="E75" t="s">
        <v>4</v>
      </c>
    </row>
    <row r="76" spans="1:5" x14ac:dyDescent="0.2">
      <c r="A76" t="s">
        <v>305</v>
      </c>
      <c r="B76" t="s">
        <v>422</v>
      </c>
      <c r="C76">
        <v>52824817.198779002</v>
      </c>
      <c r="D76">
        <v>48862955.908871002</v>
      </c>
      <c r="E76">
        <v>13269733.089328</v>
      </c>
    </row>
    <row r="77" spans="1:5" x14ac:dyDescent="0.2">
      <c r="A77" t="s">
        <v>306</v>
      </c>
      <c r="B77" t="s">
        <v>423</v>
      </c>
      <c r="C77">
        <v>2949030.432091</v>
      </c>
      <c r="D77">
        <v>2727853.1496839998</v>
      </c>
      <c r="E77">
        <v>-9126825.167413</v>
      </c>
    </row>
    <row r="78" spans="1:5" x14ac:dyDescent="0.2">
      <c r="A78" t="s">
        <v>307</v>
      </c>
      <c r="B78" t="s">
        <v>424</v>
      </c>
      <c r="C78">
        <v>2678201.0425610002</v>
      </c>
      <c r="D78">
        <v>2477335.9643689999</v>
      </c>
      <c r="E78">
        <v>-5623898.439177</v>
      </c>
    </row>
    <row r="79" spans="1:5" x14ac:dyDescent="0.2">
      <c r="A79" t="s">
        <v>308</v>
      </c>
      <c r="B79" t="s">
        <v>425</v>
      </c>
      <c r="C79">
        <v>3087389.739083</v>
      </c>
      <c r="D79">
        <v>2855835.5086520002</v>
      </c>
      <c r="E79">
        <v>-11141328.734335</v>
      </c>
    </row>
    <row r="80" spans="1:5" x14ac:dyDescent="0.2">
      <c r="A80" t="s">
        <v>309</v>
      </c>
      <c r="B80" t="s">
        <v>426</v>
      </c>
      <c r="C80">
        <v>1533027.666218</v>
      </c>
      <c r="D80">
        <v>1418050.5912520001</v>
      </c>
      <c r="E80">
        <v>-5505837.0789120002</v>
      </c>
    </row>
    <row r="81" spans="1:5" x14ac:dyDescent="0.2">
      <c r="A81" t="s">
        <v>310</v>
      </c>
      <c r="B81" t="s">
        <v>427</v>
      </c>
      <c r="C81">
        <v>3042179.0332089998</v>
      </c>
      <c r="D81">
        <v>2814015.6057179999</v>
      </c>
      <c r="E81">
        <v>-6624478.4698550003</v>
      </c>
    </row>
    <row r="82" spans="1:5" x14ac:dyDescent="0.2">
      <c r="A82" t="s">
        <v>311</v>
      </c>
      <c r="B82" t="s">
        <v>428</v>
      </c>
      <c r="C82">
        <v>2166892.9118349999</v>
      </c>
      <c r="D82">
        <v>2004375.9434470001</v>
      </c>
      <c r="E82">
        <v>-7248580.1653359998</v>
      </c>
    </row>
    <row r="83" spans="1:5" x14ac:dyDescent="0.2">
      <c r="A83" t="s">
        <v>312</v>
      </c>
      <c r="B83" t="s">
        <v>429</v>
      </c>
      <c r="C83">
        <v>2564265.3424570002</v>
      </c>
      <c r="D83">
        <v>2371945.4417730002</v>
      </c>
      <c r="E83">
        <v>-3007066.776606</v>
      </c>
    </row>
    <row r="84" spans="1:5" x14ac:dyDescent="0.2">
      <c r="A84" t="s">
        <v>313</v>
      </c>
      <c r="B84" t="s">
        <v>430</v>
      </c>
      <c r="C84">
        <v>2309742.9842849998</v>
      </c>
      <c r="D84">
        <v>2136512.2604629998</v>
      </c>
      <c r="E84">
        <v>-6252031.2029560003</v>
      </c>
    </row>
    <row r="85" spans="1:5" x14ac:dyDescent="0.2">
      <c r="A85" t="s">
        <v>314</v>
      </c>
      <c r="B85" t="s">
        <v>431</v>
      </c>
      <c r="C85">
        <v>8221243.8832900003</v>
      </c>
      <c r="D85">
        <v>7604650.5920430003</v>
      </c>
      <c r="E85">
        <v>5542477.8639319995</v>
      </c>
    </row>
    <row r="86" spans="1:5" x14ac:dyDescent="0.2">
      <c r="A86" t="s">
        <v>315</v>
      </c>
      <c r="B86" t="s">
        <v>432</v>
      </c>
      <c r="C86">
        <v>103300923.73205601</v>
      </c>
      <c r="D86">
        <v>95553354.452151999</v>
      </c>
      <c r="E86">
        <v>86457248.658884004</v>
      </c>
    </row>
    <row r="87" spans="1:5" x14ac:dyDescent="0.2">
      <c r="A87" t="s">
        <v>316</v>
      </c>
      <c r="B87" t="s">
        <v>433</v>
      </c>
      <c r="C87">
        <v>0</v>
      </c>
      <c r="D87">
        <v>0</v>
      </c>
      <c r="E87" t="s">
        <v>4</v>
      </c>
    </row>
    <row r="88" spans="1:5" x14ac:dyDescent="0.2">
      <c r="A88" t="s">
        <v>317</v>
      </c>
      <c r="B88" t="s">
        <v>434</v>
      </c>
      <c r="C88">
        <v>7105107.8484760001</v>
      </c>
      <c r="D88">
        <v>6572224.7598409997</v>
      </c>
      <c r="E88">
        <v>4768231.3538650004</v>
      </c>
    </row>
    <row r="89" spans="1:5" x14ac:dyDescent="0.2">
      <c r="A89" t="s">
        <v>318</v>
      </c>
      <c r="B89" t="s">
        <v>435</v>
      </c>
      <c r="C89">
        <v>2702421.6593269999</v>
      </c>
      <c r="D89">
        <v>2499740.0348780002</v>
      </c>
      <c r="E89">
        <v>-9388628.4412799999</v>
      </c>
    </row>
    <row r="90" spans="1:5" x14ac:dyDescent="0.2">
      <c r="A90" t="s">
        <v>319</v>
      </c>
      <c r="B90" t="s">
        <v>436</v>
      </c>
      <c r="C90">
        <v>68697693.324623004</v>
      </c>
      <c r="D90">
        <v>63545366.325277001</v>
      </c>
      <c r="E90">
        <v>57301995.221661001</v>
      </c>
    </row>
    <row r="91" spans="1:5" x14ac:dyDescent="0.2">
      <c r="A91" t="s">
        <v>320</v>
      </c>
      <c r="B91" t="s">
        <v>437</v>
      </c>
      <c r="C91">
        <v>3342419.6434380002</v>
      </c>
      <c r="D91">
        <v>3091738.1701799999</v>
      </c>
      <c r="E91">
        <v>-10123869.548779</v>
      </c>
    </row>
    <row r="92" spans="1:5" x14ac:dyDescent="0.2">
      <c r="A92" t="s">
        <v>321</v>
      </c>
      <c r="B92" t="s">
        <v>438</v>
      </c>
      <c r="C92">
        <v>3495558.749107</v>
      </c>
      <c r="D92">
        <v>3233391.8429240002</v>
      </c>
      <c r="E92">
        <v>-5370609.0172180003</v>
      </c>
    </row>
    <row r="93" spans="1:5" x14ac:dyDescent="0.2">
      <c r="A93" t="s">
        <v>322</v>
      </c>
      <c r="B93" t="s">
        <v>439</v>
      </c>
      <c r="C93">
        <v>2052629.5108070001</v>
      </c>
      <c r="D93">
        <v>1898682.2974970001</v>
      </c>
      <c r="E93">
        <v>-7399244.3544330001</v>
      </c>
    </row>
    <row r="94" spans="1:5" x14ac:dyDescent="0.2">
      <c r="A94" t="s">
        <v>323</v>
      </c>
      <c r="B94" t="s">
        <v>440</v>
      </c>
      <c r="C94">
        <v>2173931.374173</v>
      </c>
      <c r="D94">
        <v>2010886.5211100001</v>
      </c>
      <c r="E94">
        <v>-4598236.3197980002</v>
      </c>
    </row>
    <row r="95" spans="1:5" x14ac:dyDescent="0.2">
      <c r="A95" t="s">
        <v>116</v>
      </c>
      <c r="B95" t="s">
        <v>239</v>
      </c>
      <c r="C95">
        <v>0</v>
      </c>
      <c r="D95">
        <v>0</v>
      </c>
      <c r="E95" t="s">
        <v>4</v>
      </c>
    </row>
    <row r="96" spans="1:5" x14ac:dyDescent="0.2">
      <c r="A96" t="s">
        <v>122</v>
      </c>
      <c r="B96" t="s">
        <v>245</v>
      </c>
      <c r="C96">
        <v>105357385.28865901</v>
      </c>
      <c r="D96">
        <v>97455581.392010003</v>
      </c>
      <c r="E96">
        <v>59406005.118432999</v>
      </c>
    </row>
    <row r="97" spans="1:5" x14ac:dyDescent="0.2">
      <c r="A97" t="s">
        <v>119</v>
      </c>
      <c r="B97" t="s">
        <v>242</v>
      </c>
      <c r="C97">
        <v>1765269.176978</v>
      </c>
      <c r="D97">
        <v>1632873.9887039999</v>
      </c>
      <c r="E97">
        <v>-14214615.324153</v>
      </c>
    </row>
    <row r="98" spans="1:5" x14ac:dyDescent="0.2">
      <c r="A98" t="s">
        <v>121</v>
      </c>
      <c r="B98" t="s">
        <v>244</v>
      </c>
      <c r="C98">
        <v>1953573.4637209999</v>
      </c>
      <c r="D98">
        <v>1807055.4539419999</v>
      </c>
      <c r="E98">
        <v>-15702820.698756</v>
      </c>
    </row>
    <row r="99" spans="1:5" x14ac:dyDescent="0.2">
      <c r="A99" t="s">
        <v>324</v>
      </c>
      <c r="B99" t="s">
        <v>441</v>
      </c>
      <c r="C99">
        <v>67764048.373726994</v>
      </c>
      <c r="D99">
        <v>62681744.745696999</v>
      </c>
      <c r="E99">
        <v>33232272.99602</v>
      </c>
    </row>
    <row r="100" spans="1:5" x14ac:dyDescent="0.2">
      <c r="A100" t="s">
        <v>117</v>
      </c>
      <c r="B100" t="s">
        <v>240</v>
      </c>
      <c r="C100">
        <v>2680140.7536010002</v>
      </c>
      <c r="D100">
        <v>2479130.1970810001</v>
      </c>
      <c r="E100">
        <v>-28293585.421670999</v>
      </c>
    </row>
    <row r="101" spans="1:5" x14ac:dyDescent="0.2">
      <c r="A101" t="s">
        <v>118</v>
      </c>
      <c r="B101" t="s">
        <v>241</v>
      </c>
      <c r="C101">
        <v>1696293.768842</v>
      </c>
      <c r="D101">
        <v>1569071.736179</v>
      </c>
      <c r="E101">
        <v>-15947378.213399</v>
      </c>
    </row>
    <row r="102" spans="1:5" x14ac:dyDescent="0.2">
      <c r="A102" t="s">
        <v>120</v>
      </c>
      <c r="B102" t="s">
        <v>243</v>
      </c>
      <c r="C102">
        <v>1832786.5022110001</v>
      </c>
      <c r="D102">
        <v>1695327.5145449999</v>
      </c>
      <c r="E102">
        <v>-12694957.748780999</v>
      </c>
    </row>
    <row r="103" spans="1:5" x14ac:dyDescent="0.2">
      <c r="A103" t="s">
        <v>50</v>
      </c>
      <c r="B103" t="s">
        <v>173</v>
      </c>
      <c r="C103">
        <v>0</v>
      </c>
      <c r="D103">
        <v>0</v>
      </c>
      <c r="E103" t="s">
        <v>4</v>
      </c>
    </row>
    <row r="104" spans="1:5" x14ac:dyDescent="0.2">
      <c r="A104" t="s">
        <v>51</v>
      </c>
      <c r="B104" t="s">
        <v>174</v>
      </c>
      <c r="C104">
        <v>56626624.782881998</v>
      </c>
      <c r="D104">
        <v>52379627.924166001</v>
      </c>
      <c r="E104">
        <v>36742837.247391</v>
      </c>
    </row>
    <row r="105" spans="1:5" x14ac:dyDescent="0.2">
      <c r="A105" t="s">
        <v>52</v>
      </c>
      <c r="B105" t="s">
        <v>175</v>
      </c>
      <c r="C105">
        <v>92732301.997485995</v>
      </c>
      <c r="D105">
        <v>85777379.347673997</v>
      </c>
      <c r="E105">
        <v>44216738.630073003</v>
      </c>
    </row>
    <row r="106" spans="1:5" x14ac:dyDescent="0.2">
      <c r="A106" t="s">
        <v>53</v>
      </c>
      <c r="B106" t="s">
        <v>176</v>
      </c>
      <c r="C106">
        <v>2041077.32721</v>
      </c>
      <c r="D106">
        <v>1887996.52767</v>
      </c>
      <c r="E106">
        <v>-13913172.793454001</v>
      </c>
    </row>
    <row r="107" spans="1:5" x14ac:dyDescent="0.2">
      <c r="A107" t="s">
        <v>54</v>
      </c>
      <c r="B107" t="s">
        <v>177</v>
      </c>
      <c r="C107">
        <v>3928663.6744949999</v>
      </c>
      <c r="D107">
        <v>3634013.898908</v>
      </c>
      <c r="E107">
        <v>-14106566.412591999</v>
      </c>
    </row>
    <row r="108" spans="1:5" x14ac:dyDescent="0.2">
      <c r="A108" t="s">
        <v>55</v>
      </c>
      <c r="B108" t="s">
        <v>178</v>
      </c>
      <c r="C108">
        <v>1620400.2912860001</v>
      </c>
      <c r="D108">
        <v>1498870.2694399999</v>
      </c>
      <c r="E108">
        <v>-12013323.536614999</v>
      </c>
    </row>
    <row r="109" spans="1:5" x14ac:dyDescent="0.2">
      <c r="A109" t="s">
        <v>56</v>
      </c>
      <c r="B109" t="s">
        <v>179</v>
      </c>
      <c r="C109">
        <v>2378358.4000880001</v>
      </c>
      <c r="D109">
        <v>2199981.5200809999</v>
      </c>
      <c r="E109">
        <v>-9041985.8575289994</v>
      </c>
    </row>
    <row r="110" spans="1:5" x14ac:dyDescent="0.2">
      <c r="A110" t="s">
        <v>57</v>
      </c>
      <c r="B110" t="s">
        <v>180</v>
      </c>
      <c r="C110">
        <v>1215025.5504429999</v>
      </c>
      <c r="D110">
        <v>1123898.6341589999</v>
      </c>
      <c r="E110">
        <v>-3988584.5408370001</v>
      </c>
    </row>
    <row r="111" spans="1:5" x14ac:dyDescent="0.2">
      <c r="A111" t="s">
        <v>58</v>
      </c>
      <c r="B111" t="s">
        <v>181</v>
      </c>
      <c r="C111">
        <v>2199750.4850209998</v>
      </c>
      <c r="D111">
        <v>2034769.1986450001</v>
      </c>
      <c r="E111">
        <v>-16972844.842517</v>
      </c>
    </row>
    <row r="112" spans="1:5" x14ac:dyDescent="0.2">
      <c r="A112" t="s">
        <v>59</v>
      </c>
      <c r="B112" t="s">
        <v>182</v>
      </c>
      <c r="C112">
        <v>1411462.0238590001</v>
      </c>
      <c r="D112">
        <v>1305602.372069</v>
      </c>
      <c r="E112">
        <v>-3541171.6047689999</v>
      </c>
    </row>
    <row r="113" spans="1:5" x14ac:dyDescent="0.2">
      <c r="A113" t="s">
        <v>60</v>
      </c>
      <c r="B113" t="s">
        <v>183</v>
      </c>
      <c r="C113">
        <v>8243618.1400819998</v>
      </c>
      <c r="D113">
        <v>7625346.7795759998</v>
      </c>
      <c r="E113">
        <v>4944745.7711370001</v>
      </c>
    </row>
    <row r="114" spans="1:5" x14ac:dyDescent="0.2">
      <c r="A114" t="s">
        <v>16</v>
      </c>
      <c r="B114" t="s">
        <v>139</v>
      </c>
      <c r="C114">
        <v>0</v>
      </c>
      <c r="D114">
        <v>0</v>
      </c>
      <c r="E114" t="s">
        <v>4</v>
      </c>
    </row>
    <row r="115" spans="1:5" x14ac:dyDescent="0.2">
      <c r="A115" t="s">
        <v>17</v>
      </c>
      <c r="B115" t="s">
        <v>140</v>
      </c>
      <c r="C115">
        <v>74004531.778764993</v>
      </c>
      <c r="D115">
        <v>68454191.895357996</v>
      </c>
      <c r="E115">
        <v>16091078.780763</v>
      </c>
    </row>
    <row r="116" spans="1:5" x14ac:dyDescent="0.2">
      <c r="A116" t="s">
        <v>18</v>
      </c>
      <c r="B116" t="s">
        <v>141</v>
      </c>
      <c r="C116">
        <v>1758667.2447009999</v>
      </c>
      <c r="D116">
        <v>1626767.201349</v>
      </c>
      <c r="E116">
        <v>-14649297.625980999</v>
      </c>
    </row>
    <row r="117" spans="1:5" x14ac:dyDescent="0.2">
      <c r="A117" t="s">
        <v>19</v>
      </c>
      <c r="B117" t="s">
        <v>142</v>
      </c>
      <c r="C117">
        <v>3378603.197011</v>
      </c>
      <c r="D117">
        <v>3125207.9572350001</v>
      </c>
      <c r="E117">
        <v>-9898094.4134749994</v>
      </c>
    </row>
    <row r="118" spans="1:5" x14ac:dyDescent="0.2">
      <c r="A118" t="s">
        <v>20</v>
      </c>
      <c r="B118" t="s">
        <v>143</v>
      </c>
      <c r="C118">
        <v>2209581.2528329999</v>
      </c>
      <c r="D118">
        <v>2043862.6588699999</v>
      </c>
      <c r="E118">
        <v>-13769791.802383</v>
      </c>
    </row>
    <row r="119" spans="1:5" x14ac:dyDescent="0.2">
      <c r="A119" t="s">
        <v>21</v>
      </c>
      <c r="B119" t="s">
        <v>144</v>
      </c>
      <c r="C119">
        <v>2260878.9237330002</v>
      </c>
      <c r="D119">
        <v>2091313.0044529999</v>
      </c>
      <c r="E119">
        <v>-18748105.586107999</v>
      </c>
    </row>
    <row r="120" spans="1:5" x14ac:dyDescent="0.2">
      <c r="A120" t="s">
        <v>22</v>
      </c>
      <c r="B120" t="s">
        <v>145</v>
      </c>
      <c r="C120">
        <v>58659596.726650998</v>
      </c>
      <c r="D120">
        <v>54260126.972152002</v>
      </c>
      <c r="E120">
        <v>35433520.689433999</v>
      </c>
    </row>
    <row r="121" spans="1:5" x14ac:dyDescent="0.2">
      <c r="A121" t="s">
        <v>23</v>
      </c>
      <c r="B121" t="s">
        <v>146</v>
      </c>
      <c r="C121">
        <v>3154517.2829920002</v>
      </c>
      <c r="D121">
        <v>2917928.4867679998</v>
      </c>
      <c r="E121">
        <v>-23076764.766697001</v>
      </c>
    </row>
    <row r="122" spans="1:5" x14ac:dyDescent="0.2">
      <c r="A122" t="s">
        <v>24</v>
      </c>
      <c r="B122" t="s">
        <v>147</v>
      </c>
      <c r="C122">
        <v>0</v>
      </c>
      <c r="D122">
        <v>0</v>
      </c>
      <c r="E122" t="s">
        <v>4</v>
      </c>
    </row>
    <row r="123" spans="1:5" x14ac:dyDescent="0.2">
      <c r="A123" t="s">
        <v>25</v>
      </c>
      <c r="B123" t="s">
        <v>148</v>
      </c>
      <c r="C123">
        <v>93944282.495835006</v>
      </c>
      <c r="D123">
        <v>86898461.308647007</v>
      </c>
      <c r="E123">
        <v>72109464.167284995</v>
      </c>
    </row>
    <row r="124" spans="1:5" x14ac:dyDescent="0.2">
      <c r="A124" t="s">
        <v>26</v>
      </c>
      <c r="B124" t="s">
        <v>149</v>
      </c>
      <c r="C124">
        <v>2441083.2519189999</v>
      </c>
      <c r="D124">
        <v>2258002.0080249999</v>
      </c>
      <c r="E124">
        <v>-10424873.420223</v>
      </c>
    </row>
    <row r="125" spans="1:5" x14ac:dyDescent="0.2">
      <c r="A125" t="s">
        <v>27</v>
      </c>
      <c r="B125" t="s">
        <v>150</v>
      </c>
      <c r="C125">
        <v>3779736.7248590002</v>
      </c>
      <c r="D125">
        <v>3496256.470495</v>
      </c>
      <c r="E125">
        <v>-26590869.841118999</v>
      </c>
    </row>
    <row r="126" spans="1:5" x14ac:dyDescent="0.2">
      <c r="A126" t="s">
        <v>28</v>
      </c>
      <c r="B126" t="s">
        <v>151</v>
      </c>
      <c r="C126">
        <v>2025369.9433530001</v>
      </c>
      <c r="D126">
        <v>1873467.1976020001</v>
      </c>
      <c r="E126">
        <v>-4096553.479146</v>
      </c>
    </row>
    <row r="127" spans="1:5" x14ac:dyDescent="0.2">
      <c r="A127" t="s">
        <v>29</v>
      </c>
      <c r="B127" t="s">
        <v>152</v>
      </c>
      <c r="C127">
        <v>2737078.437897</v>
      </c>
      <c r="D127">
        <v>2531797.5550549999</v>
      </c>
      <c r="E127">
        <v>-10355198.713648999</v>
      </c>
    </row>
    <row r="128" spans="1:5" x14ac:dyDescent="0.2">
      <c r="A128" t="s">
        <v>30</v>
      </c>
      <c r="B128" t="s">
        <v>153</v>
      </c>
      <c r="C128">
        <v>3105944.4949070001</v>
      </c>
      <c r="D128">
        <v>2872998.6577889998</v>
      </c>
      <c r="E128">
        <v>-9438776.4520190004</v>
      </c>
    </row>
    <row r="129" spans="1:5" x14ac:dyDescent="0.2">
      <c r="A129" t="s">
        <v>31</v>
      </c>
      <c r="B129" t="s">
        <v>154</v>
      </c>
      <c r="C129">
        <v>1508181.7355579999</v>
      </c>
      <c r="D129">
        <v>1395068.1053909999</v>
      </c>
      <c r="E129">
        <v>-3018775.8963739998</v>
      </c>
    </row>
    <row r="130" spans="1:5" x14ac:dyDescent="0.2">
      <c r="A130" t="s">
        <v>32</v>
      </c>
      <c r="B130" t="s">
        <v>155</v>
      </c>
      <c r="C130">
        <v>2178628.7152809999</v>
      </c>
      <c r="D130">
        <v>2015231.5616349999</v>
      </c>
      <c r="E130">
        <v>-2227447.8920510001</v>
      </c>
    </row>
    <row r="131" spans="1:5" x14ac:dyDescent="0.2">
      <c r="A131" t="s">
        <v>33</v>
      </c>
      <c r="B131" t="s">
        <v>156</v>
      </c>
      <c r="C131">
        <v>53387053.414272003</v>
      </c>
      <c r="D131">
        <v>49383024.408201002</v>
      </c>
      <c r="E131">
        <v>9238559.4316360001</v>
      </c>
    </row>
    <row r="132" spans="1:5" x14ac:dyDescent="0.2">
      <c r="A132" t="s">
        <v>34</v>
      </c>
      <c r="B132" t="s">
        <v>157</v>
      </c>
      <c r="C132">
        <v>29780550.667346999</v>
      </c>
      <c r="D132">
        <v>27547009.367295999</v>
      </c>
      <c r="E132">
        <v>10892485.06198</v>
      </c>
    </row>
    <row r="133" spans="1:5" x14ac:dyDescent="0.2">
      <c r="A133" t="s">
        <v>35</v>
      </c>
      <c r="B133" t="s">
        <v>158</v>
      </c>
      <c r="C133">
        <v>0</v>
      </c>
      <c r="D133">
        <v>0</v>
      </c>
      <c r="E133" t="s">
        <v>4</v>
      </c>
    </row>
    <row r="134" spans="1:5" x14ac:dyDescent="0.2">
      <c r="A134" t="s">
        <v>36</v>
      </c>
      <c r="B134" t="s">
        <v>159</v>
      </c>
      <c r="C134">
        <v>1719003.3576460001</v>
      </c>
      <c r="D134">
        <v>1590078.105822</v>
      </c>
      <c r="E134">
        <v>-10309163.258942001</v>
      </c>
    </row>
    <row r="135" spans="1:5" x14ac:dyDescent="0.2">
      <c r="A135" t="s">
        <v>37</v>
      </c>
      <c r="B135" t="s">
        <v>160</v>
      </c>
      <c r="C135">
        <v>2260652.8372240001</v>
      </c>
      <c r="D135">
        <v>2091103.8744320001</v>
      </c>
      <c r="E135">
        <v>-7701585.8863639999</v>
      </c>
    </row>
    <row r="136" spans="1:5" x14ac:dyDescent="0.2">
      <c r="A136" t="s">
        <v>38</v>
      </c>
      <c r="B136" t="s">
        <v>161</v>
      </c>
      <c r="C136">
        <v>2600441.6169199999</v>
      </c>
      <c r="D136">
        <v>2405408.4956510002</v>
      </c>
      <c r="E136">
        <v>-19243333.543258</v>
      </c>
    </row>
    <row r="137" spans="1:5" x14ac:dyDescent="0.2">
      <c r="A137" t="s">
        <v>39</v>
      </c>
      <c r="B137" t="s">
        <v>162</v>
      </c>
      <c r="C137">
        <v>2372313.3539749999</v>
      </c>
      <c r="D137">
        <v>2194389.8524270002</v>
      </c>
      <c r="E137">
        <v>-2370373.0569330002</v>
      </c>
    </row>
    <row r="138" spans="1:5" x14ac:dyDescent="0.2">
      <c r="A138" t="s">
        <v>40</v>
      </c>
      <c r="B138" t="s">
        <v>163</v>
      </c>
      <c r="C138">
        <v>3390317.5808330001</v>
      </c>
      <c r="D138">
        <v>3136043.7622710001</v>
      </c>
      <c r="E138">
        <v>-16641366.979567001</v>
      </c>
    </row>
    <row r="139" spans="1:5" x14ac:dyDescent="0.2">
      <c r="A139" t="s">
        <v>41</v>
      </c>
      <c r="B139" t="s">
        <v>164</v>
      </c>
      <c r="C139">
        <v>69342675.143151999</v>
      </c>
      <c r="D139">
        <v>64141974.507416002</v>
      </c>
      <c r="E139">
        <v>48710963.880785003</v>
      </c>
    </row>
    <row r="140" spans="1:5" x14ac:dyDescent="0.2">
      <c r="A140" t="s">
        <v>42</v>
      </c>
      <c r="B140" t="s">
        <v>165</v>
      </c>
      <c r="C140">
        <v>0</v>
      </c>
      <c r="D140">
        <v>0</v>
      </c>
      <c r="E140" t="s">
        <v>4</v>
      </c>
    </row>
    <row r="141" spans="1:5" x14ac:dyDescent="0.2">
      <c r="A141" t="s">
        <v>43</v>
      </c>
      <c r="B141" t="s">
        <v>166</v>
      </c>
      <c r="C141">
        <v>127446233.768695</v>
      </c>
      <c r="D141">
        <v>117887766.23604301</v>
      </c>
      <c r="E141">
        <v>57039641.661842003</v>
      </c>
    </row>
    <row r="142" spans="1:5" x14ac:dyDescent="0.2">
      <c r="A142" t="s">
        <v>44</v>
      </c>
      <c r="B142" t="s">
        <v>167</v>
      </c>
      <c r="C142">
        <v>38646842.888529003</v>
      </c>
      <c r="D142">
        <v>35748329.671889</v>
      </c>
      <c r="E142">
        <v>9638436.3719030004</v>
      </c>
    </row>
    <row r="143" spans="1:5" x14ac:dyDescent="0.2">
      <c r="A143" t="s">
        <v>45</v>
      </c>
      <c r="B143" t="s">
        <v>168</v>
      </c>
      <c r="C143">
        <v>75666133.479632005</v>
      </c>
      <c r="D143">
        <v>69991173.468659997</v>
      </c>
      <c r="E143">
        <v>21429246.890099</v>
      </c>
    </row>
    <row r="144" spans="1:5" x14ac:dyDescent="0.2">
      <c r="A144" t="s">
        <v>46</v>
      </c>
      <c r="B144" t="s">
        <v>169</v>
      </c>
      <c r="C144">
        <v>144996537.05183101</v>
      </c>
      <c r="D144">
        <v>134121796.772944</v>
      </c>
      <c r="E144">
        <v>-33150852.371897001</v>
      </c>
    </row>
    <row r="145" spans="1:5" x14ac:dyDescent="0.2">
      <c r="A145" t="s">
        <v>47</v>
      </c>
      <c r="B145" t="s">
        <v>170</v>
      </c>
      <c r="C145">
        <v>66016576.983747996</v>
      </c>
      <c r="D145">
        <v>61065333.709967002</v>
      </c>
      <c r="E145">
        <v>6977429.0206329999</v>
      </c>
    </row>
    <row r="146" spans="1:5" x14ac:dyDescent="0.2">
      <c r="A146" t="s">
        <v>48</v>
      </c>
      <c r="B146" t="s">
        <v>171</v>
      </c>
      <c r="C146">
        <v>3425121.0974070001</v>
      </c>
      <c r="D146">
        <v>3168237.015102</v>
      </c>
      <c r="E146">
        <v>-21098905.130729001</v>
      </c>
    </row>
    <row r="147" spans="1:5" x14ac:dyDescent="0.2">
      <c r="A147" t="s">
        <v>49</v>
      </c>
      <c r="B147" t="s">
        <v>172</v>
      </c>
      <c r="C147">
        <v>24302714.590038002</v>
      </c>
      <c r="D147">
        <v>22480010.995786</v>
      </c>
      <c r="E147">
        <v>-22946753.832929</v>
      </c>
    </row>
    <row r="148" spans="1:5" x14ac:dyDescent="0.2">
      <c r="A148" t="s">
        <v>74</v>
      </c>
      <c r="B148" t="s">
        <v>197</v>
      </c>
      <c r="C148">
        <v>0</v>
      </c>
      <c r="D148">
        <v>0</v>
      </c>
      <c r="E148" t="s">
        <v>4</v>
      </c>
    </row>
    <row r="149" spans="1:5" x14ac:dyDescent="0.2">
      <c r="A149" t="s">
        <v>75</v>
      </c>
      <c r="B149" t="s">
        <v>198</v>
      </c>
      <c r="C149">
        <v>1935181.8098220001</v>
      </c>
      <c r="D149">
        <v>1790043.1740850001</v>
      </c>
      <c r="E149">
        <v>-10576266.293222999</v>
      </c>
    </row>
    <row r="150" spans="1:5" x14ac:dyDescent="0.2">
      <c r="A150" t="s">
        <v>76</v>
      </c>
      <c r="B150" t="s">
        <v>199</v>
      </c>
      <c r="C150">
        <v>1938231.0102009999</v>
      </c>
      <c r="D150">
        <v>1792863.684436</v>
      </c>
      <c r="E150">
        <v>-12821636.826614</v>
      </c>
    </row>
    <row r="151" spans="1:5" x14ac:dyDescent="0.2">
      <c r="A151" t="s">
        <v>77</v>
      </c>
      <c r="B151" t="s">
        <v>200</v>
      </c>
      <c r="C151">
        <v>2205518.2172460002</v>
      </c>
      <c r="D151">
        <v>2040104.3509519999</v>
      </c>
      <c r="E151">
        <v>-5896282.1287249997</v>
      </c>
    </row>
    <row r="152" spans="1:5" x14ac:dyDescent="0.2">
      <c r="A152" t="s">
        <v>78</v>
      </c>
      <c r="B152" t="s">
        <v>201</v>
      </c>
      <c r="C152">
        <v>2215165.5713300002</v>
      </c>
      <c r="D152">
        <v>2049028.1534800001</v>
      </c>
      <c r="E152">
        <v>-8713988.0860869996</v>
      </c>
    </row>
    <row r="153" spans="1:5" x14ac:dyDescent="0.2">
      <c r="A153" t="s">
        <v>79</v>
      </c>
      <c r="B153" t="s">
        <v>202</v>
      </c>
      <c r="C153">
        <v>2310232.9212059998</v>
      </c>
      <c r="D153">
        <v>2136965.452116</v>
      </c>
      <c r="E153">
        <v>-9063448.486242</v>
      </c>
    </row>
    <row r="154" spans="1:5" x14ac:dyDescent="0.2">
      <c r="A154" t="s">
        <v>80</v>
      </c>
      <c r="B154" t="s">
        <v>203</v>
      </c>
      <c r="C154">
        <v>84212902.996399999</v>
      </c>
      <c r="D154">
        <v>77896935.271669999</v>
      </c>
      <c r="E154">
        <v>57950380.460000999</v>
      </c>
    </row>
    <row r="155" spans="1:5" x14ac:dyDescent="0.2">
      <c r="A155" t="s">
        <v>325</v>
      </c>
      <c r="B155" t="s">
        <v>442</v>
      </c>
      <c r="C155">
        <v>1725864.3403060001</v>
      </c>
      <c r="D155">
        <v>1596424.5147830001</v>
      </c>
      <c r="E155">
        <v>-6396300.2907560002</v>
      </c>
    </row>
    <row r="156" spans="1:5" x14ac:dyDescent="0.2">
      <c r="A156" t="s">
        <v>81</v>
      </c>
      <c r="B156" t="s">
        <v>204</v>
      </c>
      <c r="C156">
        <v>0</v>
      </c>
      <c r="D156">
        <v>0</v>
      </c>
      <c r="E156" t="s">
        <v>4</v>
      </c>
    </row>
    <row r="157" spans="1:5" x14ac:dyDescent="0.2">
      <c r="A157" t="s">
        <v>82</v>
      </c>
      <c r="B157" t="s">
        <v>205</v>
      </c>
      <c r="C157">
        <v>99662174.736993998</v>
      </c>
      <c r="D157">
        <v>92187511.631720006</v>
      </c>
      <c r="E157">
        <v>80280261.896975994</v>
      </c>
    </row>
    <row r="158" spans="1:5" x14ac:dyDescent="0.2">
      <c r="A158" t="s">
        <v>83</v>
      </c>
      <c r="B158" t="s">
        <v>206</v>
      </c>
      <c r="C158">
        <v>3555683.8304610001</v>
      </c>
      <c r="D158">
        <v>3289007.5431769998</v>
      </c>
      <c r="E158">
        <v>-9350166.8743140008</v>
      </c>
    </row>
    <row r="159" spans="1:5" x14ac:dyDescent="0.2">
      <c r="A159" t="s">
        <v>84</v>
      </c>
      <c r="B159" t="s">
        <v>207</v>
      </c>
      <c r="C159">
        <v>3415485.5548470002</v>
      </c>
      <c r="D159">
        <v>3159324.1382340002</v>
      </c>
      <c r="E159">
        <v>-7476022.2055780003</v>
      </c>
    </row>
    <row r="160" spans="1:5" x14ac:dyDescent="0.2">
      <c r="A160" t="s">
        <v>85</v>
      </c>
      <c r="B160" t="s">
        <v>208</v>
      </c>
      <c r="C160">
        <v>2651722.0628220001</v>
      </c>
      <c r="D160">
        <v>2452842.9081100002</v>
      </c>
      <c r="E160">
        <v>-7214282.6762990002</v>
      </c>
    </row>
    <row r="161" spans="1:5" x14ac:dyDescent="0.2">
      <c r="A161" t="s">
        <v>86</v>
      </c>
      <c r="B161" t="s">
        <v>209</v>
      </c>
      <c r="C161">
        <v>3712195.2386250002</v>
      </c>
      <c r="D161">
        <v>3433780.5957280002</v>
      </c>
      <c r="E161">
        <v>-15410787.539687</v>
      </c>
    </row>
    <row r="162" spans="1:5" x14ac:dyDescent="0.2">
      <c r="A162" t="s">
        <v>87</v>
      </c>
      <c r="B162" t="s">
        <v>210</v>
      </c>
      <c r="C162">
        <v>2815510.4364180001</v>
      </c>
      <c r="D162">
        <v>2604347.153686</v>
      </c>
      <c r="E162">
        <v>-5527866.0362999998</v>
      </c>
    </row>
    <row r="163" spans="1:5" x14ac:dyDescent="0.2">
      <c r="A163" t="s">
        <v>88</v>
      </c>
      <c r="B163" t="s">
        <v>211</v>
      </c>
      <c r="C163">
        <v>3365802.8369920002</v>
      </c>
      <c r="D163">
        <v>3113367.6242180001</v>
      </c>
      <c r="E163">
        <v>-10535446.448163999</v>
      </c>
    </row>
    <row r="164" spans="1:5" x14ac:dyDescent="0.2">
      <c r="A164" t="s">
        <v>89</v>
      </c>
      <c r="B164" t="s">
        <v>212</v>
      </c>
      <c r="C164">
        <v>2182092.8238690002</v>
      </c>
      <c r="D164">
        <v>2018435.8620780001</v>
      </c>
      <c r="E164">
        <v>-8928770.4553190004</v>
      </c>
    </row>
    <row r="165" spans="1:5" x14ac:dyDescent="0.2">
      <c r="A165" t="s">
        <v>99</v>
      </c>
      <c r="B165" t="s">
        <v>222</v>
      </c>
      <c r="C165">
        <v>0</v>
      </c>
      <c r="D165">
        <v>0</v>
      </c>
      <c r="E165" t="s">
        <v>4</v>
      </c>
    </row>
    <row r="166" spans="1:5" x14ac:dyDescent="0.2">
      <c r="A166" t="s">
        <v>100</v>
      </c>
      <c r="B166" t="s">
        <v>223</v>
      </c>
      <c r="C166">
        <v>66687407.274056002</v>
      </c>
      <c r="D166">
        <v>61685851.728501998</v>
      </c>
      <c r="E166">
        <v>25614183.265370999</v>
      </c>
    </row>
    <row r="167" spans="1:5" x14ac:dyDescent="0.2">
      <c r="A167" t="s">
        <v>101</v>
      </c>
      <c r="B167" t="s">
        <v>224</v>
      </c>
      <c r="C167">
        <v>92609258.146826997</v>
      </c>
      <c r="D167">
        <v>85663563.785815001</v>
      </c>
      <c r="E167">
        <v>68665546.612528995</v>
      </c>
    </row>
    <row r="168" spans="1:5" x14ac:dyDescent="0.2">
      <c r="A168" t="s">
        <v>102</v>
      </c>
      <c r="B168" t="s">
        <v>225</v>
      </c>
      <c r="C168">
        <v>8802945.1786150001</v>
      </c>
      <c r="D168">
        <v>8142724.2902189996</v>
      </c>
      <c r="E168">
        <v>5304303.4615540002</v>
      </c>
    </row>
    <row r="169" spans="1:5" x14ac:dyDescent="0.2">
      <c r="A169" t="s">
        <v>103</v>
      </c>
      <c r="B169" t="s">
        <v>226</v>
      </c>
      <c r="C169">
        <v>2148704.3051180001</v>
      </c>
      <c r="D169">
        <v>1987551.482234</v>
      </c>
      <c r="E169">
        <v>-5870943.9050559998</v>
      </c>
    </row>
    <row r="170" spans="1:5" x14ac:dyDescent="0.2">
      <c r="A170" t="s">
        <v>104</v>
      </c>
      <c r="B170" t="s">
        <v>227</v>
      </c>
      <c r="C170">
        <v>2400000.7364610001</v>
      </c>
      <c r="D170">
        <v>2220000.6812260002</v>
      </c>
      <c r="E170">
        <v>-4755242.5798209999</v>
      </c>
    </row>
    <row r="171" spans="1:5" x14ac:dyDescent="0.2">
      <c r="A171" t="s">
        <v>105</v>
      </c>
      <c r="B171" t="s">
        <v>228</v>
      </c>
      <c r="C171">
        <v>3419141.417872</v>
      </c>
      <c r="D171">
        <v>3162705.8115320001</v>
      </c>
      <c r="E171">
        <v>-9586996.3458910007</v>
      </c>
    </row>
    <row r="172" spans="1:5" x14ac:dyDescent="0.2">
      <c r="A172" t="s">
        <v>106</v>
      </c>
      <c r="B172" t="s">
        <v>229</v>
      </c>
      <c r="C172">
        <v>2584864.7357259998</v>
      </c>
      <c r="D172">
        <v>2390999.8805470001</v>
      </c>
      <c r="E172">
        <v>-14493676.632847</v>
      </c>
    </row>
    <row r="173" spans="1:5" x14ac:dyDescent="0.2">
      <c r="A173" t="s">
        <v>107</v>
      </c>
      <c r="B173" t="s">
        <v>230</v>
      </c>
      <c r="C173">
        <v>0</v>
      </c>
      <c r="D173">
        <v>0</v>
      </c>
      <c r="E173" t="s">
        <v>4</v>
      </c>
    </row>
    <row r="174" spans="1:5" x14ac:dyDescent="0.2">
      <c r="A174" t="s">
        <v>108</v>
      </c>
      <c r="B174" t="s">
        <v>231</v>
      </c>
      <c r="C174">
        <v>1957299.7569550001</v>
      </c>
      <c r="D174">
        <v>1810502.2751839999</v>
      </c>
      <c r="E174">
        <v>-7266763.8372649997</v>
      </c>
    </row>
    <row r="175" spans="1:5" x14ac:dyDescent="0.2">
      <c r="A175" t="s">
        <v>109</v>
      </c>
      <c r="B175" t="s">
        <v>232</v>
      </c>
      <c r="C175">
        <v>1834119.700459</v>
      </c>
      <c r="D175">
        <v>1696560.7229239999</v>
      </c>
      <c r="E175">
        <v>-7023477.0546080004</v>
      </c>
    </row>
    <row r="176" spans="1:5" x14ac:dyDescent="0.2">
      <c r="A176" t="s">
        <v>110</v>
      </c>
      <c r="B176" t="s">
        <v>233</v>
      </c>
      <c r="C176">
        <v>3987665.8759240001</v>
      </c>
      <c r="D176">
        <v>3688590.9352290002</v>
      </c>
      <c r="E176">
        <v>-18076601.412595998</v>
      </c>
    </row>
    <row r="177" spans="1:5" x14ac:dyDescent="0.2">
      <c r="A177" t="s">
        <v>111</v>
      </c>
      <c r="B177" t="s">
        <v>234</v>
      </c>
      <c r="C177">
        <v>2081307.6534800001</v>
      </c>
      <c r="D177">
        <v>1925209.579469</v>
      </c>
      <c r="E177">
        <v>-6615208.4576120004</v>
      </c>
    </row>
    <row r="178" spans="1:5" x14ac:dyDescent="0.2">
      <c r="A178" t="s">
        <v>112</v>
      </c>
      <c r="B178" t="s">
        <v>235</v>
      </c>
      <c r="C178">
        <v>2305934.0324749998</v>
      </c>
      <c r="D178">
        <v>2132988.980039</v>
      </c>
      <c r="E178">
        <v>-16048735.791812999</v>
      </c>
    </row>
    <row r="179" spans="1:5" x14ac:dyDescent="0.2">
      <c r="A179" t="s">
        <v>114</v>
      </c>
      <c r="B179" t="s">
        <v>237</v>
      </c>
      <c r="C179">
        <v>3701065.097298</v>
      </c>
      <c r="D179">
        <v>3423485.2150010001</v>
      </c>
      <c r="E179">
        <v>-7080756.2420140002</v>
      </c>
    </row>
    <row r="180" spans="1:5" x14ac:dyDescent="0.2">
      <c r="A180" t="s">
        <v>115</v>
      </c>
      <c r="B180" t="s">
        <v>238</v>
      </c>
      <c r="C180">
        <v>93993700.990931004</v>
      </c>
      <c r="D180">
        <v>86944173.416611001</v>
      </c>
      <c r="E180">
        <v>69560745.00587</v>
      </c>
    </row>
    <row r="181" spans="1:5" x14ac:dyDescent="0.2">
      <c r="A181" t="s">
        <v>113</v>
      </c>
      <c r="B181" t="s">
        <v>236</v>
      </c>
      <c r="C181">
        <v>2636554.9524739999</v>
      </c>
      <c r="D181">
        <v>2438813.3310380001</v>
      </c>
      <c r="E181">
        <v>-17116332.418708</v>
      </c>
    </row>
    <row r="182" spans="1:5" x14ac:dyDescent="0.2">
      <c r="A182" t="s">
        <v>123</v>
      </c>
      <c r="B182" t="s">
        <v>246</v>
      </c>
      <c r="C182">
        <v>0</v>
      </c>
      <c r="D182">
        <v>0</v>
      </c>
      <c r="E182" t="s">
        <v>4</v>
      </c>
    </row>
    <row r="183" spans="1:5" x14ac:dyDescent="0.2">
      <c r="A183" t="s">
        <v>124</v>
      </c>
      <c r="B183" t="s">
        <v>247</v>
      </c>
      <c r="C183">
        <v>58103615.284810998</v>
      </c>
      <c r="D183">
        <v>53745844.138449997</v>
      </c>
      <c r="E183">
        <v>41082442.169543996</v>
      </c>
    </row>
    <row r="184" spans="1:5" x14ac:dyDescent="0.2">
      <c r="A184" t="s">
        <v>125</v>
      </c>
      <c r="B184" t="s">
        <v>248</v>
      </c>
      <c r="C184">
        <v>2427298.6869800002</v>
      </c>
      <c r="D184">
        <v>2245251.2854559999</v>
      </c>
      <c r="E184">
        <v>-13546967.176523</v>
      </c>
    </row>
    <row r="185" spans="1:5" x14ac:dyDescent="0.2">
      <c r="A185" t="s">
        <v>126</v>
      </c>
      <c r="B185" t="s">
        <v>249</v>
      </c>
      <c r="C185">
        <v>2393362.8502930002</v>
      </c>
      <c r="D185">
        <v>2213860.6365209999</v>
      </c>
      <c r="E185">
        <v>-13789748.844213</v>
      </c>
    </row>
    <row r="186" spans="1:5" x14ac:dyDescent="0.2">
      <c r="A186" t="s">
        <v>127</v>
      </c>
      <c r="B186" t="s">
        <v>250</v>
      </c>
      <c r="C186">
        <v>2602059.5848619998</v>
      </c>
      <c r="D186">
        <v>2406905.1159970001</v>
      </c>
      <c r="E186">
        <v>-8990354.9241969995</v>
      </c>
    </row>
    <row r="187" spans="1:5" x14ac:dyDescent="0.2">
      <c r="A187" t="s">
        <v>326</v>
      </c>
      <c r="B187" t="s">
        <v>443</v>
      </c>
      <c r="C187">
        <v>0</v>
      </c>
      <c r="D187">
        <v>0</v>
      </c>
      <c r="E187" t="s">
        <v>4</v>
      </c>
    </row>
    <row r="188" spans="1:5" x14ac:dyDescent="0.2">
      <c r="A188" t="s">
        <v>327</v>
      </c>
      <c r="B188" t="s">
        <v>444</v>
      </c>
      <c r="C188">
        <v>81313273.669024006</v>
      </c>
      <c r="D188">
        <v>75214778.143847004</v>
      </c>
      <c r="E188">
        <v>62045584.793302998</v>
      </c>
    </row>
    <row r="189" spans="1:5" x14ac:dyDescent="0.2">
      <c r="A189" t="s">
        <v>328</v>
      </c>
      <c r="B189" t="s">
        <v>445</v>
      </c>
      <c r="C189">
        <v>3345547.0469300002</v>
      </c>
      <c r="D189">
        <v>3094631.01841</v>
      </c>
      <c r="E189">
        <v>-6951952.9237390002</v>
      </c>
    </row>
    <row r="190" spans="1:5" x14ac:dyDescent="0.2">
      <c r="A190" t="s">
        <v>329</v>
      </c>
      <c r="B190" t="s">
        <v>446</v>
      </c>
      <c r="C190">
        <v>2864043.046422</v>
      </c>
      <c r="D190">
        <v>2649239.81794</v>
      </c>
      <c r="E190">
        <v>-6332707.5853709998</v>
      </c>
    </row>
    <row r="191" spans="1:5" x14ac:dyDescent="0.2">
      <c r="A191" t="s">
        <v>330</v>
      </c>
      <c r="B191" t="s">
        <v>447</v>
      </c>
      <c r="C191">
        <v>3052299.4550740002</v>
      </c>
      <c r="D191">
        <v>2823376.9959439998</v>
      </c>
      <c r="E191">
        <v>-13558370.148418</v>
      </c>
    </row>
    <row r="192" spans="1:5" x14ac:dyDescent="0.2">
      <c r="A192" t="s">
        <v>331</v>
      </c>
      <c r="B192" t="s">
        <v>448</v>
      </c>
      <c r="C192">
        <v>1570124.8623190001</v>
      </c>
      <c r="D192">
        <v>1452365.497645</v>
      </c>
      <c r="E192">
        <v>-6468038.1115370002</v>
      </c>
    </row>
    <row r="193" spans="1:5" x14ac:dyDescent="0.2">
      <c r="A193" t="s">
        <v>332</v>
      </c>
      <c r="B193" t="s">
        <v>449</v>
      </c>
      <c r="C193">
        <v>2058379.8431160001</v>
      </c>
      <c r="D193">
        <v>1904001.354882</v>
      </c>
      <c r="E193">
        <v>-14221681.045957999</v>
      </c>
    </row>
    <row r="194" spans="1:5" x14ac:dyDescent="0.2">
      <c r="A194" t="s">
        <v>333</v>
      </c>
      <c r="B194" t="s">
        <v>450</v>
      </c>
      <c r="C194">
        <v>0</v>
      </c>
      <c r="D194">
        <v>0</v>
      </c>
      <c r="E194" t="s">
        <v>4</v>
      </c>
    </row>
    <row r="195" spans="1:5" x14ac:dyDescent="0.2">
      <c r="A195" t="s">
        <v>334</v>
      </c>
      <c r="B195" t="s">
        <v>451</v>
      </c>
      <c r="C195">
        <v>30390560.691225</v>
      </c>
      <c r="D195">
        <v>28111268.639382999</v>
      </c>
      <c r="E195">
        <v>-23865745.263840001</v>
      </c>
    </row>
    <row r="196" spans="1:5" x14ac:dyDescent="0.2">
      <c r="A196" t="s">
        <v>335</v>
      </c>
      <c r="B196" t="s">
        <v>452</v>
      </c>
      <c r="C196">
        <v>5217890.9653489999</v>
      </c>
      <c r="D196">
        <v>4826549.1429479998</v>
      </c>
      <c r="E196">
        <v>-26170305.06532</v>
      </c>
    </row>
    <row r="197" spans="1:5" x14ac:dyDescent="0.2">
      <c r="A197" t="s">
        <v>336</v>
      </c>
      <c r="B197" t="s">
        <v>453</v>
      </c>
      <c r="C197">
        <v>31626618.485204998</v>
      </c>
      <c r="D197">
        <v>29254622.098813999</v>
      </c>
      <c r="E197">
        <v>9462167.4787939992</v>
      </c>
    </row>
    <row r="198" spans="1:5" x14ac:dyDescent="0.2">
      <c r="A198" t="s">
        <v>337</v>
      </c>
      <c r="B198" t="s">
        <v>454</v>
      </c>
      <c r="C198">
        <v>52805014.666088</v>
      </c>
      <c r="D198">
        <v>48844638.566131003</v>
      </c>
      <c r="E198">
        <v>35294242.639688</v>
      </c>
    </row>
    <row r="199" spans="1:5" x14ac:dyDescent="0.2">
      <c r="A199" t="s">
        <v>338</v>
      </c>
      <c r="B199" t="s">
        <v>455</v>
      </c>
      <c r="C199">
        <v>0</v>
      </c>
      <c r="D199">
        <v>0</v>
      </c>
      <c r="E199" t="s">
        <v>4</v>
      </c>
    </row>
    <row r="200" spans="1:5" x14ac:dyDescent="0.2">
      <c r="A200" t="s">
        <v>61</v>
      </c>
      <c r="B200" t="s">
        <v>184</v>
      </c>
      <c r="C200">
        <v>102009912.000525</v>
      </c>
      <c r="D200">
        <v>94359168.600485995</v>
      </c>
      <c r="E200">
        <v>82425774.979389995</v>
      </c>
    </row>
    <row r="201" spans="1:5" x14ac:dyDescent="0.2">
      <c r="A201" t="s">
        <v>62</v>
      </c>
      <c r="B201" t="s">
        <v>185</v>
      </c>
      <c r="C201">
        <v>2849624.245075</v>
      </c>
      <c r="D201">
        <v>2635902.4266949999</v>
      </c>
      <c r="E201">
        <v>-6218359.1902550003</v>
      </c>
    </row>
    <row r="202" spans="1:5" x14ac:dyDescent="0.2">
      <c r="A202" t="s">
        <v>339</v>
      </c>
      <c r="B202" t="s">
        <v>456</v>
      </c>
      <c r="C202">
        <v>3358043.5335269999</v>
      </c>
      <c r="D202">
        <v>3106190.2685119999</v>
      </c>
      <c r="E202">
        <v>-12871470.239447</v>
      </c>
    </row>
    <row r="203" spans="1:5" x14ac:dyDescent="0.2">
      <c r="A203" t="s">
        <v>340</v>
      </c>
      <c r="B203" t="s">
        <v>457</v>
      </c>
      <c r="C203">
        <v>5629317.8472210001</v>
      </c>
      <c r="D203">
        <v>5207119.00868</v>
      </c>
      <c r="E203">
        <v>-7265724.639366</v>
      </c>
    </row>
    <row r="204" spans="1:5" x14ac:dyDescent="0.2">
      <c r="A204" t="s">
        <v>341</v>
      </c>
      <c r="B204" t="s">
        <v>458</v>
      </c>
      <c r="C204">
        <v>3490681.8417079998</v>
      </c>
      <c r="D204">
        <v>3228880.70358</v>
      </c>
      <c r="E204">
        <v>-12936117.794284999</v>
      </c>
    </row>
    <row r="205" spans="1:5" x14ac:dyDescent="0.2">
      <c r="A205" t="s">
        <v>342</v>
      </c>
      <c r="B205" t="s">
        <v>459</v>
      </c>
      <c r="C205">
        <v>2473720.338027</v>
      </c>
      <c r="D205">
        <v>2288191.3126750002</v>
      </c>
      <c r="E205">
        <v>-5172785.8729940001</v>
      </c>
    </row>
    <row r="206" spans="1:5" x14ac:dyDescent="0.2">
      <c r="A206" t="s">
        <v>343</v>
      </c>
      <c r="B206" t="s">
        <v>460</v>
      </c>
      <c r="C206">
        <v>2766319.2082690001</v>
      </c>
      <c r="D206">
        <v>2558845.267649</v>
      </c>
      <c r="E206">
        <v>-3491864.4722989998</v>
      </c>
    </row>
    <row r="207" spans="1:5" x14ac:dyDescent="0.2">
      <c r="A207" t="s">
        <v>344</v>
      </c>
      <c r="B207" t="s">
        <v>461</v>
      </c>
      <c r="C207">
        <v>0</v>
      </c>
      <c r="D207">
        <v>0</v>
      </c>
      <c r="E207" t="s">
        <v>4</v>
      </c>
    </row>
    <row r="208" spans="1:5" x14ac:dyDescent="0.2">
      <c r="A208" t="s">
        <v>90</v>
      </c>
      <c r="B208" t="s">
        <v>213</v>
      </c>
      <c r="C208">
        <v>3494938.9260840002</v>
      </c>
      <c r="D208">
        <v>3232818.5066280002</v>
      </c>
      <c r="E208">
        <v>-23943446.241482001</v>
      </c>
    </row>
    <row r="209" spans="1:5" x14ac:dyDescent="0.2">
      <c r="A209" t="s">
        <v>91</v>
      </c>
      <c r="B209" t="s">
        <v>214</v>
      </c>
      <c r="C209">
        <v>1964046.624148</v>
      </c>
      <c r="D209">
        <v>1816743.1273370001</v>
      </c>
      <c r="E209">
        <v>-10385880.875742</v>
      </c>
    </row>
    <row r="210" spans="1:5" x14ac:dyDescent="0.2">
      <c r="A210" t="s">
        <v>92</v>
      </c>
      <c r="B210" t="s">
        <v>215</v>
      </c>
      <c r="C210">
        <v>65852809.273944996</v>
      </c>
      <c r="D210">
        <v>60913848.578399003</v>
      </c>
      <c r="E210">
        <v>37393905.616475001</v>
      </c>
    </row>
    <row r="211" spans="1:5" x14ac:dyDescent="0.2">
      <c r="A211" t="s">
        <v>345</v>
      </c>
      <c r="B211" t="s">
        <v>462</v>
      </c>
      <c r="C211">
        <v>0</v>
      </c>
      <c r="D211">
        <v>0</v>
      </c>
      <c r="E211" t="s">
        <v>4</v>
      </c>
    </row>
    <row r="212" spans="1:5" x14ac:dyDescent="0.2">
      <c r="A212" t="s">
        <v>346</v>
      </c>
      <c r="B212" t="s">
        <v>463</v>
      </c>
      <c r="C212">
        <v>33041611.697535999</v>
      </c>
      <c r="D212">
        <v>30563490.820220001</v>
      </c>
      <c r="E212">
        <v>7511155.8032900002</v>
      </c>
    </row>
    <row r="213" spans="1:5" x14ac:dyDescent="0.2">
      <c r="A213" t="s">
        <v>347</v>
      </c>
      <c r="B213" t="s">
        <v>464</v>
      </c>
      <c r="C213">
        <v>28672881.526811998</v>
      </c>
      <c r="D213">
        <v>26522415.412301</v>
      </c>
      <c r="E213">
        <v>-23663980.613586999</v>
      </c>
    </row>
    <row r="214" spans="1:5" x14ac:dyDescent="0.2">
      <c r="A214" t="s">
        <v>348</v>
      </c>
      <c r="B214" t="s">
        <v>465</v>
      </c>
      <c r="C214">
        <v>42300250.220384002</v>
      </c>
      <c r="D214">
        <v>39127731.453855999</v>
      </c>
      <c r="E214">
        <v>18146576.024376001</v>
      </c>
    </row>
    <row r="215" spans="1:5" x14ac:dyDescent="0.2">
      <c r="A215" t="s">
        <v>349</v>
      </c>
      <c r="B215" t="s">
        <v>466</v>
      </c>
      <c r="C215">
        <v>0</v>
      </c>
      <c r="D215">
        <v>0</v>
      </c>
      <c r="E215" t="s">
        <v>4</v>
      </c>
    </row>
    <row r="216" spans="1:5" x14ac:dyDescent="0.2">
      <c r="A216" t="s">
        <v>350</v>
      </c>
      <c r="B216" t="s">
        <v>467</v>
      </c>
      <c r="C216">
        <v>3623589.1229989999</v>
      </c>
      <c r="D216">
        <v>3351819.9387739999</v>
      </c>
      <c r="E216">
        <v>-7967736.7988609998</v>
      </c>
    </row>
    <row r="217" spans="1:5" x14ac:dyDescent="0.2">
      <c r="A217" t="s">
        <v>73</v>
      </c>
      <c r="B217" t="s">
        <v>196</v>
      </c>
      <c r="C217">
        <v>2631654.4573679999</v>
      </c>
      <c r="D217">
        <v>2434280.3730649999</v>
      </c>
      <c r="E217">
        <v>-8995788.2201259993</v>
      </c>
    </row>
    <row r="218" spans="1:5" x14ac:dyDescent="0.2">
      <c r="A218" t="s">
        <v>351</v>
      </c>
      <c r="B218" t="s">
        <v>468</v>
      </c>
      <c r="C218">
        <v>5025478.3268029997</v>
      </c>
      <c r="D218">
        <v>4648567.4522930002</v>
      </c>
      <c r="E218">
        <v>-11819834.120927</v>
      </c>
    </row>
    <row r="219" spans="1:5" x14ac:dyDescent="0.2">
      <c r="A219" t="s">
        <v>352</v>
      </c>
      <c r="B219" t="s">
        <v>469</v>
      </c>
      <c r="C219">
        <v>2951672.7146359999</v>
      </c>
      <c r="D219">
        <v>2730297.2610380002</v>
      </c>
      <c r="E219">
        <v>-6805050.8756029997</v>
      </c>
    </row>
    <row r="220" spans="1:5" x14ac:dyDescent="0.2">
      <c r="A220" t="s">
        <v>353</v>
      </c>
      <c r="B220" t="s">
        <v>470</v>
      </c>
      <c r="C220">
        <v>2856692.7575249998</v>
      </c>
      <c r="D220">
        <v>2642440.8007109999</v>
      </c>
      <c r="E220">
        <v>-8238362.5912490003</v>
      </c>
    </row>
    <row r="221" spans="1:5" x14ac:dyDescent="0.2">
      <c r="A221" t="s">
        <v>72</v>
      </c>
      <c r="B221" t="s">
        <v>195</v>
      </c>
      <c r="C221">
        <v>141870392.936102</v>
      </c>
      <c r="D221">
        <v>131230113.465894</v>
      </c>
      <c r="E221">
        <v>115685467.89459801</v>
      </c>
    </row>
    <row r="222" spans="1:5" x14ac:dyDescent="0.2">
      <c r="A222" t="s">
        <v>354</v>
      </c>
      <c r="B222" t="s">
        <v>471</v>
      </c>
      <c r="C222">
        <v>5478820.866773</v>
      </c>
      <c r="D222">
        <v>5067909.3017650004</v>
      </c>
      <c r="E222">
        <v>-26100933.793368999</v>
      </c>
    </row>
    <row r="223" spans="1:5" x14ac:dyDescent="0.2">
      <c r="A223" t="s">
        <v>355</v>
      </c>
      <c r="B223" t="s">
        <v>472</v>
      </c>
      <c r="C223">
        <v>0</v>
      </c>
      <c r="D223">
        <v>0</v>
      </c>
      <c r="E223" t="s">
        <v>4</v>
      </c>
    </row>
    <row r="224" spans="1:5" x14ac:dyDescent="0.2">
      <c r="A224" t="s">
        <v>356</v>
      </c>
      <c r="B224" t="s">
        <v>473</v>
      </c>
      <c r="C224">
        <v>1359535.6682559999</v>
      </c>
      <c r="D224">
        <v>1257570.4931369999</v>
      </c>
      <c r="E224">
        <v>-5875970.5279879998</v>
      </c>
    </row>
    <row r="225" spans="1:5" x14ac:dyDescent="0.2">
      <c r="A225" t="s">
        <v>357</v>
      </c>
      <c r="B225" t="s">
        <v>474</v>
      </c>
      <c r="C225">
        <v>1910556.9929249999</v>
      </c>
      <c r="D225">
        <v>1767265.2184560001</v>
      </c>
      <c r="E225">
        <v>-8934983.9428700004</v>
      </c>
    </row>
    <row r="226" spans="1:5" x14ac:dyDescent="0.2">
      <c r="A226" t="s">
        <v>358</v>
      </c>
      <c r="B226" t="s">
        <v>475</v>
      </c>
      <c r="C226">
        <v>1499651.710524</v>
      </c>
      <c r="D226">
        <v>1387177.8322340001</v>
      </c>
      <c r="E226">
        <v>-5173798.4814670002</v>
      </c>
    </row>
    <row r="227" spans="1:5" x14ac:dyDescent="0.2">
      <c r="A227" t="s">
        <v>359</v>
      </c>
      <c r="B227" t="s">
        <v>476</v>
      </c>
      <c r="C227">
        <v>1376667.2492569999</v>
      </c>
      <c r="D227">
        <v>1273417.2055629999</v>
      </c>
      <c r="E227">
        <v>-3762418.3433039999</v>
      </c>
    </row>
    <row r="228" spans="1:5" x14ac:dyDescent="0.2">
      <c r="A228" t="s">
        <v>360</v>
      </c>
      <c r="B228" t="s">
        <v>477</v>
      </c>
      <c r="C228">
        <v>3922538.5501160002</v>
      </c>
      <c r="D228">
        <v>3628348.1588579998</v>
      </c>
      <c r="E228">
        <v>-9168845.8172399998</v>
      </c>
    </row>
    <row r="229" spans="1:5" x14ac:dyDescent="0.2">
      <c r="A229" t="s">
        <v>361</v>
      </c>
      <c r="B229" t="s">
        <v>478</v>
      </c>
      <c r="C229">
        <v>61972939.482472003</v>
      </c>
      <c r="D229">
        <v>57324969.021287002</v>
      </c>
      <c r="E229">
        <v>42942800.723695002</v>
      </c>
    </row>
    <row r="230" spans="1:5" x14ac:dyDescent="0.2">
      <c r="A230" t="s">
        <v>362</v>
      </c>
      <c r="B230" t="s">
        <v>479</v>
      </c>
      <c r="C230">
        <v>0</v>
      </c>
      <c r="D230">
        <v>0</v>
      </c>
      <c r="E230" t="s">
        <v>4</v>
      </c>
    </row>
    <row r="231" spans="1:5" x14ac:dyDescent="0.2">
      <c r="A231" t="s">
        <v>363</v>
      </c>
      <c r="B231" t="s">
        <v>480</v>
      </c>
      <c r="C231">
        <v>171961078.83678699</v>
      </c>
      <c r="D231">
        <v>159063997.92402801</v>
      </c>
      <c r="E231">
        <v>123963548.071619</v>
      </c>
    </row>
    <row r="232" spans="1:5" x14ac:dyDescent="0.2">
      <c r="A232" t="s">
        <v>364</v>
      </c>
      <c r="B232" t="s">
        <v>481</v>
      </c>
      <c r="C232">
        <v>2983340.9328160002</v>
      </c>
      <c r="D232">
        <v>2759590.362855</v>
      </c>
      <c r="E232">
        <v>-19653700.387260001</v>
      </c>
    </row>
    <row r="233" spans="1:5" x14ac:dyDescent="0.2">
      <c r="A233" t="s">
        <v>365</v>
      </c>
      <c r="B233" t="s">
        <v>482</v>
      </c>
      <c r="C233">
        <v>13639095.795618</v>
      </c>
      <c r="D233">
        <v>12616163.610946</v>
      </c>
      <c r="E233">
        <v>7414362.8880059998</v>
      </c>
    </row>
    <row r="234" spans="1:5" x14ac:dyDescent="0.2">
      <c r="A234" t="s">
        <v>366</v>
      </c>
      <c r="B234" t="s">
        <v>483</v>
      </c>
      <c r="C234">
        <v>2633557.636196</v>
      </c>
      <c r="D234">
        <v>2436040.8134809998</v>
      </c>
      <c r="E234">
        <v>-15623777.413884001</v>
      </c>
    </row>
    <row r="235" spans="1:5" x14ac:dyDescent="0.2">
      <c r="A235" t="s">
        <v>367</v>
      </c>
      <c r="B235" t="s">
        <v>484</v>
      </c>
      <c r="C235">
        <v>4289783.5944710001</v>
      </c>
      <c r="D235">
        <v>3968049.8248859998</v>
      </c>
      <c r="E235">
        <v>-16608807.662009001</v>
      </c>
    </row>
    <row r="236" spans="1:5" x14ac:dyDescent="0.2">
      <c r="A236" t="s">
        <v>368</v>
      </c>
      <c r="B236" t="s">
        <v>485</v>
      </c>
      <c r="C236">
        <v>2713346.8337300001</v>
      </c>
      <c r="D236">
        <v>2509845.8212009999</v>
      </c>
      <c r="E236">
        <v>-6452462.6810950004</v>
      </c>
    </row>
    <row r="237" spans="1:5" x14ac:dyDescent="0.2">
      <c r="A237" t="s">
        <v>369</v>
      </c>
      <c r="B237" t="s">
        <v>486</v>
      </c>
      <c r="C237">
        <v>3415966.873534</v>
      </c>
      <c r="D237">
        <v>3159769.3580189999</v>
      </c>
      <c r="E237">
        <v>-6403936.3241569996</v>
      </c>
    </row>
    <row r="238" spans="1:5" x14ac:dyDescent="0.2">
      <c r="A238" t="s">
        <v>370</v>
      </c>
      <c r="B238" t="s">
        <v>487</v>
      </c>
      <c r="C238">
        <v>3926420.287492</v>
      </c>
      <c r="D238">
        <v>3631938.7659300002</v>
      </c>
      <c r="E238">
        <v>-11614534.458068</v>
      </c>
    </row>
    <row r="239" spans="1:5" x14ac:dyDescent="0.2">
      <c r="A239" t="s">
        <v>371</v>
      </c>
      <c r="B239" t="s">
        <v>488</v>
      </c>
      <c r="C239">
        <v>4625204.2261499995</v>
      </c>
      <c r="D239">
        <v>4278313.9091889998</v>
      </c>
      <c r="E239">
        <v>-8626271.2075040005</v>
      </c>
    </row>
    <row r="240" spans="1:5" x14ac:dyDescent="0.2">
      <c r="A240" t="s">
        <v>372</v>
      </c>
      <c r="B240" t="s">
        <v>489</v>
      </c>
      <c r="C240">
        <v>2106524.7283330001</v>
      </c>
      <c r="D240">
        <v>1948535.3737079999</v>
      </c>
      <c r="E240">
        <v>-20318138.927193001</v>
      </c>
    </row>
    <row r="241" spans="1:5" x14ac:dyDescent="0.2">
      <c r="A241" t="s">
        <v>373</v>
      </c>
      <c r="B241" t="s">
        <v>490</v>
      </c>
      <c r="C241">
        <v>2173270.8987870002</v>
      </c>
      <c r="D241">
        <v>2010275.5813780001</v>
      </c>
      <c r="E241">
        <v>-17950482.057071</v>
      </c>
    </row>
    <row r="242" spans="1:5" x14ac:dyDescent="0.2">
      <c r="A242" t="s">
        <v>374</v>
      </c>
      <c r="B242" t="s">
        <v>491</v>
      </c>
      <c r="C242">
        <v>2485553.2120309998</v>
      </c>
      <c r="D242">
        <v>2299136.7211290002</v>
      </c>
      <c r="E242">
        <v>-30504644.053045999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6D070CC-C410-481E-9CF2-A48BE07EAA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 Dropdown</vt:lpstr>
      <vt:lpstr>Key Information 201617</vt:lpstr>
      <vt:lpstr>Lookup1</vt:lpstr>
      <vt:lpstr>Underlying data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Chikhalia</dc:creator>
  <cp:lastModifiedBy>Karen Sussex</cp:lastModifiedBy>
  <dcterms:created xsi:type="dcterms:W3CDTF">2015-12-10T14:56:33Z</dcterms:created>
  <dcterms:modified xsi:type="dcterms:W3CDTF">2015-12-22T11:07:48Z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bd327526-96d1-49e5-b266-53c5a41a2b50</vt:lpwstr>
  </property>
  <property fmtid="{D5CDD505-2E9C-101B-9397-08002B2CF9AE}" pid="3" name="bjDocumentSecurityLabel">
    <vt:lpwstr>No Marking</vt:lpwstr>
  </property>
  <property fmtid="{D5CDD505-2E9C-101B-9397-08002B2CF9AE}" pid="4" name="bjSaver">
    <vt:lpwstr>m5jS0LVHdCX04/2siV3Kk/yXBjUuMvBB</vt:lpwstr>
  </property>
</Properties>
</file>