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F4A5" lockStructure="1"/>
  <bookViews>
    <workbookView xWindow="9585" yWindow="-15" windowWidth="9630" windowHeight="12030" tabRatio="795" firstSheet="6" activeTab="6"/>
  </bookViews>
  <sheets>
    <sheet name="Trust Data" sheetId="1" state="hidden" r:id="rId1"/>
    <sheet name="Regional Data" sheetId="6" state="hidden" r:id="rId2"/>
    <sheet name="VODIM Data" sheetId="29" state="hidden" r:id="rId3"/>
    <sheet name="Lookup" sheetId="4" state="hidden" r:id="rId4"/>
    <sheet name="Org Control" sheetId="2" state="hidden" r:id="rId5"/>
    <sheet name="Period" sheetId="26" state="hidden" r:id="rId6"/>
    <sheet name="Introduction" sheetId="23" r:id="rId7"/>
    <sheet name="Interactive" sheetId="3" r:id="rId8"/>
    <sheet name="Footnotes" sheetId="31" r:id="rId9"/>
    <sheet name="VODIM" sheetId="30" state="hidden" r:id="rId10"/>
    <sheet name="Submission Status" sheetId="7" state="hidden" r:id="rId11"/>
    <sheet name="Mothers" sheetId="8" state="hidden" r:id="rId12"/>
    <sheet name="Average Age" sheetId="9" state="hidden" r:id="rId13"/>
    <sheet name="Ethnicity" sheetId="11" state="hidden" r:id="rId14"/>
    <sheet name="GestAgeGroup" sheetId="14" state="hidden" r:id="rId15"/>
    <sheet name="Complex Factors" sheetId="15" state="hidden" r:id="rId16"/>
    <sheet name="Age" sheetId="10" state="hidden" r:id="rId17"/>
    <sheet name="PLB" sheetId="24" state="hidden" r:id="rId18"/>
    <sheet name="Smokers" sheetId="17" state="hidden" r:id="rId19"/>
    <sheet name="BMI" sheetId="18" state="hidden" r:id="rId20"/>
  </sheets>
  <definedNames>
    <definedName name="_xlnm._FilterDatabase" localSheetId="3" hidden="1">Lookup!$A$1:$F$245</definedName>
    <definedName name="_xlnm._FilterDatabase" localSheetId="1" hidden="1">'Regional Data'!$A$1:$N$847</definedName>
    <definedName name="_xlnm._FilterDatabase" localSheetId="0" hidden="1">'Trust Data'!$A$1:$N$3646</definedName>
    <definedName name="_xlnm.Print_Area" localSheetId="8">Footnotes!$A$1:$P$7</definedName>
    <definedName name="_xlnm.Print_Area" localSheetId="7">Interactive!$A$1:$Q$167</definedName>
    <definedName name="Slicer_Org_Name">#N/A</definedName>
  </definedNames>
  <calcPr calcId="145621"/>
  <pivotCaches>
    <pivotCache cacheId="0" r:id="rId21"/>
    <pivotCache cacheId="1" r:id="rId22"/>
    <pivotCache cacheId="2" r:id="rId23"/>
  </pivotCaches>
  <extLst>
    <ext xmlns:x14="http://schemas.microsoft.com/office/spreadsheetml/2009/9/main" uri="{BBE1A952-AA13-448e-AADC-164F8A28A991}">
      <x14:slicerCaches>
        <x14:slicerCache r:id="rId24"/>
      </x14:slicerCaches>
    </ext>
    <ext xmlns:x14="http://schemas.microsoft.com/office/spreadsheetml/2009/9/main" uri="{79F54976-1DA5-4618-B147-4CDE4B953A38}">
      <x14:workbookPr/>
    </ext>
  </extLst>
</workbook>
</file>

<file path=xl/calcChain.xml><?xml version="1.0" encoding="utf-8"?>
<calcChain xmlns="http://schemas.openxmlformats.org/spreadsheetml/2006/main">
  <c r="B38" i="3" l="1"/>
  <c r="I11" i="18" l="1"/>
  <c r="I10" i="18"/>
  <c r="I9" i="18"/>
  <c r="I8" i="18"/>
  <c r="I7" i="18"/>
  <c r="AD7" i="11" l="1"/>
  <c r="M3" i="3" l="1"/>
  <c r="J11" i="18" l="1"/>
  <c r="M136" i="3" s="1"/>
  <c r="K11" i="18"/>
  <c r="L11" i="18" s="1"/>
  <c r="O136" i="3" s="1"/>
  <c r="I136" i="3"/>
  <c r="I135" i="3"/>
  <c r="I134" i="3"/>
  <c r="I133" i="3"/>
  <c r="I132" i="3"/>
  <c r="K10" i="18"/>
  <c r="L10" i="18" s="1"/>
  <c r="O135" i="3" s="1"/>
  <c r="K8" i="18"/>
  <c r="K9" i="18"/>
  <c r="L9" i="18" s="1"/>
  <c r="O134" i="3" s="1"/>
  <c r="K7" i="18"/>
  <c r="M11" i="18" l="1"/>
  <c r="N19" i="3" l="1"/>
  <c r="K19" i="3"/>
  <c r="H19" i="3"/>
  <c r="B2" i="30"/>
  <c r="B20" i="3" s="1"/>
  <c r="A2" i="30"/>
  <c r="D2" i="30" s="1"/>
  <c r="D3" i="30" s="1"/>
  <c r="K20" i="3" s="1"/>
  <c r="E2" i="30" l="1"/>
  <c r="E3" i="30" s="1"/>
  <c r="N20" i="3" s="1"/>
  <c r="C2" i="30"/>
  <c r="C3" i="30" s="1"/>
  <c r="H20" i="3" s="1"/>
  <c r="AM7" i="18"/>
  <c r="AK6" i="18"/>
  <c r="AK7" i="18" s="1"/>
  <c r="P15" i="15"/>
  <c r="Q15" i="15" s="1"/>
  <c r="N32" i="3" s="1"/>
  <c r="AG6" i="24"/>
  <c r="AE5" i="24"/>
  <c r="AE6" i="24" s="1"/>
  <c r="B129" i="3"/>
  <c r="B109" i="3"/>
  <c r="B90" i="3"/>
  <c r="B75" i="3"/>
  <c r="AM7" i="17" l="1"/>
  <c r="I8" i="8"/>
  <c r="K5" i="2"/>
  <c r="N16" i="15" l="1"/>
  <c r="P16" i="15" s="1"/>
  <c r="Q16" i="15" s="1"/>
  <c r="J32" i="3" s="1"/>
  <c r="AL6" i="18"/>
  <c r="AL7" i="18" s="1"/>
  <c r="L5" i="2"/>
  <c r="I26" i="3" s="1"/>
  <c r="AF5" i="24"/>
  <c r="AF6" i="24" s="1"/>
  <c r="AI12" i="17"/>
  <c r="AK12" i="17" s="1"/>
  <c r="J33" i="3" s="1"/>
  <c r="G13" i="8"/>
  <c r="H13" i="8" s="1"/>
  <c r="J28" i="3" s="1"/>
  <c r="Z5" i="11"/>
  <c r="B56" i="3"/>
  <c r="K25" i="11"/>
  <c r="K24" i="11"/>
  <c r="K23" i="11"/>
  <c r="K22" i="11"/>
  <c r="K21" i="11"/>
  <c r="K20" i="11"/>
  <c r="K19" i="11"/>
  <c r="K18" i="11"/>
  <c r="K17" i="11"/>
  <c r="J19" i="11"/>
  <c r="J18" i="11"/>
  <c r="J25" i="11"/>
  <c r="J24" i="11"/>
  <c r="J23" i="11"/>
  <c r="J22" i="11"/>
  <c r="J21" i="11"/>
  <c r="J20" i="11"/>
  <c r="AB12" i="11" l="1"/>
  <c r="AB8" i="11"/>
  <c r="AB11" i="11"/>
  <c r="AB7" i="11"/>
  <c r="AB10" i="11"/>
  <c r="AB6" i="11"/>
  <c r="AB9" i="11"/>
  <c r="AB5" i="11"/>
  <c r="P7" i="15"/>
  <c r="M9" i="18"/>
  <c r="M8" i="18"/>
  <c r="M7" i="18"/>
  <c r="M10" i="18"/>
  <c r="G94" i="3"/>
  <c r="G95" i="3"/>
  <c r="G96" i="3"/>
  <c r="G97" i="3"/>
  <c r="G93" i="3"/>
  <c r="F94" i="3"/>
  <c r="F95" i="3"/>
  <c r="F96" i="3"/>
  <c r="F97" i="3"/>
  <c r="F93" i="3"/>
  <c r="G21" i="18" l="1"/>
  <c r="I138" i="3" s="1"/>
  <c r="AD5" i="11"/>
  <c r="L7" i="18"/>
  <c r="O132" i="3" s="1"/>
  <c r="L8" i="18"/>
  <c r="O133" i="3" s="1"/>
  <c r="B93" i="3"/>
  <c r="B94" i="3"/>
  <c r="B95" i="3"/>
  <c r="B96" i="3"/>
  <c r="B97" i="3"/>
  <c r="O17" i="14"/>
  <c r="J7" i="18"/>
  <c r="M132" i="3" s="1"/>
  <c r="AF5" i="11" l="1"/>
  <c r="J30" i="3" s="1"/>
  <c r="AE5" i="11"/>
  <c r="AO7" i="17" l="1"/>
  <c r="AP7" i="17" s="1"/>
  <c r="O7" i="24"/>
  <c r="O6" i="24"/>
  <c r="N7" i="24"/>
  <c r="N6" i="24"/>
  <c r="N8" i="14"/>
  <c r="R6" i="14"/>
  <c r="T6" i="14" s="1"/>
  <c r="G6" i="11"/>
  <c r="G7" i="9"/>
  <c r="I7" i="9" s="1"/>
  <c r="I9" i="9"/>
  <c r="R13" i="14"/>
  <c r="I6" i="11" l="1"/>
  <c r="J7" i="9"/>
  <c r="O21" i="14"/>
  <c r="O20" i="14"/>
  <c r="O19" i="14"/>
  <c r="O18" i="14"/>
  <c r="N18" i="24"/>
  <c r="N17" i="24"/>
  <c r="N16" i="24"/>
  <c r="N15" i="24"/>
  <c r="N14" i="24"/>
  <c r="N13" i="24"/>
  <c r="N12" i="24"/>
  <c r="P8" i="15" l="1"/>
  <c r="Q7" i="24" l="1"/>
  <c r="Q6" i="24"/>
  <c r="P7" i="24"/>
  <c r="R7" i="24" s="1"/>
  <c r="P6" i="24"/>
  <c r="R6" i="24" s="1"/>
  <c r="M9" i="24" l="1"/>
  <c r="L77" i="3" s="1"/>
  <c r="AN9" i="7"/>
  <c r="AL14" i="7" s="1"/>
  <c r="S6" i="14" l="1"/>
  <c r="U6" i="14" s="1"/>
  <c r="DI8" i="10"/>
  <c r="DH8" i="10"/>
  <c r="DG8" i="10"/>
  <c r="DF8" i="10"/>
  <c r="DE8" i="10"/>
  <c r="DD8" i="10"/>
  <c r="DC8" i="10"/>
  <c r="DJ8" i="10"/>
  <c r="P14" i="15"/>
  <c r="Q14" i="15" s="1"/>
  <c r="F32" i="3" s="1"/>
  <c r="N33" i="3"/>
  <c r="J10" i="18"/>
  <c r="M135" i="3" s="1"/>
  <c r="J9" i="18"/>
  <c r="M134" i="3" s="1"/>
  <c r="J8" i="18"/>
  <c r="M133" i="3" s="1"/>
  <c r="F31" i="3" l="1"/>
  <c r="N31" i="3" l="1"/>
  <c r="G13" i="11"/>
  <c r="N27" i="3"/>
  <c r="H11" i="8"/>
  <c r="N28" i="3" s="1"/>
  <c r="I13" i="11" l="1"/>
  <c r="N30" i="3" s="1"/>
  <c r="H13" i="11"/>
  <c r="DB6" i="10"/>
  <c r="DA6" i="10"/>
  <c r="H7" i="11" l="1"/>
  <c r="DC6" i="10"/>
  <c r="DI6" i="10"/>
  <c r="DF6" i="10"/>
  <c r="DJ6" i="10"/>
  <c r="DH6" i="10"/>
  <c r="DE6" i="10"/>
  <c r="DG6" i="10"/>
  <c r="DD6" i="10"/>
  <c r="F30" i="3"/>
  <c r="DA7" i="10"/>
  <c r="AM7" i="7"/>
  <c r="AL7" i="7"/>
  <c r="H7" i="8"/>
  <c r="G7" i="8"/>
  <c r="I7" i="8" s="1"/>
  <c r="G11" i="8" s="1"/>
  <c r="J9" i="9"/>
  <c r="N29" i="3" s="1"/>
  <c r="H7" i="9"/>
  <c r="G6" i="9"/>
  <c r="H6" i="11"/>
  <c r="O6" i="14"/>
  <c r="N6" i="14"/>
  <c r="N7" i="14" s="1"/>
  <c r="Q8" i="15"/>
  <c r="R8" i="15" s="1"/>
  <c r="Q7" i="15"/>
  <c r="R7" i="15" s="1"/>
  <c r="AN7" i="17"/>
  <c r="AJ6" i="17"/>
  <c r="AI6" i="17"/>
  <c r="AO6" i="17" s="1"/>
  <c r="E26" i="3"/>
  <c r="B12" i="3"/>
  <c r="AP6" i="17" l="1"/>
  <c r="AM6" i="17"/>
  <c r="AQ6" i="17" s="1"/>
  <c r="N12" i="15"/>
  <c r="L111" i="3" s="1"/>
  <c r="AO7" i="7"/>
  <c r="AN7" i="7"/>
  <c r="R7" i="14"/>
  <c r="DI7" i="10"/>
  <c r="DF7" i="10"/>
  <c r="DJ7" i="10"/>
  <c r="DH7" i="10"/>
  <c r="DE7" i="10"/>
  <c r="DC7" i="10"/>
  <c r="DG7" i="10"/>
  <c r="DD7" i="10"/>
  <c r="G8" i="9"/>
  <c r="I8" i="9" s="1"/>
  <c r="AL8" i="7"/>
  <c r="O7" i="14"/>
  <c r="DB7" i="10"/>
  <c r="I7" i="11"/>
  <c r="H8" i="11" s="1"/>
  <c r="G11" i="11" s="1"/>
  <c r="S7" i="14" l="1"/>
  <c r="N11" i="14" s="1"/>
  <c r="B99" i="3" s="1"/>
  <c r="J31" i="3"/>
  <c r="B73" i="3"/>
  <c r="AN6" i="17"/>
  <c r="AR6" i="17" s="1"/>
  <c r="AI10" i="17" s="1"/>
  <c r="F29" i="3"/>
  <c r="F28" i="3"/>
  <c r="J8" i="9"/>
  <c r="AM8" i="7"/>
  <c r="AN8" i="7"/>
  <c r="AL15" i="7" s="1"/>
  <c r="J27" i="3" s="1"/>
  <c r="H8" i="9"/>
  <c r="K9" i="9"/>
  <c r="K8" i="9" l="1"/>
  <c r="J29" i="3"/>
  <c r="AL12" i="7"/>
  <c r="B14" i="3" s="1"/>
  <c r="B123" i="3"/>
  <c r="F33" i="3"/>
  <c r="G12" i="9" l="1"/>
  <c r="B54" i="3" s="1"/>
</calcChain>
</file>

<file path=xl/sharedStrings.xml><?xml version="1.0" encoding="utf-8"?>
<sst xmlns="http://schemas.openxmlformats.org/spreadsheetml/2006/main" count="44282" uniqueCount="364">
  <si>
    <t>Org_Level</t>
  </si>
  <si>
    <t>Org_Code</t>
  </si>
  <si>
    <t>Org_Geog_Code</t>
  </si>
  <si>
    <t>Org_Name</t>
  </si>
  <si>
    <t>Breakdown</t>
  </si>
  <si>
    <t>Measure</t>
  </si>
  <si>
    <t>Value</t>
  </si>
  <si>
    <t>Percent</t>
  </si>
  <si>
    <t>Trust</t>
  </si>
  <si>
    <t/>
  </si>
  <si>
    <t>Submission_Orgs</t>
  </si>
  <si>
    <t>Region</t>
  </si>
  <si>
    <t>AT</t>
  </si>
  <si>
    <t>Obese</t>
  </si>
  <si>
    <t>Normal</t>
  </si>
  <si>
    <t>Overweight</t>
  </si>
  <si>
    <t>Underweight</t>
  </si>
  <si>
    <t>National</t>
  </si>
  <si>
    <t>By 10 weeks 0 days</t>
  </si>
  <si>
    <t>ENG</t>
  </si>
  <si>
    <t>Q71</t>
  </si>
  <si>
    <t>RBL</t>
  </si>
  <si>
    <t>Wirral University Teaching Hospital NHS Foundation Trust</t>
  </si>
  <si>
    <t>RBN</t>
  </si>
  <si>
    <t>St Helens And Knowsley Hospitals NHS Trust</t>
  </si>
  <si>
    <t>RC1</t>
  </si>
  <si>
    <t>Bedford Hospital NHS Trust</t>
  </si>
  <si>
    <t>RC9</t>
  </si>
  <si>
    <t>Luton And Dunstable University Hospital NHS Foundation Trust</t>
  </si>
  <si>
    <t>RCB</t>
  </si>
  <si>
    <t>York Teaching Hospital NHS Foundation Trust</t>
  </si>
  <si>
    <t>RCD</t>
  </si>
  <si>
    <t>Harrogate And District NHS Foundation Trust</t>
  </si>
  <si>
    <t>RD1</t>
  </si>
  <si>
    <t>Royal United Hospitals Bath NHS Foundation Trust</t>
  </si>
  <si>
    <t>RDD</t>
  </si>
  <si>
    <t>Basildon And Thurrock University Hospitals NHS Foundation Trust</t>
  </si>
  <si>
    <t>RDE</t>
  </si>
  <si>
    <t>Colchester Hospital University NHS Foundation Trust</t>
  </si>
  <si>
    <t>RDU</t>
  </si>
  <si>
    <t>Frimley Health NHS Foundation Trust</t>
  </si>
  <si>
    <t>REF</t>
  </si>
  <si>
    <t>Royal Cornwall Hospitals NHS Trust</t>
  </si>
  <si>
    <t>REP</t>
  </si>
  <si>
    <t>Liverpool Women's NHS Foundation Trust</t>
  </si>
  <si>
    <t>RFF</t>
  </si>
  <si>
    <t>Barnsley Hospital NHS Foundation Trust</t>
  </si>
  <si>
    <t>RH8</t>
  </si>
  <si>
    <t>Royal Devon And Exeter NHS Foundation Trust</t>
  </si>
  <si>
    <t>RHW</t>
  </si>
  <si>
    <t>Royal Berkshire NHS Foundation Trust</t>
  </si>
  <si>
    <t>RJF</t>
  </si>
  <si>
    <t>Burton Hospitals NHS Foundation Trust</t>
  </si>
  <si>
    <t>RJL</t>
  </si>
  <si>
    <t>Northern Lincolnshire And Goole NHS Foundation Trust</t>
  </si>
  <si>
    <t>RJN</t>
  </si>
  <si>
    <t>East Cheshire NHS Trust</t>
  </si>
  <si>
    <t>RJR</t>
  </si>
  <si>
    <t>Countess Of Chester Hospital NHS Foundation Trust</t>
  </si>
  <si>
    <t>RK9</t>
  </si>
  <si>
    <t>Plymouth Hospitals NHS Trust</t>
  </si>
  <si>
    <t>RKB</t>
  </si>
  <si>
    <t>University Hospitals Coventry And Warwickshire NHS Trust</t>
  </si>
  <si>
    <t>RLT</t>
  </si>
  <si>
    <t>George Eliot Hospital NHS Trust</t>
  </si>
  <si>
    <t>RLU</t>
  </si>
  <si>
    <t>Birmingham Women's NHS Foundation Trust</t>
  </si>
  <si>
    <t>RM1</t>
  </si>
  <si>
    <t>Norfolk And Norwich University Hospitals NHS Foundation Trust</t>
  </si>
  <si>
    <t>RM2</t>
  </si>
  <si>
    <t>University Hospital Of South Manchester NHS Foundation Trust</t>
  </si>
  <si>
    <t>RMC</t>
  </si>
  <si>
    <t>Bolton NHS Foundation Trust</t>
  </si>
  <si>
    <t>RMP</t>
  </si>
  <si>
    <t>Tameside Hospital NHS Foundation Trust</t>
  </si>
  <si>
    <t>Y54</t>
  </si>
  <si>
    <t>E40000001</t>
  </si>
  <si>
    <t>Y55</t>
  </si>
  <si>
    <t>E40000002</t>
  </si>
  <si>
    <t>Y56</t>
  </si>
  <si>
    <t>E40000003</t>
  </si>
  <si>
    <t>London Commissioning Region</t>
  </si>
  <si>
    <t>Y57</t>
  </si>
  <si>
    <t>E40000004</t>
  </si>
  <si>
    <t>RAL</t>
  </si>
  <si>
    <t>RAP</t>
  </si>
  <si>
    <t>RAS</t>
  </si>
  <si>
    <t>RAX</t>
  </si>
  <si>
    <t>RBD</t>
  </si>
  <si>
    <t>RD3</t>
  </si>
  <si>
    <t>RDZ</t>
  </si>
  <si>
    <t>RHM</t>
  </si>
  <si>
    <t>RJ1</t>
  </si>
  <si>
    <t>RJZ</t>
  </si>
  <si>
    <t>RKE</t>
  </si>
  <si>
    <t>RNA</t>
  </si>
  <si>
    <t>RP5</t>
  </si>
  <si>
    <t>RQW</t>
  </si>
  <si>
    <t>RR7</t>
  </si>
  <si>
    <t>RR8</t>
  </si>
  <si>
    <t>RRF</t>
  </si>
  <si>
    <t>RTD</t>
  </si>
  <si>
    <t>RTE</t>
  </si>
  <si>
    <t>RTF</t>
  </si>
  <si>
    <t>RTH</t>
  </si>
  <si>
    <t>RTR</t>
  </si>
  <si>
    <t>RW3</t>
  </si>
  <si>
    <t>RWA</t>
  </si>
  <si>
    <t>RWG</t>
  </si>
  <si>
    <t>RWH</t>
  </si>
  <si>
    <t>RWW</t>
  </si>
  <si>
    <t>RX1</t>
  </si>
  <si>
    <t>RXF</t>
  </si>
  <si>
    <t>RXL</t>
  </si>
  <si>
    <t>RXW</t>
  </si>
  <si>
    <t>RY2</t>
  </si>
  <si>
    <t>RYR</t>
  </si>
  <si>
    <t>Total</t>
  </si>
  <si>
    <t>Sum of Value</t>
  </si>
  <si>
    <t>Submission Status:</t>
  </si>
  <si>
    <t>Sum of Percent</t>
  </si>
  <si>
    <t>England</t>
  </si>
  <si>
    <t>Royal Free London NHS Foundation Trust</t>
  </si>
  <si>
    <t>North Middlesex University Hospital NHS Trust</t>
  </si>
  <si>
    <t>The Hillingdon Hospitals NHS Foundation Trust</t>
  </si>
  <si>
    <t>Kingston Hospital NHS Foundation Trust</t>
  </si>
  <si>
    <t>Dorset County Hospital NHS Foundation Trust</t>
  </si>
  <si>
    <t>Poole Hospital NHS Foundation Trust</t>
  </si>
  <si>
    <t>The Royal Bournemouth And Christchurch Hospitals NHS Foundation Trust</t>
  </si>
  <si>
    <t>University Hospital Southampton NHS Foundation Trust</t>
  </si>
  <si>
    <t>The Whittington Hospital NHS Trust</t>
  </si>
  <si>
    <t>The Dudley Group NHS Foundation Trust</t>
  </si>
  <si>
    <t>Doncaster And Bassetlaw Hospitals NHS Foundation Trust</t>
  </si>
  <si>
    <t>The Princess Alexandra Hospital NHS Trust</t>
  </si>
  <si>
    <t>Gateshead Health NHS Foundation Trust</t>
  </si>
  <si>
    <t>Leeds Teaching Hospitals NHS Trust</t>
  </si>
  <si>
    <t>Wrightington, Wigan And Leigh NHS Foundation Trust</t>
  </si>
  <si>
    <t>The Newcastle Upon Tyne Hospitals NHS Foundation Trust</t>
  </si>
  <si>
    <t>Gloucestershire Hospitals NHS Foundation Trust</t>
  </si>
  <si>
    <t>Northumbria Healthcare NHS Foundation Trust</t>
  </si>
  <si>
    <t>South Tees Hospitals NHS Foundation Trust</t>
  </si>
  <si>
    <t>Central Manchester University Hospitals NHS Foundation Trust</t>
  </si>
  <si>
    <t>Hull And East Yorkshire Hospitals NHS Trust</t>
  </si>
  <si>
    <t>West Hertfordshire Hospitals NHS Trust</t>
  </si>
  <si>
    <t>East And North Hertfordshire NHS Trust</t>
  </si>
  <si>
    <t>Warrington And Halton Hospitals NHS Foundation Trust</t>
  </si>
  <si>
    <t>Nottingham University Hospitals NHS Trust</t>
  </si>
  <si>
    <t>Mid Yorkshire Hospitals NHS Trust</t>
  </si>
  <si>
    <t>Blackpool Teaching Hospitals NHS Foundation Trust</t>
  </si>
  <si>
    <t>Shrewsbury And Telford Hospital NHS Trust</t>
  </si>
  <si>
    <t>Bridgewater Community Healthcare NHS Foundation Trust</t>
  </si>
  <si>
    <t>Western Sussex Hospitals NHS Foundation Trust</t>
  </si>
  <si>
    <t>Trust_Code</t>
  </si>
  <si>
    <t>Trust_Name</t>
  </si>
  <si>
    <t>AT_Code</t>
  </si>
  <si>
    <t>AT_Name</t>
  </si>
  <si>
    <t>Region_Code</t>
  </si>
  <si>
    <t>Region_Name</t>
  </si>
  <si>
    <t>Guy's And St Thomas' NHS Foundation Trust</t>
  </si>
  <si>
    <t>King's College Hospital NHS Foundation Trust</t>
  </si>
  <si>
    <t>Values</t>
  </si>
  <si>
    <t>Gestation at booking appointment</t>
  </si>
  <si>
    <t>Period</t>
  </si>
  <si>
    <t>Mean</t>
  </si>
  <si>
    <t>Median</t>
  </si>
  <si>
    <t>AgeAtBookingMotherAverage</t>
  </si>
  <si>
    <t>EthnicCategoryMotherGroup</t>
  </si>
  <si>
    <t>Black or Black British</t>
  </si>
  <si>
    <t>GestAgeFormalAntenatalBookingGroup</t>
  </si>
  <si>
    <t>White</t>
  </si>
  <si>
    <t>Asian or Asian British</t>
  </si>
  <si>
    <t>Mixed</t>
  </si>
  <si>
    <t>CigarettesPerDayAverage</t>
  </si>
  <si>
    <t>Sum of Mean</t>
  </si>
  <si>
    <t>Sum of Median</t>
  </si>
  <si>
    <t>FOR CHART</t>
  </si>
  <si>
    <t>FOR TEXT</t>
  </si>
  <si>
    <t>TEXT</t>
  </si>
  <si>
    <t>FOR TABLE</t>
  </si>
  <si>
    <t>Largest Ethnicity:</t>
  </si>
  <si>
    <t>ComplexSocialFactorsInd</t>
  </si>
  <si>
    <t>The Contact Centre
Health and Social Care Information Centre
1 Trevelyan Square
Boar Lane
Leeds
West Yorkshire  
LS1 6AE
Telephone: 0300 303 5678
Email: enquiries@hscic.gov.uk</t>
  </si>
  <si>
    <t>Press enquiries should be made to:
Media Relations Manager:
Telephone:  0300 303 5678
Email: enquiries@hscic.gov.uk</t>
  </si>
  <si>
    <t>Responsible Statistician:</t>
  </si>
  <si>
    <t>Successful</t>
  </si>
  <si>
    <t>Q70</t>
  </si>
  <si>
    <t>E39000025</t>
  </si>
  <si>
    <t>NHS England South (Wessex)</t>
  </si>
  <si>
    <t>E39000018</t>
  </si>
  <si>
    <t>NHS England London</t>
  </si>
  <si>
    <t>Q72</t>
  </si>
  <si>
    <t>E39000029</t>
  </si>
  <si>
    <t>Q73</t>
  </si>
  <si>
    <t>E39000028</t>
  </si>
  <si>
    <t>Q74</t>
  </si>
  <si>
    <t>E39000027</t>
  </si>
  <si>
    <t>Q75</t>
  </si>
  <si>
    <t>E39000026</t>
  </si>
  <si>
    <t>Q76</t>
  </si>
  <si>
    <t>E39000032</t>
  </si>
  <si>
    <t>Q77</t>
  </si>
  <si>
    <t>E39000033</t>
  </si>
  <si>
    <t>Q78</t>
  </si>
  <si>
    <t>E39000030</t>
  </si>
  <si>
    <t>Q79</t>
  </si>
  <si>
    <t>E39000031</t>
  </si>
  <si>
    <t>Q80</t>
  </si>
  <si>
    <t>E39000036</t>
  </si>
  <si>
    <t>NHS England South (South West)</t>
  </si>
  <si>
    <t>Q81</t>
  </si>
  <si>
    <t>E39000035</t>
  </si>
  <si>
    <t>NHS England South (South East)</t>
  </si>
  <si>
    <t>Q82</t>
  </si>
  <si>
    <t>E39000034</t>
  </si>
  <si>
    <t>NHS England South (South Central)</t>
  </si>
  <si>
    <t>No</t>
  </si>
  <si>
    <t>Yes</t>
  </si>
  <si>
    <t>Unknown</t>
  </si>
  <si>
    <t>N</t>
  </si>
  <si>
    <t>Y</t>
  </si>
  <si>
    <r>
      <rPr>
        <b/>
        <sz val="12"/>
        <rFont val="Arial"/>
        <family val="2"/>
      </rPr>
      <t>To use this file</t>
    </r>
    <r>
      <rPr>
        <sz val="12"/>
        <rFont val="Arial"/>
        <family val="2"/>
      </rPr>
      <t>: Select the provider results you wish to view from the selection box at the top of the 'Interactive' sheet; the data within each section will automatically update to show information relating to that provider. The 'Footnotes' page contains some of the footnotes and caveats to aid with interpretation of the data.</t>
    </r>
  </si>
  <si>
    <t>This file allows users to explore provider-level maternity services data included as part of the Maternity Services Monthly Statistics reports, which are available here:</t>
  </si>
  <si>
    <t>Average Age:</t>
  </si>
  <si>
    <t>All submitters</t>
  </si>
  <si>
    <t>%</t>
  </si>
  <si>
    <t>Number</t>
  </si>
  <si>
    <t>Key Facts</t>
  </si>
  <si>
    <t>Measure_Desc</t>
  </si>
  <si>
    <t>Missing Value</t>
  </si>
  <si>
    <t>SmokingStatusGroup</t>
  </si>
  <si>
    <t>Smoker</t>
  </si>
  <si>
    <t>Non-Smoker / Ex-Smoker</t>
  </si>
  <si>
    <t>TotalMothers</t>
  </si>
  <si>
    <t>Grand Total</t>
  </si>
  <si>
    <t>No previous live births</t>
  </si>
  <si>
    <t>2</t>
  </si>
  <si>
    <t>4</t>
  </si>
  <si>
    <t>3</t>
  </si>
  <si>
    <t>5+</t>
  </si>
  <si>
    <t>1</t>
  </si>
  <si>
    <t>Successful_bookings_in_month</t>
  </si>
  <si>
    <t>Current Smokers:</t>
  </si>
  <si>
    <t>PreviousLiveBirthsGroup</t>
  </si>
  <si>
    <t>Total Women Seen:</t>
  </si>
  <si>
    <t>Interactive Provider Analysis</t>
  </si>
  <si>
    <t>The guide is formatted so that it can also be printed in pre-defined layouts. The information that is printed will be for the information for the provider(s) you have selected.</t>
  </si>
  <si>
    <t>Underlying data are contained on hidden sheets in this workbook. In order to assure functionality these sheets are password-protected but the underlying data are made available as a machine readable file on the publication page for this release.</t>
  </si>
  <si>
    <t>For explanations of the terminology used in this file, please refer to the metadata file that is included as part of this release.</t>
  </si>
  <si>
    <t>Missing Value / Value outside reporting parameters</t>
  </si>
  <si>
    <t>Percent_Chart</t>
  </si>
  <si>
    <t>Value_Chart</t>
  </si>
  <si>
    <t>Sum of Percent_Chart</t>
  </si>
  <si>
    <t>Any other ethnic group</t>
  </si>
  <si>
    <t>Not Stated</t>
  </si>
  <si>
    <t>Not known</t>
  </si>
  <si>
    <t>All Submitters</t>
  </si>
  <si>
    <t>Note: "Value outside reporting parameters" represents values that have been submitted, but are not an expected value. For example, an ethnicity value that does not represent an ethnicity listed in the data dictionary, or a number of previous live births of over 20.</t>
  </si>
  <si>
    <t>AgeAtBookingMotherGroup</t>
  </si>
  <si>
    <t>20-24</t>
  </si>
  <si>
    <t>25-29</t>
  </si>
  <si>
    <t>30-34</t>
  </si>
  <si>
    <t>35-39</t>
  </si>
  <si>
    <t>40-44</t>
  </si>
  <si>
    <t>Warning: Values of less than 5 have been suppressed and replaced with a * in this output. Therefore values of less than 5 or percentages calculated from values of less than 5 will not appear in the charts below. This may mean that some charts will not sum to 100 per cent. All unsuppressed values have been round to the nearest 5.</t>
  </si>
  <si>
    <t>Provider Code</t>
  </si>
  <si>
    <t>Provider Name</t>
  </si>
  <si>
    <t>3 - MAT001 Mothers Demographics Valid (VODIM)</t>
  </si>
  <si>
    <t>4 - MAT003 GP Practice Registration Valid (VODIM)</t>
  </si>
  <si>
    <t>5 - MAT101 Booking Appointment Details Valid (VODIM)</t>
  </si>
  <si>
    <t>Oxford University Hospitals NHS Trust</t>
  </si>
  <si>
    <t>Women with complex social factors:</t>
  </si>
  <si>
    <t>0 - 70 days</t>
  </si>
  <si>
    <t>141+ days</t>
  </si>
  <si>
    <t>71 - 90 days</t>
  </si>
  <si>
    <t>91 - 140 days</t>
  </si>
  <si>
    <t>Booking Appointment between 0 and 70 days gestation:</t>
  </si>
  <si>
    <t>BMI at booking appointment</t>
  </si>
  <si>
    <t>Generally, the booking appointment is the first official antenatal appointment. The technical definition of a booking appointment in this dataset can be found on the HSCIC website</t>
  </si>
  <si>
    <t>Please note that the footnotes displayed here are not extensive and do not include information relating to data quality or data collection processes. For a complete set of data quality information, please view the data quality report.</t>
  </si>
  <si>
    <t>Data Quality: This table contains the percentage of data items that have been submitted with valid data by submission table. More information relating to the specific data items can be found in the accompanying data quality report.</t>
  </si>
  <si>
    <t>45 or Over</t>
  </si>
  <si>
    <t>NHS England North (Yorkshire and Humber)</t>
  </si>
  <si>
    <t>NHS England North (Lancashire and Greater Manchester)</t>
  </si>
  <si>
    <t>NHS England North (Cumbria and North East)</t>
  </si>
  <si>
    <t>NHS England North (Cheshire and Merseyside)</t>
  </si>
  <si>
    <t>NHS England Midlands and East (North Midlands)</t>
  </si>
  <si>
    <t>NHS England Midlands and East (West Midlands)</t>
  </si>
  <si>
    <t>NHS England Midlands and East (Central Midlands)</t>
  </si>
  <si>
    <t>NHS England Midlands and East (East)</t>
  </si>
  <si>
    <t>North of England Commissioning Region</t>
  </si>
  <si>
    <t>Midlands and East of England Commissioning Region</t>
  </si>
  <si>
    <t>South of England Commissioning Region</t>
  </si>
  <si>
    <t>St Helens and Knowsley Hospitals NHS Trust</t>
  </si>
  <si>
    <t>Luton and Dunstable University Hospital NHS Foundation Trust</t>
  </si>
  <si>
    <t>Harrogate and District NHS Foundation Trust</t>
  </si>
  <si>
    <t>Basildon and Thurrock University Hospitals NHS Foundation Trust</t>
  </si>
  <si>
    <t>The Royal Bournemouth and Christchurch Hospitals NHS Foundation Trust</t>
  </si>
  <si>
    <t>Guy's and St Thomas' NHS Foundation Trust</t>
  </si>
  <si>
    <t>Northern Lincolnshire and Goole NHS Foundation Trust</t>
  </si>
  <si>
    <t>Countess of Chester Hospital NHS Foundation Trust</t>
  </si>
  <si>
    <t>University Hospitals Coventry and Warwickshire NHS Trust</t>
  </si>
  <si>
    <t>Norfolk and Norwich University Hospitals NHS Foundation Trust</t>
  </si>
  <si>
    <t>University Hospital of South Manchester NHS Foundation Trust</t>
  </si>
  <si>
    <t>Doncaster and Bassetlaw Hospitals NHS Foundation Trust</t>
  </si>
  <si>
    <t>Wrightington, Wigan and Leigh NHS Foundation Trust</t>
  </si>
  <si>
    <t>Hull and East Yorkshire Hospitals NHS Trust</t>
  </si>
  <si>
    <t>East and North Hertfordshire NHS Trust</t>
  </si>
  <si>
    <t>Warrington and Halton Hospitals NHS Foundation Trust</t>
  </si>
  <si>
    <t>Shrewsbury and Telford Hospital NHS Trust</t>
  </si>
  <si>
    <t>R1K</t>
  </si>
  <si>
    <t>London North West Healthcare NHS Trust</t>
  </si>
  <si>
    <t>RF4</t>
  </si>
  <si>
    <t>Barking, Havering and Redbridge University Hospitals NHS Trust</t>
  </si>
  <si>
    <t>Royal Devon and Exeter NHS Foundation Trust</t>
  </si>
  <si>
    <t>RJ6</t>
  </si>
  <si>
    <t>Croydon Health Services NHS Trust</t>
  </si>
  <si>
    <t>RTX</t>
  </si>
  <si>
    <t>University Hospitals of Morecambe Bay NHS Foundation Trust</t>
  </si>
  <si>
    <t>ALL</t>
  </si>
  <si>
    <t>Barking, Havering And Redbridge University Hospitals NHS Trust</t>
  </si>
  <si>
    <t>University Hospitals Of Morecambe Bay NHS Foundation Trust</t>
  </si>
  <si>
    <t>Dominic Gair</t>
  </si>
  <si>
    <t>Data source: Maternity Services Data Set (MSDS)
This work remains the sole and exclusive property of the Health and Social Care Information Centre and may only be reproduced where there is explicit reference to the ownership of the Health and Social Care Information Centre. This work may be re-used by NHS and government organisations without permission. This work is subject to the Re-Use of Public Sector Information Regulations and permission for commercial use must be obtained from the copyright holder. Copyright © 2016, Health and Social Care Information Centre. All Rights Reserved.</t>
  </si>
  <si>
    <t xml:space="preserve">Data source: Maternity Services Data Set (MSDS)
Copyright © 2016, Health and Social Care Information Centre. All Rights Reserved.
</t>
  </si>
  <si>
    <t>RBZ</t>
  </si>
  <si>
    <t>Northern Devon Healthcare NHS Trust</t>
  </si>
  <si>
    <t>RGR</t>
  </si>
  <si>
    <t>West Suffolk NHS Foundation Trust</t>
  </si>
  <si>
    <t>RW6</t>
  </si>
  <si>
    <t>Pennine Acute Hospitals NHS Trust</t>
  </si>
  <si>
    <t>RYJ</t>
  </si>
  <si>
    <t>Imperial College Healthcare NHS Trust</t>
  </si>
  <si>
    <t>RBK</t>
  </si>
  <si>
    <t>Walsall Healthcare NHS Trust</t>
  </si>
  <si>
    <t>RHQ</t>
  </si>
  <si>
    <t>Sheffield Teaching Hospitals NHS Foundation Trust</t>
  </si>
  <si>
    <t>RN7</t>
  </si>
  <si>
    <t>Dartford and Gravesham NHS Trust</t>
  </si>
  <si>
    <t>RWP</t>
  </si>
  <si>
    <t>Worcestershire Acute Hospitals NHS Trust</t>
  </si>
  <si>
    <t>Under 20</t>
  </si>
  <si>
    <t>Dartford And Gravesham NHS Trust</t>
  </si>
  <si>
    <t>RA7</t>
  </si>
  <si>
    <t>University Hospitals Bristol NHS Foundation Trust</t>
  </si>
  <si>
    <t>RBT</t>
  </si>
  <si>
    <t>Mid Cheshire Hospitals NHS Foundation Trust</t>
  </si>
  <si>
    <t>RL4</t>
  </si>
  <si>
    <t>The Royal Wolverhampton NHS Trust</t>
  </si>
  <si>
    <t>RXN</t>
  </si>
  <si>
    <t>Lancashire Teaching Hospitals NHS Foundation Trust</t>
  </si>
  <si>
    <t>RXR</t>
  </si>
  <si>
    <t>East Lancashire Hospitals NHS Trust</t>
  </si>
  <si>
    <t>(All)</t>
  </si>
  <si>
    <t>BMI</t>
  </si>
  <si>
    <r>
      <rPr>
        <b/>
        <sz val="12"/>
        <rFont val="Arial"/>
        <family val="2"/>
      </rPr>
      <t xml:space="preserve">Duplication of maternities </t>
    </r>
    <r>
      <rPr>
        <sz val="12"/>
        <rFont val="Arial"/>
        <family val="2"/>
      </rPr>
      <t xml:space="preserve"> 
It is possible that one woman may have multiple booking appointments recorded for the same pregnancy for different providers. Validations are in place to ensure that there is only one booking appointment for the mother submitted to the HSCIC per organisation for the particular reporting period .  For any calculated total value presented in this report a women is only counted once in relation to the activity related to the booking appointment. For example if a women is reported for a booking appointment by two separate organisations within the same NHS Commissioning region then providing the same information is submitted by each provider they would be counted in any total for each of these providers presented at the provider level but would only be counted once for the overall NHS Commissioning region. However if the woman was reported by two separate providers within two separate NHS Commissioning Regions then they would be counted in the overall total calculated for each NHS Commissioning region. 
If a woman is reported for a booking appointment by two separate organisations within the same NHS Commissioning region and different data are submitted by each provider then this woman may be counted twice for the overall NHS Commissioning region total. For example where a woman has an age recorded as 39 by one provider and 40 by another provider this woman would be counted in the NHS Commissioning region total twice, once in the 35-39 age group and once in the 40-44 age group. 
As such it is not possible to sum the figures at provider level to obtain figures for NHS Commissioning region or all providers.
Data for all providers, NHS Commissioning region and NHS England regions can be found in the accompanying CSV file.
</t>
    </r>
  </si>
  <si>
    <t>Maternity Services Monthly Statistics, September 2015</t>
  </si>
  <si>
    <t xml:space="preserve">http://www.hscic.gov.uk/pubs/msmssep15exp
</t>
  </si>
  <si>
    <t>September 2015</t>
  </si>
  <si>
    <t>RWJ</t>
  </si>
  <si>
    <t>Stockport NHS Foundation Trust</t>
  </si>
  <si>
    <t xml:space="preserve">This publication reports on activity that was submitted for the September 2015 reporting period. This was the latest month for which data has been submitted as part of the MSDS. As a new national level dataset there are a number of issues in terms of non-response from providers which in turn has an impact in regards to the geographical coverage expected of the dataset hence caution should be taken when interpreting the data at levels higher than individual provider level. Because of this no figures derived from the MSDS data are presented as England total figures rather they are presented in terms of all providers who submitted data to the MSDS for the reporting period in question.  </t>
  </si>
  <si>
    <t>*</t>
  </si>
  <si>
    <t>This is the latest publication from the Maternity Services Data Set (MSDS), and as such, feedback on the content, functionality and layout of this publication is welcome. As data quality improves and the amount of data received increases, the scope of the information included in this report will also improve. Feedback can be sent to the HSCIC Contact Centre by email, quoting ‘Maternity Services Monthly Statistics'.</t>
  </si>
  <si>
    <t>http://www.hscic.gov.uk/media/13187/Maternity-Services-Data-Set-User-Guidance-v31/pdf/Maternity_Services_Data_Set_User_Guidance.pdf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</si>
</sst>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0.000"/>
    <numFmt numFmtId="167" formatCode="_-* #,##0_-;\-* #,##0_-;_-* &quot;-&quot;??_-;_-@_-"/>
  </numFmts>
  <fonts count="20" x14ac:knownFonts="1">
    <font>
      <sz val="11"/>
      <name val="Calibri"/>
    </font>
    <font>
      <sz val="11"/>
      <name val="Calibri"/>
      <family val="2"/>
    </font>
    <font>
      <sz val="12"/>
      <name val="Calibri"/>
      <family val="2"/>
    </font>
    <font>
      <sz val="14"/>
      <name val="Calibri"/>
      <family val="2"/>
    </font>
    <font>
      <b/>
      <sz val="14"/>
      <name val="Calibri"/>
      <family val="2"/>
    </font>
    <font>
      <b/>
      <sz val="14"/>
      <color theme="0"/>
      <name val="Calibri"/>
      <family val="2"/>
    </font>
    <font>
      <b/>
      <sz val="24"/>
      <name val="Calibri"/>
      <family val="2"/>
    </font>
    <font>
      <b/>
      <sz val="11"/>
      <name val="Calibri"/>
      <family val="2"/>
    </font>
    <font>
      <sz val="11"/>
      <name val="Calibri"/>
      <family val="2"/>
    </font>
    <font>
      <sz val="10"/>
      <name val="Arial"/>
      <family val="2"/>
    </font>
    <font>
      <sz val="12"/>
      <name val="Arial"/>
      <family val="2"/>
    </font>
    <font>
      <sz val="11"/>
      <name val="Arial"/>
      <family val="2"/>
    </font>
    <font>
      <b/>
      <sz val="28"/>
      <name val="Arial"/>
      <family val="2"/>
    </font>
    <font>
      <b/>
      <sz val="20"/>
      <color rgb="FF00B050"/>
      <name val="Arial"/>
      <family val="2"/>
    </font>
    <font>
      <b/>
      <sz val="12"/>
      <name val="Arial"/>
      <family val="2"/>
    </font>
    <font>
      <b/>
      <sz val="12"/>
      <name val="Calibri"/>
      <family val="2"/>
    </font>
    <font>
      <sz val="11"/>
      <color rgb="FFFF0000"/>
      <name val="Calibri"/>
      <family val="2"/>
    </font>
    <font>
      <i/>
      <sz val="12"/>
      <name val="Calibri"/>
      <family val="2"/>
    </font>
    <font>
      <u/>
      <sz val="11"/>
      <color theme="10"/>
      <name val="Calibri"/>
      <family val="2"/>
    </font>
    <font>
      <sz val="11"/>
      <name val="Calibri"/>
    </font>
  </fonts>
  <fills count="5">
    <fill>
      <patternFill patternType="none"/>
    </fill>
    <fill>
      <patternFill patternType="gray125"/>
    </fill>
    <fill>
      <patternFill patternType="solid">
        <fgColor rgb="FF003360"/>
        <bgColor indexed="64"/>
      </patternFill>
    </fill>
    <fill>
      <patternFill patternType="solid">
        <fgColor theme="9" tint="-4.9989318521683403E-2"/>
        <bgColor indexed="64"/>
      </patternFill>
    </fill>
    <fill>
      <patternFill patternType="solid">
        <fgColor theme="0"/>
        <bgColor indexed="64"/>
      </patternFill>
    </fill>
  </fills>
  <borders count="6">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xf numFmtId="9" fontId="8" fillId="0" borderId="0" applyFont="0" applyFill="0" applyBorder="0" applyAlignment="0" applyProtection="0"/>
    <xf numFmtId="0" fontId="9" fillId="0" borderId="0"/>
    <xf numFmtId="0" fontId="18" fillId="0" borderId="0" applyNumberFormat="0" applyFill="0" applyBorder="0" applyAlignment="0" applyProtection="0"/>
    <xf numFmtId="43" fontId="19" fillId="0" borderId="0" applyFont="0" applyFill="0" applyBorder="0" applyAlignment="0" applyProtection="0"/>
    <xf numFmtId="0" fontId="1" fillId="0" borderId="0"/>
  </cellStyleXfs>
  <cellXfs count="102">
    <xf numFmtId="0" fontId="0" fillId="0" borderId="0" xfId="0"/>
    <xf numFmtId="0" fontId="0" fillId="0" borderId="0" xfId="0" applyNumberFormat="1"/>
    <xf numFmtId="0" fontId="0" fillId="0" borderId="0" xfId="0" pivotButton="1"/>
    <xf numFmtId="0" fontId="1" fillId="0" borderId="0" xfId="0" applyFont="1"/>
    <xf numFmtId="0" fontId="0" fillId="0" borderId="0" xfId="0" applyAlignment="1">
      <alignment vertical="top"/>
    </xf>
    <xf numFmtId="164" fontId="0" fillId="0" borderId="0" xfId="0" applyNumberFormat="1"/>
    <xf numFmtId="0" fontId="0" fillId="0" borderId="0" xfId="0" quotePrefix="1"/>
    <xf numFmtId="0" fontId="0" fillId="0" borderId="0" xfId="0" applyAlignment="1">
      <alignment vertical="top" wrapText="1"/>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xf>
    <xf numFmtId="17" fontId="0" fillId="0" borderId="0" xfId="0" quotePrefix="1" applyNumberFormat="1"/>
    <xf numFmtId="0" fontId="7" fillId="0" borderId="0" xfId="0" applyFont="1"/>
    <xf numFmtId="0" fontId="3" fillId="0" borderId="3" xfId="0" applyFont="1" applyBorder="1" applyAlignment="1">
      <alignment vertical="top"/>
    </xf>
    <xf numFmtId="3" fontId="3" fillId="0" borderId="0" xfId="0" applyNumberFormat="1" applyFont="1" applyBorder="1" applyAlignment="1">
      <alignment horizontal="left" vertical="top" wrapText="1"/>
    </xf>
    <xf numFmtId="0" fontId="3" fillId="0" borderId="0" xfId="0" applyFont="1"/>
    <xf numFmtId="3" fontId="3" fillId="0" borderId="0" xfId="0" applyNumberFormat="1" applyFont="1" applyBorder="1" applyAlignment="1">
      <alignment horizontal="left" vertical="top"/>
    </xf>
    <xf numFmtId="1" fontId="0" fillId="0" borderId="0" xfId="0" applyNumberFormat="1"/>
    <xf numFmtId="0" fontId="16" fillId="0" borderId="0" xfId="0" applyFont="1" applyAlignment="1">
      <alignment vertical="top"/>
    </xf>
    <xf numFmtId="0" fontId="4" fillId="0" borderId="0" xfId="0" applyFont="1" applyAlignment="1">
      <alignment vertical="top" wrapText="1"/>
    </xf>
    <xf numFmtId="0" fontId="10" fillId="0" borderId="0" xfId="0" applyFont="1" applyAlignment="1">
      <alignment vertical="top" wrapText="1"/>
    </xf>
    <xf numFmtId="0" fontId="15" fillId="0" borderId="3" xfId="0" applyFont="1" applyBorder="1" applyAlignment="1">
      <alignment horizontal="right" vertical="center"/>
    </xf>
    <xf numFmtId="0" fontId="3" fillId="0" borderId="0" xfId="0" applyFont="1" applyAlignment="1">
      <alignment vertical="top" wrapText="1"/>
    </xf>
    <xf numFmtId="0" fontId="2" fillId="0" borderId="0" xfId="0" applyFont="1" applyAlignment="1">
      <alignment horizontal="right" vertical="top"/>
    </xf>
    <xf numFmtId="165" fontId="17" fillId="0" borderId="0" xfId="1" applyNumberFormat="1" applyFont="1" applyAlignment="1">
      <alignment horizontal="right" vertical="top"/>
    </xf>
    <xf numFmtId="0" fontId="3" fillId="0" borderId="0" xfId="0" applyFont="1" applyBorder="1" applyAlignment="1">
      <alignment vertical="top"/>
    </xf>
    <xf numFmtId="0" fontId="3" fillId="0" borderId="0" xfId="0" applyFont="1" applyBorder="1" applyAlignment="1">
      <alignment horizontal="left" vertical="top" wrapText="1"/>
    </xf>
    <xf numFmtId="0" fontId="3" fillId="0" borderId="0" xfId="0" applyFont="1" applyBorder="1" applyAlignment="1">
      <alignment vertical="top" wrapText="1"/>
    </xf>
    <xf numFmtId="0" fontId="4" fillId="0" borderId="3" xfId="0" applyFont="1" applyBorder="1" applyAlignment="1">
      <alignment vertical="center" wrapText="1"/>
    </xf>
    <xf numFmtId="0" fontId="3" fillId="0" borderId="0" xfId="0" applyFont="1" applyAlignment="1">
      <alignment vertical="top" wrapText="1"/>
    </xf>
    <xf numFmtId="0" fontId="3" fillId="0" borderId="4" xfId="0" applyFont="1" applyBorder="1" applyAlignment="1">
      <alignment vertical="top" wrapText="1"/>
    </xf>
    <xf numFmtId="0" fontId="3" fillId="3" borderId="0" xfId="0" applyFont="1" applyFill="1" applyBorder="1" applyAlignment="1">
      <alignment vertical="top"/>
    </xf>
    <xf numFmtId="0" fontId="3" fillId="3" borderId="0" xfId="0" applyFont="1" applyFill="1" applyBorder="1" applyAlignment="1">
      <alignment horizontal="left" vertical="top"/>
    </xf>
    <xf numFmtId="0" fontId="3" fillId="3" borderId="0" xfId="0" applyFont="1" applyFill="1" applyBorder="1" applyAlignment="1">
      <alignment vertical="top" wrapText="1"/>
    </xf>
    <xf numFmtId="0" fontId="3" fillId="3" borderId="0" xfId="0" applyFont="1" applyFill="1" applyAlignment="1">
      <alignment vertical="top"/>
    </xf>
    <xf numFmtId="0" fontId="3" fillId="3" borderId="0" xfId="0" applyFont="1" applyFill="1" applyBorder="1" applyAlignment="1">
      <alignment horizontal="left" vertical="top" wrapText="1"/>
    </xf>
    <xf numFmtId="9" fontId="3" fillId="3" borderId="0" xfId="1" applyFont="1" applyFill="1" applyBorder="1" applyAlignment="1">
      <alignment horizontal="left" vertical="center"/>
    </xf>
    <xf numFmtId="9" fontId="3" fillId="3" borderId="0" xfId="1" applyFont="1" applyFill="1" applyBorder="1" applyAlignment="1">
      <alignment horizontal="left" vertical="center" wrapText="1"/>
    </xf>
    <xf numFmtId="0" fontId="3" fillId="3" borderId="0" xfId="0" applyFont="1" applyFill="1" applyBorder="1" applyAlignment="1">
      <alignment vertical="top"/>
    </xf>
    <xf numFmtId="0" fontId="3" fillId="3" borderId="0" xfId="0" applyFont="1" applyFill="1" applyBorder="1" applyAlignment="1">
      <alignment vertical="top" wrapText="1"/>
    </xf>
    <xf numFmtId="0" fontId="3" fillId="3" borderId="3" xfId="0" applyFont="1" applyFill="1" applyBorder="1" applyAlignment="1">
      <alignment vertical="top" wrapText="1"/>
    </xf>
    <xf numFmtId="0" fontId="3" fillId="0" borderId="0" xfId="0" applyFont="1" applyFill="1" applyBorder="1" applyAlignment="1">
      <alignment vertical="top" wrapText="1"/>
    </xf>
    <xf numFmtId="9" fontId="3" fillId="0" borderId="0" xfId="1" applyFont="1" applyFill="1" applyBorder="1" applyAlignment="1">
      <alignment horizontal="left" vertical="center"/>
    </xf>
    <xf numFmtId="0" fontId="3" fillId="0" borderId="0" xfId="0" applyFont="1" applyFill="1" applyBorder="1" applyAlignment="1">
      <alignment vertical="top"/>
    </xf>
    <xf numFmtId="9" fontId="3" fillId="0" borderId="0" xfId="1" applyFont="1" applyFill="1" applyBorder="1" applyAlignment="1">
      <alignment horizontal="left" vertical="center" wrapText="1"/>
    </xf>
    <xf numFmtId="9" fontId="3" fillId="3" borderId="3" xfId="1" applyNumberFormat="1" applyFont="1" applyFill="1" applyBorder="1" applyAlignment="1">
      <alignment horizontal="left" vertical="center"/>
    </xf>
    <xf numFmtId="0" fontId="3" fillId="3" borderId="3" xfId="0" applyFont="1" applyFill="1" applyBorder="1" applyAlignment="1">
      <alignment vertical="top"/>
    </xf>
    <xf numFmtId="9" fontId="3" fillId="3" borderId="3" xfId="1" applyFont="1" applyFill="1" applyBorder="1" applyAlignment="1">
      <alignment horizontal="left" vertical="top" wrapText="1"/>
    </xf>
    <xf numFmtId="9" fontId="3" fillId="3" borderId="3" xfId="1" applyNumberFormat="1" applyFont="1" applyFill="1" applyBorder="1" applyAlignment="1">
      <alignment horizontal="left" vertical="center" wrapText="1"/>
    </xf>
    <xf numFmtId="166"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vertical="top"/>
    </xf>
    <xf numFmtId="0" fontId="1" fillId="4" borderId="0" xfId="5" applyFill="1"/>
    <xf numFmtId="0" fontId="1" fillId="4" borderId="0" xfId="5" applyFill="1" applyAlignment="1"/>
    <xf numFmtId="0" fontId="1" fillId="4" borderId="0" xfId="5" applyFill="1" applyAlignment="1">
      <alignment vertical="top" wrapText="1"/>
    </xf>
    <xf numFmtId="0" fontId="0" fillId="0" borderId="0" xfId="0" applyAlignment="1">
      <alignment horizontal="center"/>
    </xf>
    <xf numFmtId="0" fontId="3" fillId="0" borderId="0" xfId="0" applyFont="1" applyAlignment="1">
      <alignment vertical="top" wrapText="1"/>
    </xf>
    <xf numFmtId="0" fontId="3" fillId="0" borderId="0" xfId="0" applyFont="1" applyAlignment="1">
      <alignment vertical="top"/>
    </xf>
    <xf numFmtId="0" fontId="12" fillId="0" borderId="0" xfId="0" applyFont="1" applyAlignment="1">
      <alignment wrapText="1"/>
    </xf>
    <xf numFmtId="0" fontId="13" fillId="0" borderId="0" xfId="0" applyFont="1" applyAlignment="1">
      <alignment wrapText="1"/>
    </xf>
    <xf numFmtId="0" fontId="11" fillId="0" borderId="0" xfId="0" applyFont="1" applyAlignment="1">
      <alignment wrapText="1"/>
    </xf>
    <xf numFmtId="0" fontId="10" fillId="0" borderId="0" xfId="0" applyFont="1" applyAlignment="1">
      <alignment vertical="top" wrapText="1"/>
    </xf>
    <xf numFmtId="0" fontId="18" fillId="0" borderId="0" xfId="3" applyAlignment="1">
      <alignment vertical="top" wrapText="1"/>
    </xf>
    <xf numFmtId="0" fontId="10" fillId="0" borderId="0" xfId="0" applyFont="1" applyAlignment="1">
      <alignment vertical="top"/>
    </xf>
    <xf numFmtId="0" fontId="14" fillId="0" borderId="0" xfId="0" applyFont="1" applyAlignment="1">
      <alignment vertical="top" wrapText="1"/>
    </xf>
    <xf numFmtId="0" fontId="3" fillId="0" borderId="4" xfId="0" applyFont="1" applyBorder="1" applyAlignment="1">
      <alignment horizontal="right" vertical="top" wrapText="1"/>
    </xf>
    <xf numFmtId="0" fontId="3" fillId="0" borderId="5" xfId="0" applyFont="1" applyBorder="1" applyAlignment="1">
      <alignment horizontal="right"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3" fillId="0" borderId="0" xfId="0" applyFont="1" applyBorder="1" applyAlignment="1">
      <alignment vertical="top"/>
    </xf>
    <xf numFmtId="0" fontId="3" fillId="3" borderId="0" xfId="0" applyFont="1" applyFill="1" applyBorder="1" applyAlignment="1">
      <alignment vertical="top" wrapText="1"/>
    </xf>
    <xf numFmtId="0" fontId="3" fillId="3" borderId="3" xfId="0" applyFont="1" applyFill="1" applyBorder="1" applyAlignment="1">
      <alignment vertical="top" wrapText="1"/>
    </xf>
    <xf numFmtId="0" fontId="4" fillId="0" borderId="3" xfId="0" applyFont="1" applyBorder="1" applyAlignment="1">
      <alignment horizontal="center" vertical="center" wrapText="1"/>
    </xf>
    <xf numFmtId="0" fontId="5" fillId="2" borderId="2" xfId="0" applyFont="1" applyFill="1" applyBorder="1" applyAlignment="1">
      <alignment horizontal="center" vertical="top"/>
    </xf>
    <xf numFmtId="0" fontId="5" fillId="2" borderId="0" xfId="0" applyFont="1" applyFill="1" applyBorder="1" applyAlignment="1">
      <alignment horizontal="center" vertical="top"/>
    </xf>
    <xf numFmtId="0" fontId="3" fillId="0" borderId="5" xfId="0" applyFont="1" applyBorder="1" applyAlignment="1">
      <alignment vertical="center" wrapText="1"/>
    </xf>
    <xf numFmtId="0" fontId="6" fillId="0" borderId="0" xfId="0" applyFont="1" applyAlignment="1">
      <alignment vertical="top" wrapText="1"/>
    </xf>
    <xf numFmtId="0" fontId="3" fillId="3" borderId="0" xfId="0" applyFont="1" applyFill="1" applyBorder="1" applyAlignment="1">
      <alignment vertical="top"/>
    </xf>
    <xf numFmtId="164" fontId="2" fillId="0" borderId="0" xfId="0" applyNumberFormat="1" applyFont="1" applyAlignment="1">
      <alignment vertical="top" wrapText="1"/>
    </xf>
    <xf numFmtId="0" fontId="15" fillId="0" borderId="3"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167" fontId="3" fillId="0" borderId="0" xfId="4" applyNumberFormat="1" applyFont="1" applyAlignment="1">
      <alignment horizontal="right" vertical="top" wrapText="1"/>
    </xf>
    <xf numFmtId="165" fontId="3" fillId="0" borderId="1" xfId="1" applyNumberFormat="1" applyFont="1" applyBorder="1" applyAlignment="1">
      <alignment horizontal="right" vertical="top" wrapText="1"/>
    </xf>
    <xf numFmtId="165" fontId="3" fillId="0" borderId="0" xfId="1" applyNumberFormat="1" applyFont="1" applyAlignment="1">
      <alignment horizontal="right" vertical="top" wrapText="1"/>
    </xf>
    <xf numFmtId="0" fontId="4" fillId="0" borderId="3" xfId="0" applyFont="1" applyBorder="1" applyAlignment="1">
      <alignment horizontal="left" vertical="center" wrapText="1"/>
    </xf>
    <xf numFmtId="0" fontId="4" fillId="0" borderId="3" xfId="0" applyFont="1" applyBorder="1" applyAlignment="1">
      <alignment horizontal="right" vertical="center"/>
    </xf>
    <xf numFmtId="0" fontId="3" fillId="0" borderId="0" xfId="0" applyFont="1" applyFill="1" applyBorder="1" applyAlignment="1">
      <alignment vertical="top" wrapText="1"/>
    </xf>
    <xf numFmtId="165" fontId="3" fillId="0" borderId="0" xfId="1" applyNumberFormat="1" applyFont="1" applyAlignment="1">
      <alignment horizontal="left" vertical="top" wrapText="1"/>
    </xf>
    <xf numFmtId="167" fontId="3" fillId="0" borderId="1" xfId="4" applyNumberFormat="1" applyFont="1" applyBorder="1" applyAlignment="1">
      <alignment horizontal="right" vertical="top" wrapText="1"/>
    </xf>
    <xf numFmtId="0" fontId="3" fillId="0" borderId="1" xfId="0" applyFont="1" applyBorder="1" applyAlignment="1">
      <alignment horizontal="left" vertical="top" wrapText="1"/>
    </xf>
    <xf numFmtId="0" fontId="3" fillId="3" borderId="1" xfId="0" applyFont="1" applyFill="1" applyBorder="1" applyAlignment="1">
      <alignment vertical="top"/>
    </xf>
    <xf numFmtId="167" fontId="3" fillId="0" borderId="0" xfId="4" applyNumberFormat="1" applyFont="1" applyBorder="1" applyAlignment="1">
      <alignment horizontal="right" vertical="top" wrapText="1"/>
    </xf>
    <xf numFmtId="165" fontId="3" fillId="0" borderId="0" xfId="1" applyNumberFormat="1" applyFont="1" applyBorder="1" applyAlignment="1">
      <alignment horizontal="right" vertical="top" wrapText="1"/>
    </xf>
    <xf numFmtId="0" fontId="3" fillId="0" borderId="0" xfId="0" applyFont="1" applyBorder="1" applyAlignment="1">
      <alignment horizontal="left" vertical="top" wrapText="1"/>
    </xf>
    <xf numFmtId="0" fontId="14" fillId="4" borderId="0" xfId="5" applyFont="1" applyFill="1" applyAlignment="1">
      <alignment horizontal="left" vertical="center" wrapText="1"/>
    </xf>
    <xf numFmtId="0" fontId="10" fillId="0" borderId="0" xfId="5" applyFont="1" applyAlignment="1">
      <alignment horizontal="left" vertical="center" wrapText="1"/>
    </xf>
    <xf numFmtId="0" fontId="10" fillId="4" borderId="0" xfId="5" applyFont="1" applyFill="1" applyAlignment="1">
      <alignment horizontal="left" vertical="center" wrapText="1"/>
    </xf>
    <xf numFmtId="0" fontId="3" fillId="4" borderId="0" xfId="5" applyFont="1" applyFill="1" applyAlignment="1">
      <alignment vertical="top" wrapText="1"/>
    </xf>
  </cellXfs>
  <cellStyles count="6">
    <cellStyle name="Comma" xfId="4" builtinId="3"/>
    <cellStyle name="Hyperlink" xfId="3" builtinId="8"/>
    <cellStyle name="Normal" xfId="0" builtinId="0"/>
    <cellStyle name="Normal 2" xfId="5"/>
    <cellStyle name="Normal 3" xfId="2"/>
    <cellStyle name="Percent" xfId="1" builtinId="5"/>
  </cellStyles>
  <dxfs count="5">
    <dxf>
      <numFmt numFmtId="1" formatCode="0"/>
    </dxf>
    <dxf>
      <numFmt numFmtId="1" formatCode="0"/>
    </dxf>
    <dxf>
      <numFmt numFmtId="1" formatCode="0"/>
    </dxf>
    <dxf>
      <font>
        <b/>
        <i val="0"/>
        <sz val="14"/>
        <color theme="1"/>
      </font>
      <border>
        <bottom style="thin">
          <color theme="4"/>
        </bottom>
        <vertical/>
        <horizontal/>
      </border>
    </dxf>
    <dxf>
      <font>
        <color theme="1"/>
      </font>
      <border diagonalUp="0" diagonalDown="0">
        <left/>
        <right/>
        <top/>
        <bottom/>
        <vertical/>
        <horizontal/>
      </border>
    </dxf>
  </dxfs>
  <tableStyles count="1" defaultTableStyle="TableStyleMedium2" defaultPivotStyle="PivotStyleLight16">
    <tableStyle name="HSCIC Style" pivot="0" table="0" count="10">
      <tableStyleElement type="wholeTable" dxfId="4"/>
      <tableStyleElement type="headerRow" dxfId="3"/>
    </tableStyle>
  </tableStyles>
  <colors>
    <mruColors>
      <color rgb="FF003360"/>
      <color rgb="FFD8E0E8"/>
      <color rgb="FF80A0B0"/>
      <color rgb="FF505050"/>
      <color rgb="FFA0D0E8"/>
      <color rgb="FF7EE0E8"/>
    </mruColors>
  </colors>
  <extLst>
    <ext xmlns:x14="http://schemas.microsoft.com/office/spreadsheetml/2009/9/main" uri="{46F421CA-312F-682f-3DD2-61675219B42D}">
      <x14:dxfs count="8">
        <dxf>
          <font>
            <sz val="14"/>
            <color theme="0"/>
          </font>
          <fill>
            <patternFill patternType="none">
              <fgColor auto="1"/>
              <bgColor auto="1"/>
            </patternFill>
          </fill>
          <border diagonalUp="0" diagonalDown="0">
            <left/>
            <right/>
            <top/>
            <bottom/>
            <vertical/>
            <horizontal/>
          </border>
        </dxf>
        <dxf>
          <font>
            <sz val="14"/>
            <color theme="0"/>
          </font>
          <fill>
            <patternFill patternType="none">
              <fgColor auto="1"/>
              <bgColor auto="1"/>
            </patternFill>
          </fill>
          <border diagonalUp="0" diagonalDown="0">
            <left/>
            <right/>
            <top/>
            <bottom/>
            <vertical/>
            <horizontal/>
          </border>
        </dxf>
        <dxf>
          <font>
            <b/>
            <i val="0"/>
            <sz val="14"/>
            <color rgb="FF000000"/>
          </font>
          <fill>
            <patternFill patternType="solid">
              <fgColor auto="1"/>
              <bgColor rgb="FFA0D0E8"/>
            </patternFill>
          </fill>
          <border>
            <left style="thin">
              <color rgb="FF999999"/>
            </left>
            <right style="thin">
              <color rgb="FF999999"/>
            </right>
            <top style="thin">
              <color rgb="FF999999"/>
            </top>
            <bottom style="thin">
              <color rgb="FF999999"/>
            </bottom>
            <vertical/>
            <horizontal/>
          </border>
        </dxf>
        <dxf>
          <font>
            <b/>
            <i val="0"/>
            <sz val="14"/>
            <color rgb="FF000000"/>
          </font>
          <fill>
            <patternFill patternType="solid">
              <fgColor auto="1"/>
              <bgColor rgb="FFA0D0E8"/>
            </patternFill>
          </fill>
          <border>
            <left style="thin">
              <color rgb="FF999999"/>
            </left>
            <right style="thin">
              <color rgb="FF999999"/>
            </right>
            <top style="thin">
              <color rgb="FF999999"/>
            </top>
            <bottom style="thin">
              <color rgb="FF999999"/>
            </bottom>
            <vertical/>
            <horizontal/>
          </border>
        </dxf>
        <dxf>
          <font>
            <sz val="14"/>
            <color theme="0"/>
          </font>
          <fill>
            <patternFill patternType="none">
              <fgColor indexed="64"/>
              <bgColor auto="1"/>
            </patternFill>
          </fill>
          <border diagonalUp="0" diagonalDown="0">
            <left/>
            <right/>
            <top/>
            <bottom/>
            <vertical/>
            <horizontal/>
          </border>
        </dxf>
        <dxf>
          <font>
            <b/>
            <i val="0"/>
            <sz val="14"/>
            <color theme="0"/>
          </font>
          <fill>
            <patternFill patternType="solid">
              <fgColor theme="4" tint="0.59999389629810485"/>
              <bgColor rgb="FF003360"/>
            </patternFill>
          </fill>
          <border>
            <left style="thin">
              <color rgb="FF999999"/>
            </left>
            <right style="thin">
              <color rgb="FF999999"/>
            </right>
            <top style="thin">
              <color rgb="FF999999"/>
            </top>
            <bottom style="thin">
              <color rgb="FF999999"/>
            </bottom>
            <vertical/>
            <horizontal/>
          </border>
        </dxf>
        <dxf>
          <font>
            <sz val="14"/>
            <color theme="0"/>
          </font>
          <fill>
            <patternFill patternType="none">
              <fgColor indexed="64"/>
              <bgColor auto="1"/>
            </patternFill>
          </fill>
          <border diagonalUp="0" diagonalDown="0">
            <left/>
            <right/>
            <top/>
            <bottom/>
            <vertical/>
            <horizontal/>
          </border>
        </dxf>
        <dxf>
          <font>
            <sz val="14"/>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HSCIC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Age!$DB$6</c:f>
              <c:strCache>
                <c:ptCount val="1"/>
                <c:pt idx="0">
                  <c:v>Bedford Hospital NHS Trust</c:v>
                </c:pt>
              </c:strCache>
            </c:strRef>
          </c:tx>
          <c:cat>
            <c:strRef>
              <c:f>Age!$DC$5:$DI$5</c:f>
              <c:strCache>
                <c:ptCount val="7"/>
                <c:pt idx="0">
                  <c:v>Under 20</c:v>
                </c:pt>
                <c:pt idx="1">
                  <c:v>20-24</c:v>
                </c:pt>
                <c:pt idx="2">
                  <c:v>25-29</c:v>
                </c:pt>
                <c:pt idx="3">
                  <c:v>30-34</c:v>
                </c:pt>
                <c:pt idx="4">
                  <c:v>35-39</c:v>
                </c:pt>
                <c:pt idx="5">
                  <c:v>40-44</c:v>
                </c:pt>
                <c:pt idx="6">
                  <c:v>45 or Over</c:v>
                </c:pt>
              </c:strCache>
            </c:strRef>
          </c:cat>
          <c:val>
            <c:numRef>
              <c:f>Age!$DC$6:$DI$6</c:f>
              <c:numCache>
                <c:formatCode>General</c:formatCode>
                <c:ptCount val="7"/>
                <c:pt idx="0">
                  <c:v>6.47773279352227E-2</c:v>
                </c:pt>
                <c:pt idx="1">
                  <c:v>0.109311740890688</c:v>
                </c:pt>
                <c:pt idx="2">
                  <c:v>0.27530364372469601</c:v>
                </c:pt>
                <c:pt idx="3">
                  <c:v>0.35627530364372501</c:v>
                </c:pt>
                <c:pt idx="4">
                  <c:v>0.16194331983805699</c:v>
                </c:pt>
                <c:pt idx="5">
                  <c:v>2.8340080971659899E-2</c:v>
                </c:pt>
                <c:pt idx="6">
                  <c:v>0</c:v>
                </c:pt>
              </c:numCache>
            </c:numRef>
          </c:val>
          <c:smooth val="1"/>
        </c:ser>
        <c:ser>
          <c:idx val="1"/>
          <c:order val="1"/>
          <c:tx>
            <c:strRef>
              <c:f>Age!$DB$7</c:f>
              <c:strCache>
                <c:ptCount val="1"/>
                <c:pt idx="0">
                  <c:v>NHS England Midlands and East (Central Midlands)</c:v>
                </c:pt>
              </c:strCache>
            </c:strRef>
          </c:tx>
          <c:cat>
            <c:strRef>
              <c:f>Age!$DC$5:$DI$5</c:f>
              <c:strCache>
                <c:ptCount val="7"/>
                <c:pt idx="0">
                  <c:v>Under 20</c:v>
                </c:pt>
                <c:pt idx="1">
                  <c:v>20-24</c:v>
                </c:pt>
                <c:pt idx="2">
                  <c:v>25-29</c:v>
                </c:pt>
                <c:pt idx="3">
                  <c:v>30-34</c:v>
                </c:pt>
                <c:pt idx="4">
                  <c:v>35-39</c:v>
                </c:pt>
                <c:pt idx="5">
                  <c:v>40-44</c:v>
                </c:pt>
                <c:pt idx="6">
                  <c:v>45 or Over</c:v>
                </c:pt>
              </c:strCache>
            </c:strRef>
          </c:cat>
          <c:val>
            <c:numRef>
              <c:f>Age!$DC$7:$DI$7</c:f>
              <c:numCache>
                <c:formatCode>General</c:formatCode>
                <c:ptCount val="7"/>
                <c:pt idx="0">
                  <c:v>3.8493038493038499E-2</c:v>
                </c:pt>
                <c:pt idx="1">
                  <c:v>0.13022113022112999</c:v>
                </c:pt>
                <c:pt idx="2">
                  <c:v>0.27846027846027799</c:v>
                </c:pt>
                <c:pt idx="3">
                  <c:v>0.34152334152334102</c:v>
                </c:pt>
                <c:pt idx="4">
                  <c:v>0.16953316953316999</c:v>
                </c:pt>
                <c:pt idx="5">
                  <c:v>4.0131040131040102E-2</c:v>
                </c:pt>
                <c:pt idx="6">
                  <c:v>0</c:v>
                </c:pt>
              </c:numCache>
            </c:numRef>
          </c:val>
          <c:smooth val="1"/>
        </c:ser>
        <c:ser>
          <c:idx val="2"/>
          <c:order val="2"/>
          <c:tx>
            <c:strRef>
              <c:f>Age!$DB$8</c:f>
              <c:strCache>
                <c:ptCount val="1"/>
                <c:pt idx="0">
                  <c:v>All submitters</c:v>
                </c:pt>
              </c:strCache>
            </c:strRef>
          </c:tx>
          <c:cat>
            <c:strRef>
              <c:f>Age!$DC$5:$DI$5</c:f>
              <c:strCache>
                <c:ptCount val="7"/>
                <c:pt idx="0">
                  <c:v>Under 20</c:v>
                </c:pt>
                <c:pt idx="1">
                  <c:v>20-24</c:v>
                </c:pt>
                <c:pt idx="2">
                  <c:v>25-29</c:v>
                </c:pt>
                <c:pt idx="3">
                  <c:v>30-34</c:v>
                </c:pt>
                <c:pt idx="4">
                  <c:v>35-39</c:v>
                </c:pt>
                <c:pt idx="5">
                  <c:v>40-44</c:v>
                </c:pt>
                <c:pt idx="6">
                  <c:v>45 or Over</c:v>
                </c:pt>
              </c:strCache>
            </c:strRef>
          </c:cat>
          <c:val>
            <c:numRef>
              <c:f>Age!$DC$8:$DI$8</c:f>
              <c:numCache>
                <c:formatCode>General</c:formatCode>
                <c:ptCount val="7"/>
                <c:pt idx="0">
                  <c:v>4.1764844486333601E-2</c:v>
                </c:pt>
                <c:pt idx="1">
                  <c:v>0.156721253534402</c:v>
                </c:pt>
                <c:pt idx="2">
                  <c:v>0.28619816211121601</c:v>
                </c:pt>
                <c:pt idx="3">
                  <c:v>0.30566682375117799</c:v>
                </c:pt>
                <c:pt idx="4">
                  <c:v>0.15810556079170601</c:v>
                </c:pt>
                <c:pt idx="5">
                  <c:v>3.6345428840716301E-2</c:v>
                </c:pt>
                <c:pt idx="6">
                  <c:v>2.8275212064090499E-3</c:v>
                </c:pt>
              </c:numCache>
            </c:numRef>
          </c:val>
          <c:smooth val="1"/>
        </c:ser>
        <c:dLbls>
          <c:showLegendKey val="0"/>
          <c:showVal val="0"/>
          <c:showCatName val="0"/>
          <c:showSerName val="0"/>
          <c:showPercent val="0"/>
          <c:showBubbleSize val="0"/>
        </c:dLbls>
        <c:marker val="1"/>
        <c:smooth val="0"/>
        <c:axId val="139624832"/>
        <c:axId val="139626752"/>
      </c:lineChart>
      <c:catAx>
        <c:axId val="139624832"/>
        <c:scaling>
          <c:orientation val="minMax"/>
        </c:scaling>
        <c:delete val="0"/>
        <c:axPos val="b"/>
        <c:title>
          <c:tx>
            <c:rich>
              <a:bodyPr/>
              <a:lstStyle/>
              <a:p>
                <a:pPr>
                  <a:defRPr/>
                </a:pPr>
                <a:r>
                  <a:rPr lang="en-GB"/>
                  <a:t>Age at booking appointment</a:t>
                </a:r>
              </a:p>
            </c:rich>
          </c:tx>
          <c:overlay val="0"/>
        </c:title>
        <c:numFmt formatCode="General" sourceLinked="1"/>
        <c:majorTickMark val="out"/>
        <c:minorTickMark val="none"/>
        <c:tickLblPos val="nextTo"/>
        <c:crossAx val="139626752"/>
        <c:crosses val="autoZero"/>
        <c:auto val="1"/>
        <c:lblAlgn val="ctr"/>
        <c:lblOffset val="100"/>
        <c:noMultiLvlLbl val="0"/>
      </c:catAx>
      <c:valAx>
        <c:axId val="139626752"/>
        <c:scaling>
          <c:orientation val="minMax"/>
          <c:min val="0"/>
        </c:scaling>
        <c:delete val="0"/>
        <c:axPos val="l"/>
        <c:majorGridlines/>
        <c:title>
          <c:tx>
            <c:rich>
              <a:bodyPr rot="-5400000" vert="horz"/>
              <a:lstStyle/>
              <a:p>
                <a:pPr>
                  <a:defRPr/>
                </a:pPr>
                <a:r>
                  <a:rPr lang="en-GB"/>
                  <a:t>Percentage of women</a:t>
                </a:r>
              </a:p>
            </c:rich>
          </c:tx>
          <c:overlay val="0"/>
        </c:title>
        <c:numFmt formatCode="0%" sourceLinked="0"/>
        <c:majorTickMark val="out"/>
        <c:minorTickMark val="none"/>
        <c:tickLblPos val="nextTo"/>
        <c:spPr>
          <a:ln w="9525">
            <a:noFill/>
          </a:ln>
        </c:spPr>
        <c:crossAx val="139624832"/>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[msms-sep15-exp-pa.xlsx]Complex Factors!PivotTable1</c:name>
    <c:fmtId val="7"/>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'Complex Factors'!$B$4:$B$5</c:f>
              <c:strCache>
                <c:ptCount val="1"/>
                <c:pt idx="0">
                  <c:v>Total</c:v>
                </c:pt>
              </c:strCache>
            </c:strRef>
          </c:tx>
          <c:invertIfNegative val="0"/>
          <c:cat>
            <c:strRef>
              <c:f>'Complex Factors'!$A$6:$A$8</c:f>
              <c:strCache>
                <c:ptCount val="3"/>
                <c:pt idx="0">
                  <c:v>Yes</c:v>
                </c:pt>
                <c:pt idx="1">
                  <c:v>No</c:v>
                </c:pt>
                <c:pt idx="2">
                  <c:v>Missing Value</c:v>
                </c:pt>
              </c:strCache>
            </c:strRef>
          </c:cat>
          <c:val>
            <c:numRef>
              <c:f>'Complex Factors'!$B$6:$B$8</c:f>
              <c:numCache>
                <c:formatCode>General</c:formatCode>
                <c:ptCount val="3"/>
                <c:pt idx="0">
                  <c:v>0.12955465587044501</c:v>
                </c:pt>
                <c:pt idx="1">
                  <c:v>0.86639676113360298</c:v>
                </c:pt>
                <c:pt idx="2">
                  <c:v>0</c:v>
                </c:pt>
              </c:numCache>
            </c:numRef>
          </c:val>
        </c:ser>
        <c:dLbls>
          <c:showLegendKey val="0"/>
          <c:showVal val="0"/>
          <c:showCatName val="0"/>
          <c:showSerName val="0"/>
          <c:showPercent val="0"/>
          <c:showBubbleSize val="0"/>
        </c:dLbls>
        <c:gapWidth val="150"/>
        <c:axId val="139806976"/>
        <c:axId val="139816960"/>
      </c:barChart>
      <c:catAx>
        <c:axId val="139806976"/>
        <c:scaling>
          <c:orientation val="minMax"/>
        </c:scaling>
        <c:delete val="0"/>
        <c:axPos val="b"/>
        <c:majorTickMark val="out"/>
        <c:minorTickMark val="none"/>
        <c:tickLblPos val="nextTo"/>
        <c:crossAx val="139816960"/>
        <c:crosses val="autoZero"/>
        <c:auto val="1"/>
        <c:lblAlgn val="ctr"/>
        <c:lblOffset val="100"/>
        <c:noMultiLvlLbl val="0"/>
      </c:catAx>
      <c:valAx>
        <c:axId val="139816960"/>
        <c:scaling>
          <c:orientation val="minMax"/>
        </c:scaling>
        <c:delete val="0"/>
        <c:axPos val="l"/>
        <c:majorGridlines/>
        <c:numFmt formatCode="0%" sourceLinked="0"/>
        <c:majorTickMark val="out"/>
        <c:minorTickMark val="none"/>
        <c:tickLblPos val="nextTo"/>
        <c:spPr>
          <a:ln>
            <a:noFill/>
          </a:ln>
        </c:spPr>
        <c:crossAx val="139806976"/>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[msms-sep15-exp-pa.xlsx]PLB!PivotTable1</c:name>
    <c:fmtId val="3"/>
  </c:pivotSource>
  <c:chart>
    <c:autoTitleDeleted val="1"/>
    <c:pivotFmts>
      <c:pivotFmt>
        <c:idx val="0"/>
        <c:marker>
          <c:symbol val="none"/>
        </c:marker>
      </c:pivotFmt>
    </c:pivotFmts>
    <c:plotArea>
      <c:layout/>
      <c:barChart>
        <c:barDir val="col"/>
        <c:grouping val="clustered"/>
        <c:varyColors val="0"/>
        <c:ser>
          <c:idx val="0"/>
          <c:order val="0"/>
          <c:tx>
            <c:strRef>
              <c:f>PLB!$B$3:$B$4</c:f>
              <c:strCache>
                <c:ptCount val="1"/>
                <c:pt idx="0">
                  <c:v>Total</c:v>
                </c:pt>
              </c:strCache>
            </c:strRef>
          </c:tx>
          <c:invertIfNegative val="0"/>
          <c:cat>
            <c:strRef>
              <c:f>PLB!$A$5:$A$12</c:f>
              <c:strCache>
                <c:ptCount val="7"/>
                <c:pt idx="0">
                  <c:v>No previous live births</c:v>
                </c:pt>
                <c:pt idx="1">
                  <c:v>1</c:v>
                </c:pt>
                <c:pt idx="2">
                  <c:v>2</c:v>
                </c:pt>
                <c:pt idx="3">
                  <c:v>3</c:v>
                </c:pt>
                <c:pt idx="4">
                  <c:v>4</c:v>
                </c:pt>
                <c:pt idx="5">
                  <c:v>5+</c:v>
                </c:pt>
                <c:pt idx="6">
                  <c:v>Missing Value / Value outside reporting parameters</c:v>
                </c:pt>
              </c:strCache>
            </c:strRef>
          </c:cat>
          <c:val>
            <c:numRef>
              <c:f>PLB!$B$5:$B$12</c:f>
              <c:numCache>
                <c:formatCode>General</c:formatCode>
                <c:ptCount val="7"/>
                <c:pt idx="0">
                  <c:v>0.477732793522267</c:v>
                </c:pt>
                <c:pt idx="1">
                  <c:v>0.311740890688259</c:v>
                </c:pt>
                <c:pt idx="2">
                  <c:v>0.145748987854251</c:v>
                </c:pt>
                <c:pt idx="3">
                  <c:v>4.4534412955465598E-2</c:v>
                </c:pt>
                <c:pt idx="4">
                  <c:v>0</c:v>
                </c:pt>
                <c:pt idx="5">
                  <c:v>0</c:v>
                </c:pt>
                <c:pt idx="6">
                  <c:v>0</c:v>
                </c:pt>
              </c:numCache>
            </c:numRef>
          </c:val>
        </c:ser>
        <c:dLbls>
          <c:showLegendKey val="0"/>
          <c:showVal val="0"/>
          <c:showCatName val="0"/>
          <c:showSerName val="0"/>
          <c:showPercent val="0"/>
          <c:showBubbleSize val="0"/>
        </c:dLbls>
        <c:gapWidth val="150"/>
        <c:axId val="139824128"/>
        <c:axId val="139838208"/>
      </c:barChart>
      <c:catAx>
        <c:axId val="139824128"/>
        <c:scaling>
          <c:orientation val="minMax"/>
        </c:scaling>
        <c:delete val="0"/>
        <c:axPos val="b"/>
        <c:majorTickMark val="out"/>
        <c:minorTickMark val="none"/>
        <c:tickLblPos val="nextTo"/>
        <c:crossAx val="139838208"/>
        <c:crosses val="autoZero"/>
        <c:auto val="1"/>
        <c:lblAlgn val="ctr"/>
        <c:lblOffset val="100"/>
        <c:noMultiLvlLbl val="0"/>
      </c:catAx>
      <c:valAx>
        <c:axId val="139838208"/>
        <c:scaling>
          <c:orientation val="minMax"/>
        </c:scaling>
        <c:delete val="0"/>
        <c:axPos val="l"/>
        <c:majorGridlines/>
        <c:numFmt formatCode="0%" sourceLinked="0"/>
        <c:majorTickMark val="out"/>
        <c:minorTickMark val="none"/>
        <c:tickLblPos val="nextTo"/>
        <c:spPr>
          <a:ln>
            <a:noFill/>
          </a:ln>
        </c:spPr>
        <c:crossAx val="139824128"/>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[msms-sep15-exp-pa.xlsx]GestAgeGroup!PivotTable4</c:name>
    <c:fmtId val="10"/>
  </c:pivotSource>
  <c:chart>
    <c:autoTitleDeleted val="1"/>
    <c:pivotFmts>
      <c:pivotFmt>
        <c:idx val="0"/>
        <c:marker>
          <c:symbol val="none"/>
        </c:marker>
      </c:pivotFmt>
      <c:pivotFmt>
        <c:idx val="1"/>
        <c:marker>
          <c:symbol val="none"/>
        </c:marker>
      </c:pivotFmt>
    </c:pivotFmts>
    <c:plotArea>
      <c:layout/>
      <c:barChart>
        <c:barDir val="col"/>
        <c:grouping val="clustered"/>
        <c:varyColors val="0"/>
        <c:ser>
          <c:idx val="0"/>
          <c:order val="0"/>
          <c:tx>
            <c:strRef>
              <c:f>GestAgeGroup!$K$3:$K$4</c:f>
              <c:strCache>
                <c:ptCount val="1"/>
                <c:pt idx="0">
                  <c:v>Total</c:v>
                </c:pt>
              </c:strCache>
            </c:strRef>
          </c:tx>
          <c:invertIfNegative val="0"/>
          <c:cat>
            <c:strRef>
              <c:f>GestAgeGroup!$J$5:$J$9</c:f>
              <c:strCache>
                <c:ptCount val="5"/>
                <c:pt idx="0">
                  <c:v>0 - 70 days</c:v>
                </c:pt>
                <c:pt idx="1">
                  <c:v>71 - 90 days</c:v>
                </c:pt>
                <c:pt idx="2">
                  <c:v>91 - 140 days</c:v>
                </c:pt>
                <c:pt idx="3">
                  <c:v>141+ days</c:v>
                </c:pt>
                <c:pt idx="4">
                  <c:v>Missing Value / Value outside reporting parameters</c:v>
                </c:pt>
              </c:strCache>
            </c:strRef>
          </c:cat>
          <c:val>
            <c:numRef>
              <c:f>GestAgeGroup!$K$5:$K$9</c:f>
              <c:numCache>
                <c:formatCode>General</c:formatCode>
                <c:ptCount val="5"/>
                <c:pt idx="0">
                  <c:v>0.68825910931174095</c:v>
                </c:pt>
                <c:pt idx="1">
                  <c:v>0.165991902834008</c:v>
                </c:pt>
                <c:pt idx="2">
                  <c:v>4.8582995951416998E-2</c:v>
                </c:pt>
                <c:pt idx="3">
                  <c:v>9.7165991902833995E-2</c:v>
                </c:pt>
                <c:pt idx="4">
                  <c:v>0</c:v>
                </c:pt>
              </c:numCache>
            </c:numRef>
          </c:val>
        </c:ser>
        <c:dLbls>
          <c:showLegendKey val="0"/>
          <c:showVal val="0"/>
          <c:showCatName val="0"/>
          <c:showSerName val="0"/>
          <c:showPercent val="0"/>
          <c:showBubbleSize val="0"/>
        </c:dLbls>
        <c:gapWidth val="150"/>
        <c:axId val="139871744"/>
        <c:axId val="139873280"/>
      </c:barChart>
      <c:catAx>
        <c:axId val="139871744"/>
        <c:scaling>
          <c:orientation val="minMax"/>
        </c:scaling>
        <c:delete val="0"/>
        <c:axPos val="b"/>
        <c:majorTickMark val="out"/>
        <c:minorTickMark val="none"/>
        <c:tickLblPos val="nextTo"/>
        <c:crossAx val="139873280"/>
        <c:crosses val="autoZero"/>
        <c:auto val="1"/>
        <c:lblAlgn val="ctr"/>
        <c:lblOffset val="100"/>
        <c:noMultiLvlLbl val="0"/>
      </c:catAx>
      <c:valAx>
        <c:axId val="139873280"/>
        <c:scaling>
          <c:orientation val="minMax"/>
        </c:scaling>
        <c:delete val="0"/>
        <c:axPos val="l"/>
        <c:majorGridlines/>
        <c:numFmt formatCode="0%" sourceLinked="0"/>
        <c:majorTickMark val="out"/>
        <c:minorTickMark val="none"/>
        <c:tickLblPos val="nextTo"/>
        <c:spPr>
          <a:ln>
            <a:noFill/>
          </a:ln>
        </c:spPr>
        <c:crossAx val="139871744"/>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Ethnicity!$J$17</c:f>
              <c:strCache>
                <c:ptCount val="1"/>
                <c:pt idx="0">
                  <c:v>All Submitters</c:v>
                </c:pt>
              </c:strCache>
            </c:strRef>
          </c:tx>
          <c:invertIfNegative val="0"/>
          <c:cat>
            <c:strRef>
              <c:f>Ethnicity!$I$18:$I$25</c:f>
              <c:strCache>
                <c:ptCount val="8"/>
                <c:pt idx="0">
                  <c:v>Missing Value / Value outside reporting parameters</c:v>
                </c:pt>
                <c:pt idx="1">
                  <c:v>Not known</c:v>
                </c:pt>
                <c:pt idx="2">
                  <c:v>Not Stated</c:v>
                </c:pt>
                <c:pt idx="3">
                  <c:v>Any other ethnic group</c:v>
                </c:pt>
                <c:pt idx="4">
                  <c:v>Asian or Asian British</c:v>
                </c:pt>
                <c:pt idx="5">
                  <c:v>Black or Black British</c:v>
                </c:pt>
                <c:pt idx="6">
                  <c:v>Mixed</c:v>
                </c:pt>
                <c:pt idx="7">
                  <c:v>White</c:v>
                </c:pt>
              </c:strCache>
            </c:strRef>
          </c:cat>
          <c:val>
            <c:numRef>
              <c:f>Ethnicity!$J$18:$J$25</c:f>
              <c:numCache>
                <c:formatCode>General</c:formatCode>
                <c:ptCount val="8"/>
                <c:pt idx="0">
                  <c:v>0.116447600046943</c:v>
                </c:pt>
                <c:pt idx="1">
                  <c:v>2.8957868794742402E-2</c:v>
                </c:pt>
                <c:pt idx="2">
                  <c:v>5.0844971247506199E-2</c:v>
                </c:pt>
                <c:pt idx="3">
                  <c:v>3.1715761060908301E-2</c:v>
                </c:pt>
                <c:pt idx="4">
                  <c:v>8.69909635019364E-2</c:v>
                </c:pt>
                <c:pt idx="5">
                  <c:v>3.8258420373195601E-2</c:v>
                </c:pt>
                <c:pt idx="6">
                  <c:v>1.2909282948010799E-2</c:v>
                </c:pt>
                <c:pt idx="7">
                  <c:v>0.63387513202675705</c:v>
                </c:pt>
              </c:numCache>
            </c:numRef>
          </c:val>
        </c:ser>
        <c:ser>
          <c:idx val="1"/>
          <c:order val="1"/>
          <c:tx>
            <c:strRef>
              <c:f>Ethnicity!$K$17</c:f>
              <c:strCache>
                <c:ptCount val="1"/>
                <c:pt idx="0">
                  <c:v>Bedford Hospital NHS Trust</c:v>
                </c:pt>
              </c:strCache>
            </c:strRef>
          </c:tx>
          <c:invertIfNegative val="0"/>
          <c:cat>
            <c:strRef>
              <c:f>Ethnicity!$I$18:$I$25</c:f>
              <c:strCache>
                <c:ptCount val="8"/>
                <c:pt idx="0">
                  <c:v>Missing Value / Value outside reporting parameters</c:v>
                </c:pt>
                <c:pt idx="1">
                  <c:v>Not known</c:v>
                </c:pt>
                <c:pt idx="2">
                  <c:v>Not Stated</c:v>
                </c:pt>
                <c:pt idx="3">
                  <c:v>Any other ethnic group</c:v>
                </c:pt>
                <c:pt idx="4">
                  <c:v>Asian or Asian British</c:v>
                </c:pt>
                <c:pt idx="5">
                  <c:v>Black or Black British</c:v>
                </c:pt>
                <c:pt idx="6">
                  <c:v>Mixed</c:v>
                </c:pt>
                <c:pt idx="7">
                  <c:v>White</c:v>
                </c:pt>
              </c:strCache>
            </c:strRef>
          </c:cat>
          <c:val>
            <c:numRef>
              <c:f>Ethnicity!$K$18:$K$25</c:f>
              <c:numCache>
                <c:formatCode>General</c:formatCode>
                <c:ptCount val="8"/>
                <c:pt idx="0">
                  <c:v>0</c:v>
                </c:pt>
                <c:pt idx="1">
                  <c:v>0</c:v>
                </c:pt>
                <c:pt idx="2">
                  <c:v>2.0242914979757099E-2</c:v>
                </c:pt>
                <c:pt idx="3">
                  <c:v>4.4534412955465598E-2</c:v>
                </c:pt>
                <c:pt idx="4">
                  <c:v>8.9068825910931196E-2</c:v>
                </c:pt>
                <c:pt idx="5">
                  <c:v>3.2388663967611302E-2</c:v>
                </c:pt>
                <c:pt idx="6">
                  <c:v>3.2388663967611302E-2</c:v>
                </c:pt>
                <c:pt idx="7">
                  <c:v>0.76923076923076905</c:v>
                </c:pt>
              </c:numCache>
            </c:numRef>
          </c:val>
        </c:ser>
        <c:dLbls>
          <c:showLegendKey val="0"/>
          <c:showVal val="0"/>
          <c:showCatName val="0"/>
          <c:showSerName val="0"/>
          <c:showPercent val="0"/>
          <c:showBubbleSize val="0"/>
        </c:dLbls>
        <c:gapWidth val="150"/>
        <c:axId val="139897856"/>
        <c:axId val="139899648"/>
      </c:barChart>
      <c:catAx>
        <c:axId val="139897856"/>
        <c:scaling>
          <c:orientation val="minMax"/>
        </c:scaling>
        <c:delete val="0"/>
        <c:axPos val="l"/>
        <c:majorTickMark val="out"/>
        <c:minorTickMark val="none"/>
        <c:tickLblPos val="nextTo"/>
        <c:crossAx val="139899648"/>
        <c:crosses val="autoZero"/>
        <c:auto val="1"/>
        <c:lblAlgn val="ctr"/>
        <c:lblOffset val="100"/>
        <c:noMultiLvlLbl val="0"/>
      </c:catAx>
      <c:valAx>
        <c:axId val="139899648"/>
        <c:scaling>
          <c:orientation val="minMax"/>
        </c:scaling>
        <c:delete val="0"/>
        <c:axPos val="b"/>
        <c:majorGridlines/>
        <c:numFmt formatCode="0%" sourceLinked="0"/>
        <c:majorTickMark val="out"/>
        <c:minorTickMark val="none"/>
        <c:tickLblPos val="nextTo"/>
        <c:spPr>
          <a:ln>
            <a:noFill/>
          </a:ln>
        </c:spPr>
        <c:crossAx val="139897856"/>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[msms-sep15-exp-pa.xlsx]BMI!PivotTable1</c:name>
    <c:fmtId val="15"/>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BMI!$E$4:$E$5</c:f>
              <c:strCache>
                <c:ptCount val="1"/>
                <c:pt idx="0">
                  <c:v>Total</c:v>
                </c:pt>
              </c:strCache>
            </c:strRef>
          </c:tx>
          <c:invertIfNegative val="0"/>
          <c:cat>
            <c:strRef>
              <c:f>BMI!$D$6:$D$10</c:f>
              <c:strCache>
                <c:ptCount val="5"/>
                <c:pt idx="0">
                  <c:v>Underweight</c:v>
                </c:pt>
                <c:pt idx="1">
                  <c:v>Normal</c:v>
                </c:pt>
                <c:pt idx="2">
                  <c:v>Overweight</c:v>
                </c:pt>
                <c:pt idx="3">
                  <c:v>Obese</c:v>
                </c:pt>
                <c:pt idx="4">
                  <c:v>Missing Value</c:v>
                </c:pt>
              </c:strCache>
            </c:strRef>
          </c:cat>
          <c:val>
            <c:numRef>
              <c:f>BMI!$E$6:$E$10</c:f>
              <c:numCache>
                <c:formatCode>General</c:formatCode>
                <c:ptCount val="5"/>
                <c:pt idx="0">
                  <c:v>0</c:v>
                </c:pt>
                <c:pt idx="1">
                  <c:v>0.48178137651821901</c:v>
                </c:pt>
                <c:pt idx="2">
                  <c:v>0.28744939271255099</c:v>
                </c:pt>
                <c:pt idx="3">
                  <c:v>0.19433198380566799</c:v>
                </c:pt>
                <c:pt idx="4">
                  <c:v>2.8340080971659899E-2</c:v>
                </c:pt>
              </c:numCache>
            </c:numRef>
          </c:val>
        </c:ser>
        <c:dLbls>
          <c:showLegendKey val="0"/>
          <c:showVal val="0"/>
          <c:showCatName val="0"/>
          <c:showSerName val="0"/>
          <c:showPercent val="0"/>
          <c:showBubbleSize val="0"/>
        </c:dLbls>
        <c:gapWidth val="150"/>
        <c:axId val="139911936"/>
        <c:axId val="139913472"/>
      </c:barChart>
      <c:catAx>
        <c:axId val="139911936"/>
        <c:scaling>
          <c:orientation val="minMax"/>
        </c:scaling>
        <c:delete val="0"/>
        <c:axPos val="b"/>
        <c:majorTickMark val="out"/>
        <c:minorTickMark val="none"/>
        <c:tickLblPos val="nextTo"/>
        <c:crossAx val="139913472"/>
        <c:crosses val="autoZero"/>
        <c:auto val="1"/>
        <c:lblAlgn val="ctr"/>
        <c:lblOffset val="100"/>
        <c:noMultiLvlLbl val="0"/>
      </c:catAx>
      <c:valAx>
        <c:axId val="139913472"/>
        <c:scaling>
          <c:orientation val="minMax"/>
        </c:scaling>
        <c:delete val="0"/>
        <c:axPos val="l"/>
        <c:majorGridlines/>
        <c:numFmt formatCode="0%" sourceLinked="0"/>
        <c:majorTickMark val="out"/>
        <c:minorTickMark val="none"/>
        <c:tickLblPos val="nextTo"/>
        <c:crossAx val="139911936"/>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image" Target="../media/image3.png"/><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1009650</xdr:colOff>
      <xdr:row>6</xdr:row>
      <xdr:rowOff>101879</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734550" cy="1244879"/>
        </a:xfrm>
        <a:prstGeom prst="rect">
          <a:avLst/>
        </a:prstGeom>
      </xdr:spPr>
    </xdr:pic>
    <xdr:clientData/>
  </xdr:twoCellAnchor>
  <xdr:twoCellAnchor editAs="oneCell">
    <xdr:from>
      <xdr:col>0</xdr:col>
      <xdr:colOff>171450</xdr:colOff>
      <xdr:row>0</xdr:row>
      <xdr:rowOff>142875</xdr:rowOff>
    </xdr:from>
    <xdr:to>
      <xdr:col>5</xdr:col>
      <xdr:colOff>133350</xdr:colOff>
      <xdr:row>5</xdr:row>
      <xdr:rowOff>85725</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875"/>
          <a:ext cx="2590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39</xdr:row>
      <xdr:rowOff>0</xdr:rowOff>
    </xdr:from>
    <xdr:to>
      <xdr:col>15</xdr:col>
      <xdr:colOff>476251</xdr:colOff>
      <xdr:row>52</xdr:row>
      <xdr:rowOff>76200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110</xdr:row>
      <xdr:rowOff>0</xdr:rowOff>
    </xdr:from>
    <xdr:to>
      <xdr:col>10</xdr:col>
      <xdr:colOff>152400</xdr:colOff>
      <xdr:row>120</xdr:row>
      <xdr:rowOff>142875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123825</xdr:colOff>
      <xdr:row>120</xdr:row>
      <xdr:rowOff>57150</xdr:rowOff>
    </xdr:from>
    <xdr:to>
      <xdr:col>15</xdr:col>
      <xdr:colOff>285192</xdr:colOff>
      <xdr:row>127</xdr:row>
      <xdr:rowOff>114300</xdr:rowOff>
    </xdr:to>
    <xdr:pic>
      <xdr:nvPicPr>
        <xdr:cNvPr id="15" name="Picture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9525" y="33147000"/>
          <a:ext cx="1380567"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76</xdr:row>
      <xdr:rowOff>0</xdr:rowOff>
    </xdr:from>
    <xdr:to>
      <xdr:col>10</xdr:col>
      <xdr:colOff>171450</xdr:colOff>
      <xdr:row>87</xdr:row>
      <xdr:rowOff>123825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90</xdr:row>
      <xdr:rowOff>228600</xdr:rowOff>
    </xdr:from>
    <xdr:to>
      <xdr:col>15</xdr:col>
      <xdr:colOff>533400</xdr:colOff>
      <xdr:row>106</xdr:row>
      <xdr:rowOff>47625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238126</xdr:colOff>
      <xdr:row>57</xdr:row>
      <xdr:rowOff>1</xdr:rowOff>
    </xdr:from>
    <xdr:to>
      <xdr:col>15</xdr:col>
      <xdr:colOff>314326</xdr:colOff>
      <xdr:row>70</xdr:row>
      <xdr:rowOff>180976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130</xdr:row>
      <xdr:rowOff>0</xdr:rowOff>
    </xdr:from>
    <xdr:to>
      <xdr:col>7</xdr:col>
      <xdr:colOff>352425</xdr:colOff>
      <xdr:row>141</xdr:row>
      <xdr:rowOff>9525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219074</xdr:colOff>
      <xdr:row>1</xdr:row>
      <xdr:rowOff>104775</xdr:rowOff>
    </xdr:from>
    <xdr:to>
      <xdr:col>8</xdr:col>
      <xdr:colOff>47624</xdr:colOff>
      <xdr:row>8</xdr:row>
      <xdr:rowOff>190500</xdr:rowOff>
    </xdr:to>
    <xdr:pic>
      <xdr:nvPicPr>
        <xdr:cNvPr id="13" name="Picture 12"/>
        <xdr:cNvPicPr>
          <a:picLocks noChangeAspect="1"/>
        </xdr:cNvPicPr>
      </xdr:nvPicPr>
      <xdr:blipFill rotWithShape="1">
        <a:blip xmlns:r="http://schemas.openxmlformats.org/officeDocument/2006/relationships" r:embed="rId8"/>
        <a:srcRect l="6407" t="38216" r="53509" b="43082"/>
        <a:stretch/>
      </xdr:blipFill>
      <xdr:spPr>
        <a:xfrm>
          <a:off x="1019174" y="342900"/>
          <a:ext cx="4886325" cy="1752600"/>
        </a:xfrm>
        <a:prstGeom prst="rect">
          <a:avLst/>
        </a:prstGeom>
      </xdr:spPr>
    </xdr:pic>
    <xdr:clientData/>
  </xdr:twoCellAnchor>
  <xdr:twoCellAnchor editAs="oneCell">
    <xdr:from>
      <xdr:col>1</xdr:col>
      <xdr:colOff>419100</xdr:colOff>
      <xdr:row>0</xdr:row>
      <xdr:rowOff>180976</xdr:rowOff>
    </xdr:from>
    <xdr:to>
      <xdr:col>9</xdr:col>
      <xdr:colOff>133349</xdr:colOff>
      <xdr:row>9</xdr:row>
      <xdr:rowOff>95250</xdr:rowOff>
    </xdr:to>
    <mc:AlternateContent xmlns:mc="http://schemas.openxmlformats.org/markup-compatibility/2006" xmlns:a14="http://schemas.microsoft.com/office/drawing/2010/main">
      <mc:Choice Requires="a14">
        <xdr:graphicFrame macro="">
          <xdr:nvGraphicFramePr>
            <xdr:cNvPr id="18" name="Org_Name 2"/>
            <xdr:cNvGraphicFramePr/>
          </xdr:nvGraphicFramePr>
          <xdr:xfrm>
            <a:off x="0" y="0"/>
            <a:ext cx="0" cy="0"/>
          </xdr:xfrm>
          <a:graphic>
            <a:graphicData uri="http://schemas.microsoft.com/office/drawing/2010/slicer">
              <sle:slicer xmlns:sle="http://schemas.microsoft.com/office/drawing/2010/slicer" name="Org_Name 2"/>
            </a:graphicData>
          </a:graphic>
        </xdr:graphicFrame>
      </mc:Choice>
      <mc:Fallback xmlns="">
        <xdr:sp macro="" textlink="">
          <xdr:nvSpPr>
            <xdr:cNvPr id="0" name=""/>
            <xdr:cNvSpPr>
              <a:spLocks noTextEdit="1"/>
            </xdr:cNvSpPr>
          </xdr:nvSpPr>
          <xdr:spPr>
            <a:xfrm>
              <a:off x="609600" y="180976"/>
              <a:ext cx="5991224" cy="2057399"/>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rmiller" refreshedDate="42404.463203009262" createdVersion="4" refreshedVersion="4" minRefreshableVersion="3" recordCount="811">
  <cacheSource type="worksheet">
    <worksheetSource ref="A1:N1153" sheet="Regional Data"/>
  </cacheSource>
  <cacheFields count="14">
    <cacheField name="Org_Level" numFmtId="0">
      <sharedItems containsBlank="1" count="4">
        <s v="National"/>
        <s v="AT"/>
        <s v="Region"/>
        <m/>
      </sharedItems>
    </cacheField>
    <cacheField name="Org_Code" numFmtId="0">
      <sharedItems containsBlank="1" count="20">
        <s v="ALL"/>
        <s v="Q70"/>
        <s v="Q71"/>
        <s v="Q72"/>
        <s v="Q73"/>
        <s v="Q74"/>
        <s v="Q75"/>
        <s v="Q76"/>
        <s v="Q77"/>
        <s v="Q78"/>
        <s v="Q79"/>
        <s v="Q80"/>
        <s v="Q81"/>
        <s v="Q82"/>
        <s v="Y54"/>
        <s v="Y55"/>
        <s v="Y56"/>
        <s v="Y57"/>
        <m/>
        <s v="ENG" u="1"/>
      </sharedItems>
    </cacheField>
    <cacheField name="Org_Geog_Code" numFmtId="0">
      <sharedItems containsBlank="1"/>
    </cacheField>
    <cacheField name="Org_Name" numFmtId="0">
      <sharedItems containsBlank="1"/>
    </cacheField>
    <cacheField name="Breakdown" numFmtId="0">
      <sharedItems containsBlank="1" count="21">
        <s v="Submission_Orgs"/>
        <s v="EthnicCategoryMotherGroup"/>
        <s v="ComplexSocialFactorsInd"/>
        <s v="BMI"/>
        <s v="TotalMothers"/>
        <s v="AgeAtBookingMotherGroup"/>
        <s v="SmokingStatusGroup"/>
        <s v="GestAgeFormalAntenatalBookingGroup"/>
        <s v="PreviousLiveBirthsGroup"/>
        <s v="AgeAtBookingMotherAverage"/>
        <s v="CigarettesPerDayAverage"/>
        <m/>
        <s v="BMIAverage" u="1"/>
        <s v="AlcoholUnitsPerWeekAverage" u="1"/>
        <s v="PregnancyFirstContactCareProfessionalType" u="1"/>
        <s v="EmploymentStatusMotherGroup" u="1"/>
        <s v="AlcoholUnitsPerWeekInd" u="1"/>
        <s v="PreviousLiveBirthsAverage" u="1"/>
        <s v="SupportStatusMother" u="1"/>
        <s v="BMIGroup" u="1"/>
        <s v="GestAgeFormalAntenatalBookingAverage" u="1"/>
      </sharedItems>
    </cacheField>
    <cacheField name="Measure" numFmtId="0">
      <sharedItems containsBlank="1" count="65">
        <s v="Successful"/>
        <s v="Asian or Asian British"/>
        <s v="Missing Value"/>
        <s v="Obese"/>
        <s v=""/>
        <s v="Mixed"/>
        <s v="30-34"/>
        <s v="Unknown"/>
        <s v="Not known"/>
        <s v="White"/>
        <s v="Non-Smoker / Ex-Smoker"/>
        <s v="Smoker"/>
        <s v="71 - 90 days"/>
        <s v="Missing Value / Value outside reporting parameters"/>
        <s v="Overweight"/>
        <s v="Not Stated"/>
        <s v="No previous live births"/>
        <s v="20-24"/>
        <s v="141+ days"/>
        <s v="45 or Over"/>
        <s v="Underweight"/>
        <s v="40-44"/>
        <s v="4"/>
        <s v="1"/>
        <s v="0 - 70 days"/>
        <s v="35-39"/>
        <s v="Any other ethnic group"/>
        <s v="25-29"/>
        <s v="3"/>
        <s v="2"/>
        <s v="Under 20"/>
        <s v="Y"/>
        <s v="91 - 140 days"/>
        <s v="N"/>
        <s v="5+"/>
        <s v="Black or Black British"/>
        <s v="Normal"/>
        <m/>
        <s v="19 or Under" u="1"/>
        <s v="Z" u="1"/>
        <s v="Value outside reporting parameters / Missing Value" u="1"/>
        <s v="Drinker" u="1"/>
        <s v="45 and Over" u="1"/>
        <s v="10 weeks 1 day - 12 weeks 6 days" u="1"/>
        <s v="15-19" u="1"/>
        <s v="90 - 139 days" u="1"/>
        <s v="Unemplyed and seeking work" u="1"/>
        <s v="Homemaker" u="1"/>
        <s v="13 weeks 0 days - 20 weeks 0 days" u="1"/>
        <s v="140+ days" u="1"/>
        <s v="11-14" u="1"/>
        <s v="Value outside reporting parameters" u="1"/>
        <s v="Employed" u="1"/>
        <s v="Not Stated / Value outside reporting parameters / Missing Value" u="1"/>
        <s v="170" u="1"/>
        <s v="By 10 weeks 0 days" u="1"/>
        <s v="Non-Drinker" u="1"/>
        <s v="160" u="1"/>
        <s v="Other" u="1"/>
        <s v="70 - 89 days" u="1"/>
        <s v="XXX" u="1"/>
        <s v="45-60" u="1"/>
        <s v="0 - 69 days" u="1"/>
        <s v="060" u="1"/>
        <s v="Over 20 weeks 0 days" u="1"/>
      </sharedItems>
    </cacheField>
    <cacheField name="Measure_Desc" numFmtId="0">
      <sharedItems containsBlank="1"/>
    </cacheField>
    <cacheField name="Value" numFmtId="0">
      <sharedItems containsBlank="1" containsMixedTypes="1" containsNumber="1" containsInteger="1" minValue="-1" maxValue="33950"/>
    </cacheField>
    <cacheField name="Value_Chart" numFmtId="0">
      <sharedItems containsBlank="1" containsMixedTypes="1" containsNumber="1" containsInteger="1" minValue="0" maxValue="33950"/>
    </cacheField>
    <cacheField name="Percent" numFmtId="0">
      <sharedItems containsBlank="1" containsMixedTypes="1" containsNumber="1" minValue="-0.01" maxValue="1"/>
    </cacheField>
    <cacheField name="Percent_Chart" numFmtId="0">
      <sharedItems containsBlank="1" containsMixedTypes="1" containsNumber="1" minValue="0" maxValue="1"/>
    </cacheField>
    <cacheField name="Mean" numFmtId="0">
      <sharedItems containsBlank="1" containsMixedTypes="1" containsNumber="1" minValue="6.4660599999999997" maxValue="30.863240000000001"/>
    </cacheField>
    <cacheField name="Median" numFmtId="0">
      <sharedItems containsBlank="1" containsMixedTypes="1" containsNumber="1" minValue="5" maxValue="31"/>
    </cacheField>
    <cacheField name="Period"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miller" refreshedDate="42404.463203240739" createdVersion="4" refreshedVersion="4" minRefreshableVersion="3" recordCount="811">
  <cacheSource type="worksheet">
    <worksheetSource ref="A1:N1048576" sheet="Regional Data"/>
  </cacheSource>
  <cacheFields count="14">
    <cacheField name="Org_Level" numFmtId="0">
      <sharedItems containsBlank="1"/>
    </cacheField>
    <cacheField name="Org_Code" numFmtId="0">
      <sharedItems containsBlank="1" count="20">
        <s v="ALL"/>
        <s v="Q70"/>
        <s v="Q71"/>
        <s v="Q72"/>
        <s v="Q73"/>
        <s v="Q74"/>
        <s v="Q75"/>
        <s v="Q76"/>
        <s v="Q77"/>
        <s v="Q78"/>
        <s v="Q79"/>
        <s v="Q80"/>
        <s v="Q81"/>
        <s v="Q82"/>
        <s v="Y54"/>
        <s v="Y55"/>
        <s v="Y56"/>
        <s v="Y57"/>
        <m/>
        <s v="ENG" u="1"/>
      </sharedItems>
    </cacheField>
    <cacheField name="Org_Geog_Code" numFmtId="0">
      <sharedItems containsBlank="1"/>
    </cacheField>
    <cacheField name="Org_Name" numFmtId="0">
      <sharedItems containsBlank="1" count="20">
        <s v="All Submitters"/>
        <s v="NHS England South (Wessex)"/>
        <s v="NHS England London"/>
        <s v="NHS England North (Yorkshire and Humber)"/>
        <s v="NHS England North (Lancashire and Greater Manchester)"/>
        <s v="NHS England North (Cumbria and North East)"/>
        <s v="NHS England North (Cheshire and Merseyside)"/>
        <s v="NHS England Midlands and East (North Midlands)"/>
        <s v="NHS England Midlands and East (West Midlands)"/>
        <s v="NHS England Midlands and East (Central Midlands)"/>
        <s v="NHS England Midlands and East (East)"/>
        <s v="NHS England South (South West)"/>
        <s v="NHS England South (South East)"/>
        <s v="NHS England South (South Central)"/>
        <s v="North of England Commissioning Region"/>
        <s v="Midlands and East of England Commissioning Region"/>
        <s v="London Commissioning Region"/>
        <s v="South of England Commissioning Region"/>
        <m/>
        <s v="England" u="1"/>
      </sharedItems>
    </cacheField>
    <cacheField name="Breakdown" numFmtId="0">
      <sharedItems containsBlank="1" count="22">
        <s v="Submission_Orgs"/>
        <s v="EthnicCategoryMotherGroup"/>
        <s v="ComplexSocialFactorsInd"/>
        <s v="BMI"/>
        <s v="TotalMothers"/>
        <s v="AgeAtBookingMotherGroup"/>
        <s v="SmokingStatusGroup"/>
        <s v="GestAgeFormalAntenatalBookingGroup"/>
        <s v="PreviousLiveBirthsGroup"/>
        <s v="AgeAtBookingMotherAverage"/>
        <s v="CigarettesPerDayAverage"/>
        <m/>
        <s v="BMIAverage" u="1"/>
        <s v="AlcoholUnitsPerWeekAverage" u="1"/>
        <s v="PregnancyFirstContactCareProfessionalType" u="1"/>
        <s v="AgeAtBookingMotherSYOA" u="1"/>
        <s v="EmploymentStatusMotherGroup" u="1"/>
        <s v="AlcoholUnitsPerWeekInd" u="1"/>
        <s v="PreviousLiveBirthsAverage" u="1"/>
        <s v="SupportStatusMother" u="1"/>
        <s v="BMIGroup" u="1"/>
        <s v="GestAgeFormalAntenatalBookingAverage" u="1"/>
      </sharedItems>
    </cacheField>
    <cacheField name="Measure" numFmtId="0">
      <sharedItems containsBlank="1" count="105">
        <s v="Successful"/>
        <s v="Asian or Asian British"/>
        <s v="Missing Value"/>
        <s v="Obese"/>
        <s v=""/>
        <s v="Mixed"/>
        <s v="30-34"/>
        <s v="Unknown"/>
        <s v="Not known"/>
        <s v="White"/>
        <s v="Non-Smoker / Ex-Smoker"/>
        <s v="Smoker"/>
        <s v="71 - 90 days"/>
        <s v="Missing Value / Value outside reporting parameters"/>
        <s v="Overweight"/>
        <s v="Not Stated"/>
        <s v="No previous live births"/>
        <s v="20-24"/>
        <s v="141+ days"/>
        <s v="45 or Over"/>
        <s v="Underweight"/>
        <s v="40-44"/>
        <s v="4"/>
        <s v="1"/>
        <s v="0 - 70 days"/>
        <s v="35-39"/>
        <s v="Any other ethnic group"/>
        <s v="25-29"/>
        <s v="3"/>
        <s v="2"/>
        <s v="Under 20"/>
        <s v="Y"/>
        <s v="91 - 140 days"/>
        <s v="N"/>
        <s v="5+"/>
        <s v="Black or Black British"/>
        <s v="Normal"/>
        <m/>
        <s v="27" u="1"/>
        <s v="35" u="1"/>
        <s v="20" u="1"/>
        <s v="19 or Under" u="1"/>
        <s v="Z" u="1"/>
        <s v="43" u="1"/>
        <s v="Value outside reporting parameters / Missing Value" u="1"/>
        <s v="18" u="1"/>
        <s v="Drinker" u="1"/>
        <s v="26" u="1"/>
        <s v="45 and Over" u="1"/>
        <s v="10 weeks 1 day - 12 weeks 6 days" u="1"/>
        <s v="15-19" u="1"/>
        <s v="49" u="1"/>
        <s v="34" u="1"/>
        <s v="90 - 139 days" u="1"/>
        <s v="42" u="1"/>
        <s v="17" u="1"/>
        <s v="Unemplyed and seeking work" u="1"/>
        <s v="Homemaker" u="1"/>
        <s v="25" u="1"/>
        <s v="13 weeks 0 days - 20 weeks 0 days" u="1"/>
        <s v="Value outside reporting parameters / Missing Value / Not Known / Other Ethnic Groups / Not Stated" u="1"/>
        <s v="140+ days" u="1"/>
        <s v="11-14" u="1"/>
        <s v="48" u="1"/>
        <s v="33" u="1"/>
        <s v="41" u="1"/>
        <s v="Value outside reporting parameters" u="1"/>
        <s v="16" u="1"/>
        <s v="39" u="1"/>
        <s v="24" u="1"/>
        <s v="Employed" u="1"/>
        <s v="12 weeks 6 days - 20 weeks 0 days" u="1"/>
        <s v="47" u="1"/>
        <s v="32" u="1"/>
        <s v="Not Stated / Value outside reporting parameters / Missing Value" u="1"/>
        <s v="170" u="1"/>
        <s v="50+" u="1"/>
        <s v="40" u="1"/>
        <s v="15" u="1"/>
        <s v="By 10 weeks 0 days" u="1"/>
        <s v="38" u="1"/>
        <s v="23" u="1"/>
        <s v="Non-Drinker" u="1"/>
        <s v="46" u="1"/>
        <s v="31" u="1"/>
        <s v="10 weeks 0 days - 12 weeks 6 days" u="1"/>
        <s v="160" u="1"/>
        <s v="29" u="1"/>
        <s v="Other" u="1"/>
        <s v="70 - 89 days" u="1"/>
        <s v="37" u="1"/>
        <s v="22" u="1"/>
        <s v="45" u="1"/>
        <s v="30" u="1"/>
        <s v="XXX" u="1"/>
        <s v="28" u="1"/>
        <s v="45-60" u="1"/>
        <s v="0 - 69 days" u="1"/>
        <s v="36" u="1"/>
        <s v="21" u="1"/>
        <s v="060" u="1"/>
        <s v="Over 20 weeks 0 days" u="1"/>
        <s v="44" u="1"/>
        <s v="14-" u="1"/>
        <s v="19" u="1"/>
      </sharedItems>
    </cacheField>
    <cacheField name="Measure_Desc" numFmtId="0">
      <sharedItems containsBlank="1" count="11">
        <s v=""/>
        <s v="Missing Value"/>
        <s v="Yes"/>
        <s v="No"/>
        <m/>
        <s v="Other" u="1"/>
        <s v="Value outside reporting parameters" u="1"/>
        <s v="Midwife" u="1"/>
        <s v="Not Stated (Person asked but declined to provide a response)" u="1"/>
        <s v="Consultant" u="1"/>
        <s v="General medical practitioner" u="1"/>
      </sharedItems>
    </cacheField>
    <cacheField name="Value" numFmtId="0">
      <sharedItems containsBlank="1" containsMixedTypes="1" containsNumber="1" containsInteger="1" minValue="-1" maxValue="33950"/>
    </cacheField>
    <cacheField name="Value_Chart" numFmtId="0">
      <sharedItems containsBlank="1" containsMixedTypes="1" containsNumber="1" containsInteger="1" minValue="0" maxValue="33950"/>
    </cacheField>
    <cacheField name="Percent" numFmtId="0">
      <sharedItems containsBlank="1" containsMixedTypes="1" containsNumber="1" minValue="-0.01" maxValue="1"/>
    </cacheField>
    <cacheField name="Percent_Chart" numFmtId="0">
      <sharedItems containsBlank="1" containsMixedTypes="1" containsNumber="1" minValue="0" maxValue="1"/>
    </cacheField>
    <cacheField name="Mean" numFmtId="0">
      <sharedItems containsBlank="1" containsMixedTypes="1" containsNumber="1" minValue="6.4660599999999997" maxValue="30.863240000000001"/>
    </cacheField>
    <cacheField name="Median" numFmtId="0">
      <sharedItems containsBlank="1" containsMixedTypes="1" containsNumber="1" minValue="5" maxValue="31"/>
    </cacheField>
    <cacheField name="Period"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rmiller" refreshedDate="42404.463203819447" missingItemsLimit="0" createdVersion="4" refreshedVersion="4" minRefreshableVersion="3" recordCount="3646">
  <cacheSource type="worksheet">
    <worksheetSource ref="A1:N1048576" sheet="Trust Data"/>
  </cacheSource>
  <cacheFields count="14">
    <cacheField name="Org_Level" numFmtId="0">
      <sharedItems containsBlank="1" count="2">
        <s v="Trust"/>
        <m/>
      </sharedItems>
    </cacheField>
    <cacheField name="Org_Code" numFmtId="0">
      <sharedItems containsBlank="1" count="79">
        <s v="R1K"/>
        <s v="RA7"/>
        <s v="RAL"/>
        <s v="RAP"/>
        <s v="RAS"/>
        <s v="RAX"/>
        <s v="RBD"/>
        <s v="RBK"/>
        <s v="RBL"/>
        <s v="RBN"/>
        <s v="RBT"/>
        <s v="RBZ"/>
        <s v="RC1"/>
        <s v="RC9"/>
        <s v="RCB"/>
        <s v="RCD"/>
        <s v="RD1"/>
        <s v="RD3"/>
        <s v="RDD"/>
        <s v="RDE"/>
        <s v="RDU"/>
        <s v="RDZ"/>
        <s v="REF"/>
        <s v="REP"/>
        <s v="RF4"/>
        <s v="RFF"/>
        <s v="RGR"/>
        <s v="RH8"/>
        <s v="RHM"/>
        <s v="RHQ"/>
        <s v="RHW"/>
        <s v="RJ1"/>
        <s v="RJ6"/>
        <s v="RJF"/>
        <s v="RJL"/>
        <s v="RJN"/>
        <s v="RJR"/>
        <s v="RJZ"/>
        <s v="RK9"/>
        <s v="RKB"/>
        <s v="RKE"/>
        <s v="RL4"/>
        <s v="RLT"/>
        <s v="RLU"/>
        <s v="RM1"/>
        <s v="RM2"/>
        <s v="RMC"/>
        <s v="RMP"/>
        <s v="RN7"/>
        <s v="RNA"/>
        <s v="RP5"/>
        <s v="RQW"/>
        <s v="RR7"/>
        <s v="RR8"/>
        <s v="RRF"/>
        <s v="RTD"/>
        <s v="RTE"/>
        <s v="RTF"/>
        <s v="RTH"/>
        <s v="RTR"/>
        <s v="RTX"/>
        <s v="RW3"/>
        <s v="RW6"/>
        <s v="RWA"/>
        <s v="RWG"/>
        <s v="RWH"/>
        <s v="RWJ"/>
        <s v="RWP"/>
        <s v="RWW"/>
        <s v="RX1"/>
        <s v="RXF"/>
        <s v="RXL"/>
        <s v="RXN"/>
        <s v="RXR"/>
        <s v="RXW"/>
        <s v="RY2"/>
        <s v="RYJ"/>
        <s v="RYR"/>
        <m/>
      </sharedItems>
    </cacheField>
    <cacheField name="Org_Geog_Code" numFmtId="0">
      <sharedItems containsBlank="1"/>
    </cacheField>
    <cacheField name="Org_Name" numFmtId="0">
      <sharedItems containsBlank="1" count="79">
        <s v="London North West Healthcare NHS Trust"/>
        <s v="University Hospitals Bristol NHS Foundation Trust"/>
        <s v="Royal Free London NHS Foundation Trust"/>
        <s v="North Middlesex University Hospital NHS Trust"/>
        <s v="The Hillingdon Hospitals NHS Foundation Trust"/>
        <s v="Kingston Hospital NHS Foundation Trust"/>
        <s v="Dorset County Hospital NHS Foundation Trust"/>
        <s v="Walsall Healthcare NHS Trust"/>
        <s v="Wirral University Teaching Hospital NHS Foundation Trust"/>
        <s v="St Helens and Knowsley Hospitals NHS Trust"/>
        <s v="Mid Cheshire Hospitals NHS Foundation Trust"/>
        <s v="Northern Devon Healthcare NHS Trust"/>
        <s v="Bedford Hospital NHS Trust"/>
        <s v="Luton and Dunstable University Hospital NHS Foundation Trust"/>
        <s v="York Teaching Hospital NHS Foundation Trust"/>
        <s v="Harrogate and District NHS Foundation Trust"/>
        <s v="Royal United Hospitals Bath NHS Foundation Trust"/>
        <s v="Poole Hospital NHS Foundation Trust"/>
        <s v="Basildon and Thurrock University Hospitals NHS Foundation Trust"/>
        <s v="Colchester Hospital University NHS Foundation Trust"/>
        <s v="Frimley Health NHS Foundation Trust"/>
        <s v="The Royal Bournemouth and Christchurch Hospitals NHS Foundation Trust"/>
        <s v="Royal Cornwall Hospitals NHS Trust"/>
        <s v="Liverpool Women's NHS Foundation Trust"/>
        <s v="Barking, Havering and Redbridge University Hospitals NHS Trust"/>
        <s v="Barnsley Hospital NHS Foundation Trust"/>
        <s v="West Suffolk NHS Foundation Trust"/>
        <s v="Royal Devon and Exeter NHS Foundation Trust"/>
        <s v="University Hospital Southampton NHS Foundation Trust"/>
        <s v="Sheffield Teaching Hospitals NHS Foundation Trust"/>
        <s v="Royal Berkshire NHS Foundation Trust"/>
        <s v="Guy's and St Thomas' NHS Foundation Trust"/>
        <s v="Croydon Health Services NHS Trust"/>
        <s v="Burton Hospitals NHS Foundation Trust"/>
        <s v="Northern Lincolnshire and Goole NHS Foundation Trust"/>
        <s v="East Cheshire NHS Trust"/>
        <s v="Countess of Chester Hospital NHS Foundation Trust"/>
        <s v="King's College Hospital NHS Foundation Trust"/>
        <s v="Plymouth Hospitals NHS Trust"/>
        <s v="University Hospitals Coventry and Warwickshire NHS Trust"/>
        <s v="The Whittington Hospital NHS Trust"/>
        <s v="The Royal Wolverhampton NHS Trust"/>
        <s v="George Eliot Hospital NHS Trust"/>
        <s v="Birmingham Women's NHS Foundation Trust"/>
        <s v="Norfolk and Norwich University Hospitals NHS Foundation Trust"/>
        <s v="University Hospital of South Manchester NHS Foundation Trust"/>
        <s v="Bolton NHS Foundation Trust"/>
        <s v="Tameside Hospital NHS Foundation Trust"/>
        <s v="Dartford and Gravesham NHS Trust"/>
        <s v="The Dudley Group NHS Foundation Trust"/>
        <s v="Doncaster and Bassetlaw Hospitals NHS Foundation Trust"/>
        <s v="The Princess Alexandra Hospital NHS Trust"/>
        <s v="Gateshead Health NHS Foundation Trust"/>
        <s v="Leeds Teaching Hospitals NHS Trust"/>
        <s v="Wrightington, Wigan and Leigh NHS Foundation Trust"/>
        <s v="The Newcastle Upon Tyne Hospitals NHS Foundation Trust"/>
        <s v="Gloucestershire Hospitals NHS Foundation Trust"/>
        <s v="Northumbria Healthcare NHS Foundation Trust"/>
        <s v="Oxford University Hospitals NHS Trust"/>
        <s v="South Tees Hospitals NHS Foundation Trust"/>
        <s v="University Hospitals of Morecambe Bay NHS Foundation Trust"/>
        <s v="Central Manchester University Hospitals NHS Foundation Trust"/>
        <s v="Pennine Acute Hospitals NHS Trust"/>
        <s v="Hull and East Yorkshire Hospitals NHS Trust"/>
        <s v="West Hertfordshire Hospitals NHS Trust"/>
        <s v="East and North Hertfordshire NHS Trust"/>
        <s v="Stockport NHS Foundation Trust"/>
        <s v="Worcestershire Acute Hospitals NHS Trust"/>
        <s v="Warrington and Halton Hospitals NHS Foundation Trust"/>
        <s v="Nottingham University Hospitals NHS Trust"/>
        <s v="Mid Yorkshire Hospitals NHS Trust"/>
        <s v="Blackpool Teaching Hospitals NHS Foundation Trust"/>
        <s v="Lancashire Teaching Hospitals NHS Foundation Trust"/>
        <s v="East Lancashire Hospitals NHS Trust"/>
        <s v="Shrewsbury and Telford Hospital NHS Trust"/>
        <s v="Bridgewater Community Healthcare NHS Foundation Trust"/>
        <s v="Imperial College Healthcare NHS Trust"/>
        <s v="Western Sussex Hospitals NHS Foundation Trust"/>
        <m/>
      </sharedItems>
    </cacheField>
    <cacheField name="Breakdown" numFmtId="0">
      <sharedItems containsBlank="1" count="12">
        <s v="Submission_Orgs"/>
        <s v="BMI"/>
        <s v="SmokingStatusGroup"/>
        <s v="EthnicCategoryMotherGroup"/>
        <s v="AgeAtBookingMotherGroup"/>
        <s v="ComplexSocialFactorsInd"/>
        <s v="TotalMothers"/>
        <s v="GestAgeFormalAntenatalBookingGroup"/>
        <s v="PreviousLiveBirthsGroup"/>
        <s v="CigarettesPerDayAverage"/>
        <s v="AgeAtBookingMotherAverage"/>
        <m/>
      </sharedItems>
    </cacheField>
    <cacheField name="Measure" numFmtId="0">
      <sharedItems containsBlank="1" count="38">
        <s v="Successful_bookings_in_month"/>
        <s v="Missing Value"/>
        <s v="Smoker"/>
        <s v="Mixed"/>
        <s v="35-39"/>
        <s v="45 or Over"/>
        <s v="Not Stated"/>
        <s v="Missing Value / Value outside reporting parameters"/>
        <s v="Obese"/>
        <s v="40-44"/>
        <s v="25-29"/>
        <s v=""/>
        <s v="Unknown"/>
        <s v="0 - 70 days"/>
        <s v="Non-Smoker / Ex-Smoker"/>
        <s v="141+ days"/>
        <s v="91 - 140 days"/>
        <s v="N"/>
        <s v="5+"/>
        <s v="20-24"/>
        <s v="Overweight"/>
        <s v="Not known"/>
        <s v="Any other ethnic group"/>
        <s v="Normal"/>
        <s v="White"/>
        <s v="Black or Black British"/>
        <s v="Under 20"/>
        <s v="30-34"/>
        <s v="2"/>
        <s v="No previous live births"/>
        <s v="1"/>
        <s v="71 - 90 days"/>
        <s v="Underweight"/>
        <s v="3"/>
        <s v="4"/>
        <s v="Y"/>
        <s v="Asian or Asian British"/>
        <m/>
      </sharedItems>
    </cacheField>
    <cacheField name="Measure_Desc" numFmtId="0">
      <sharedItems containsBlank="1" count="5">
        <s v=""/>
        <s v="Missing Value"/>
        <s v="No"/>
        <s v="Yes"/>
        <m/>
      </sharedItems>
    </cacheField>
    <cacheField name="Value" numFmtId="0">
      <sharedItems containsBlank="1" containsMixedTypes="1" containsNumber="1" containsInteger="1" minValue="-1" maxValue="1255"/>
    </cacheField>
    <cacheField name="Value_Chart" numFmtId="0">
      <sharedItems containsBlank="1" containsMixedTypes="1" containsNumber="1" containsInteger="1" minValue="0" maxValue="1255"/>
    </cacheField>
    <cacheField name="Percent" numFmtId="0">
      <sharedItems containsBlank="1" containsMixedTypes="1" containsNumber="1" minValue="-0.01" maxValue="1"/>
    </cacheField>
    <cacheField name="Percent_Chart" numFmtId="0">
      <sharedItems containsBlank="1" containsMixedTypes="1" containsNumber="1" minValue="0" maxValue="1"/>
    </cacheField>
    <cacheField name="Mean" numFmtId="0">
      <sharedItems containsBlank="1" containsMixedTypes="1" containsNumber="1" minValue="-1" maxValue="32.962820000000001"/>
    </cacheField>
    <cacheField name="Median" numFmtId="0">
      <sharedItems containsBlank="1" containsMixedTypes="1" containsNumber="1" minValue="-1" maxValue="33"/>
    </cacheField>
    <cacheField name="Period" numFmtId="0">
      <sharedItems containsBlank="1" count="2">
        <s v="September 2015"/>
        <m/>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811">
  <r>
    <x v="0"/>
    <x v="0"/>
    <s v=""/>
    <s v="All Submitters"/>
    <x v="0"/>
    <x v="0"/>
    <s v=""/>
    <n v="78"/>
    <s v=""/>
    <s v=""/>
    <s v=""/>
    <s v=""/>
    <s v=""/>
    <s v="September 2015"/>
  </r>
  <r>
    <x v="0"/>
    <x v="0"/>
    <s v=""/>
    <s v="All Submitters"/>
    <x v="1"/>
    <x v="1"/>
    <s v=""/>
    <n v="2965"/>
    <n v="2965"/>
    <n v="8.69909635019364E-2"/>
    <n v="8.69909635019364E-2"/>
    <s v=""/>
    <s v=""/>
    <s v="September 2015"/>
  </r>
  <r>
    <x v="0"/>
    <x v="0"/>
    <s v=""/>
    <s v="All Submitters"/>
    <x v="2"/>
    <x v="2"/>
    <s v="Missing Value"/>
    <n v="7688"/>
    <n v="7688"/>
    <n v="0.22568618816967601"/>
    <n v="0.22568618816967601"/>
    <s v=""/>
    <s v=""/>
    <s v="September 2015"/>
  </r>
  <r>
    <x v="0"/>
    <x v="0"/>
    <s v=""/>
    <s v="All Submitters"/>
    <x v="3"/>
    <x v="3"/>
    <s v=""/>
    <n v="5520"/>
    <n v="5520"/>
    <n v="0.16204790981681499"/>
    <n v="0.16204790981681499"/>
    <s v=""/>
    <s v=""/>
    <s v="September 2015"/>
  </r>
  <r>
    <x v="0"/>
    <x v="0"/>
    <s v=""/>
    <s v="All Submitters"/>
    <x v="4"/>
    <x v="4"/>
    <s v=""/>
    <n v="33950"/>
    <n v="33950"/>
    <n v="1"/>
    <n v="1"/>
    <s v=""/>
    <s v=""/>
    <s v="September 2015"/>
  </r>
  <r>
    <x v="0"/>
    <x v="0"/>
    <s v=""/>
    <s v="All Submitters"/>
    <x v="1"/>
    <x v="5"/>
    <s v=""/>
    <n v="440"/>
    <n v="440"/>
    <n v="1.2909282948010799E-2"/>
    <n v="1.2909282948010799E-2"/>
    <s v=""/>
    <s v=""/>
    <s v="September 2015"/>
  </r>
  <r>
    <x v="0"/>
    <x v="0"/>
    <s v=""/>
    <s v="All Submitters"/>
    <x v="5"/>
    <x v="6"/>
    <s v=""/>
    <n v="10378"/>
    <n v="10378"/>
    <n v="0.30566682375117799"/>
    <n v="0.30566682375117799"/>
    <s v=""/>
    <s v=""/>
    <s v="September 2015"/>
  </r>
  <r>
    <x v="0"/>
    <x v="0"/>
    <s v=""/>
    <s v="All Submitters"/>
    <x v="6"/>
    <x v="7"/>
    <s v=""/>
    <n v="2946"/>
    <n v="2946"/>
    <n v="8.6474110602324794E-2"/>
    <n v="8.6474110602324794E-2"/>
    <s v=""/>
    <s v=""/>
    <s v="September 2015"/>
  </r>
  <r>
    <x v="0"/>
    <x v="0"/>
    <s v=""/>
    <s v="All Submitters"/>
    <x v="1"/>
    <x v="8"/>
    <s v=""/>
    <n v="987"/>
    <n v="987"/>
    <n v="2.8957868794742402E-2"/>
    <n v="2.8957868794742402E-2"/>
    <s v=""/>
    <s v=""/>
    <s v="September 2015"/>
  </r>
  <r>
    <x v="0"/>
    <x v="0"/>
    <s v=""/>
    <s v="All Submitters"/>
    <x v="1"/>
    <x v="9"/>
    <s v=""/>
    <n v="21605"/>
    <n v="21605"/>
    <n v="0.63387513202675705"/>
    <n v="0.63387513202675705"/>
    <s v=""/>
    <s v=""/>
    <s v="September 2015"/>
  </r>
  <r>
    <x v="0"/>
    <x v="0"/>
    <s v=""/>
    <s v="All Submitters"/>
    <x v="6"/>
    <x v="10"/>
    <s v=""/>
    <n v="22780"/>
    <n v="22780"/>
    <n v="0.66866267465069895"/>
    <n v="0.66866267465069895"/>
    <s v=""/>
    <s v=""/>
    <s v="September 2015"/>
  </r>
  <r>
    <x v="0"/>
    <x v="0"/>
    <s v=""/>
    <s v="All Submitters"/>
    <x v="6"/>
    <x v="11"/>
    <s v=""/>
    <n v="3709"/>
    <n v="3709"/>
    <n v="0.10887049430550701"/>
    <n v="0.10887049430550701"/>
    <s v=""/>
    <s v=""/>
    <s v="September 2015"/>
  </r>
  <r>
    <x v="0"/>
    <x v="0"/>
    <s v=""/>
    <s v="All Submitters"/>
    <x v="7"/>
    <x v="12"/>
    <s v=""/>
    <n v="10689"/>
    <n v="10689"/>
    <n v="0.31392992452054402"/>
    <n v="0.31392992452054402"/>
    <s v=""/>
    <s v=""/>
    <s v="September 2015"/>
  </r>
  <r>
    <x v="0"/>
    <x v="0"/>
    <s v=""/>
    <s v="All Submitters"/>
    <x v="1"/>
    <x v="13"/>
    <s v=""/>
    <n v="3969"/>
    <n v="3969"/>
    <n v="0.116447600046943"/>
    <n v="0.116447600046943"/>
    <s v=""/>
    <s v=""/>
    <s v="September 2015"/>
  </r>
  <r>
    <x v="0"/>
    <x v="0"/>
    <s v=""/>
    <s v="All Submitters"/>
    <x v="3"/>
    <x v="14"/>
    <s v=""/>
    <n v="6907"/>
    <n v="6907"/>
    <n v="0.20276538280883"/>
    <n v="0.20276538280883"/>
    <s v=""/>
    <s v=""/>
    <s v="September 2015"/>
  </r>
  <r>
    <x v="0"/>
    <x v="0"/>
    <s v=""/>
    <s v="All Submitters"/>
    <x v="5"/>
    <x v="2"/>
    <s v=""/>
    <n v="420"/>
    <n v="420"/>
    <n v="1.2370405278039599E-2"/>
    <n v="1.2370405278039599E-2"/>
    <s v=""/>
    <s v=""/>
    <s v="September 2015"/>
  </r>
  <r>
    <x v="0"/>
    <x v="0"/>
    <s v=""/>
    <s v="All Submitters"/>
    <x v="1"/>
    <x v="15"/>
    <s v=""/>
    <n v="1733"/>
    <n v="1733"/>
    <n v="5.0844971247506199E-2"/>
    <n v="5.0844971247506199E-2"/>
    <s v=""/>
    <s v=""/>
    <s v="September 2015"/>
  </r>
  <r>
    <x v="0"/>
    <x v="0"/>
    <s v=""/>
    <s v="All Submitters"/>
    <x v="8"/>
    <x v="16"/>
    <s v=""/>
    <n v="9032"/>
    <n v="9032"/>
    <n v="0.26418626418626401"/>
    <n v="0.26418626418626401"/>
    <s v=""/>
    <s v=""/>
    <s v="September 2015"/>
  </r>
  <r>
    <x v="0"/>
    <x v="0"/>
    <s v=""/>
    <s v="All Submitters"/>
    <x v="5"/>
    <x v="17"/>
    <s v=""/>
    <n v="5321"/>
    <n v="5321"/>
    <n v="0.156721253534402"/>
    <n v="0.156721253534402"/>
    <s v=""/>
    <s v=""/>
    <s v="September 2015"/>
  </r>
  <r>
    <x v="0"/>
    <x v="0"/>
    <s v=""/>
    <s v="All Submitters"/>
    <x v="3"/>
    <x v="2"/>
    <s v=""/>
    <n v="7170"/>
    <n v="7170"/>
    <n v="0.21048614372944999"/>
    <n v="0.21048614372944999"/>
    <s v=""/>
    <s v=""/>
    <s v="September 2015"/>
  </r>
  <r>
    <x v="0"/>
    <x v="0"/>
    <s v=""/>
    <s v="All Submitters"/>
    <x v="7"/>
    <x v="18"/>
    <s v=""/>
    <n v="3204"/>
    <n v="3204"/>
    <n v="9.4099679873123995E-2"/>
    <n v="9.4099679873123995E-2"/>
    <s v=""/>
    <s v=""/>
    <s v="September 2015"/>
  </r>
  <r>
    <x v="0"/>
    <x v="0"/>
    <s v=""/>
    <s v="All Submitters"/>
    <x v="5"/>
    <x v="19"/>
    <s v=""/>
    <n v="96"/>
    <n v="96"/>
    <n v="2.8275212064090499E-3"/>
    <n v="2.8275212064090499E-3"/>
    <s v=""/>
    <s v=""/>
    <s v="September 2015"/>
  </r>
  <r>
    <x v="0"/>
    <x v="0"/>
    <s v=""/>
    <s v="All Submitters"/>
    <x v="3"/>
    <x v="20"/>
    <s v=""/>
    <n v="2383"/>
    <n v="2383"/>
    <n v="6.9956552372005598E-2"/>
    <n v="6.9956552372005598E-2"/>
    <s v=""/>
    <s v=""/>
    <s v="September 2015"/>
  </r>
  <r>
    <x v="0"/>
    <x v="0"/>
    <s v=""/>
    <s v="All Submitters"/>
    <x v="5"/>
    <x v="21"/>
    <s v=""/>
    <n v="1234"/>
    <n v="1234"/>
    <n v="3.6345428840716301E-2"/>
    <n v="3.6345428840716301E-2"/>
    <s v=""/>
    <s v=""/>
    <s v="September 2015"/>
  </r>
  <r>
    <x v="0"/>
    <x v="0"/>
    <s v=""/>
    <s v="All Submitters"/>
    <x v="8"/>
    <x v="13"/>
    <s v=""/>
    <n v="13104"/>
    <n v="13104"/>
    <n v="0.38329238329238302"/>
    <n v="0.38329238329238302"/>
    <s v=""/>
    <s v=""/>
    <s v="September 2015"/>
  </r>
  <r>
    <x v="0"/>
    <x v="0"/>
    <s v=""/>
    <s v="All Submitters"/>
    <x v="8"/>
    <x v="22"/>
    <s v=""/>
    <n v="377"/>
    <n v="377"/>
    <n v="1.1027261027261001E-2"/>
    <n v="1.1027261027261001E-2"/>
    <s v=""/>
    <s v=""/>
    <s v="September 2015"/>
  </r>
  <r>
    <x v="0"/>
    <x v="0"/>
    <s v=""/>
    <s v="All Submitters"/>
    <x v="8"/>
    <x v="23"/>
    <s v=""/>
    <n v="7329"/>
    <n v="7329"/>
    <n v="0.214373464373464"/>
    <n v="0.214373464373464"/>
    <s v=""/>
    <s v=""/>
    <s v="September 2015"/>
  </r>
  <r>
    <x v="0"/>
    <x v="0"/>
    <s v=""/>
    <s v="All Submitters"/>
    <x v="7"/>
    <x v="24"/>
    <s v=""/>
    <n v="16283"/>
    <n v="16283"/>
    <n v="0.47822256160239701"/>
    <n v="0.47822256160239701"/>
    <s v=""/>
    <s v=""/>
    <s v="September 2015"/>
  </r>
  <r>
    <x v="0"/>
    <x v="0"/>
    <s v=""/>
    <s v="All Submitters"/>
    <x v="7"/>
    <x v="13"/>
    <s v=""/>
    <n v="7"/>
    <n v="7"/>
    <n v="2.05586067138536E-4"/>
    <n v="2.05586067138536E-4"/>
    <s v=""/>
    <s v=""/>
    <s v="September 2015"/>
  </r>
  <r>
    <x v="0"/>
    <x v="0"/>
    <s v=""/>
    <s v="All Submitters"/>
    <x v="5"/>
    <x v="25"/>
    <s v=""/>
    <n v="5368"/>
    <n v="5368"/>
    <n v="0.15810556079170601"/>
    <n v="0.15810556079170601"/>
    <s v=""/>
    <s v=""/>
    <s v="September 2015"/>
  </r>
  <r>
    <x v="0"/>
    <x v="0"/>
    <s v=""/>
    <s v="All Submitters"/>
    <x v="1"/>
    <x v="26"/>
    <s v=""/>
    <n v="1081"/>
    <n v="1081"/>
    <n v="3.1715761060908301E-2"/>
    <n v="3.1715761060908301E-2"/>
    <s v=""/>
    <s v=""/>
    <s v="September 2015"/>
  </r>
  <r>
    <x v="0"/>
    <x v="0"/>
    <s v=""/>
    <s v="All Submitters"/>
    <x v="5"/>
    <x v="27"/>
    <s v=""/>
    <n v="9717"/>
    <n v="9717"/>
    <n v="0.28619816211121601"/>
    <n v="0.28619816211121601"/>
    <s v=""/>
    <s v=""/>
    <s v="September 2015"/>
  </r>
  <r>
    <x v="0"/>
    <x v="0"/>
    <s v=""/>
    <s v="All Submitters"/>
    <x v="8"/>
    <x v="28"/>
    <s v=""/>
    <n v="1083"/>
    <n v="1083"/>
    <n v="3.1677781677781701E-2"/>
    <n v="3.1677781677781701E-2"/>
    <s v=""/>
    <s v=""/>
    <s v="September 2015"/>
  </r>
  <r>
    <x v="0"/>
    <x v="0"/>
    <s v=""/>
    <s v="All Submitters"/>
    <x v="8"/>
    <x v="29"/>
    <s v=""/>
    <n v="2945"/>
    <n v="2945"/>
    <n v="8.6141336141336095E-2"/>
    <n v="8.6141336141336095E-2"/>
    <s v=""/>
    <s v=""/>
    <s v="September 2015"/>
  </r>
  <r>
    <x v="0"/>
    <x v="0"/>
    <s v=""/>
    <s v="All Submitters"/>
    <x v="5"/>
    <x v="30"/>
    <s v=""/>
    <n v="1418"/>
    <n v="1418"/>
    <n v="4.1764844486333601E-2"/>
    <n v="4.1764844486333601E-2"/>
    <s v=""/>
    <s v=""/>
    <s v="September 2015"/>
  </r>
  <r>
    <x v="0"/>
    <x v="0"/>
    <s v=""/>
    <s v="All Submitters"/>
    <x v="2"/>
    <x v="31"/>
    <s v="Yes"/>
    <n v="3214"/>
    <n v="3214"/>
    <n v="9.4349038602671395E-2"/>
    <n v="9.4349038602671395E-2"/>
    <s v=""/>
    <s v=""/>
    <s v="September 2015"/>
  </r>
  <r>
    <x v="0"/>
    <x v="0"/>
    <s v=""/>
    <s v="All Submitters"/>
    <x v="7"/>
    <x v="32"/>
    <s v=""/>
    <n v="3866"/>
    <n v="3866"/>
    <n v="0.113542247936797"/>
    <n v="0.113542247936797"/>
    <s v=""/>
    <s v=""/>
    <s v="September 2015"/>
  </r>
  <r>
    <x v="0"/>
    <x v="0"/>
    <s v=""/>
    <s v="All Submitters"/>
    <x v="2"/>
    <x v="33"/>
    <s v="No"/>
    <n v="23163"/>
    <n v="23163"/>
    <n v="0.67996477322765303"/>
    <n v="0.67996477322765303"/>
    <s v=""/>
    <s v=""/>
    <s v="September 2015"/>
  </r>
  <r>
    <x v="0"/>
    <x v="0"/>
    <s v=""/>
    <s v="All Submitters"/>
    <x v="8"/>
    <x v="34"/>
    <s v=""/>
    <n v="318"/>
    <n v="318"/>
    <n v="9.3015093015092996E-3"/>
    <n v="9.3015093015092996E-3"/>
    <s v=""/>
    <s v=""/>
    <s v="September 2015"/>
  </r>
  <r>
    <x v="0"/>
    <x v="0"/>
    <s v=""/>
    <s v="All Submitters"/>
    <x v="6"/>
    <x v="13"/>
    <s v=""/>
    <n v="4633"/>
    <n v="4633"/>
    <n v="0.13599272044147001"/>
    <n v="0.13599272044147001"/>
    <s v=""/>
    <s v=""/>
    <s v="September 2015"/>
  </r>
  <r>
    <x v="0"/>
    <x v="0"/>
    <s v=""/>
    <s v="All Submitters"/>
    <x v="1"/>
    <x v="35"/>
    <s v=""/>
    <n v="1304"/>
    <n v="1304"/>
    <n v="3.8258420373195601E-2"/>
    <n v="3.8258420373195601E-2"/>
    <s v=""/>
    <s v=""/>
    <s v="September 2015"/>
  </r>
  <r>
    <x v="0"/>
    <x v="0"/>
    <s v=""/>
    <s v="All Submitters"/>
    <x v="3"/>
    <x v="36"/>
    <s v=""/>
    <n v="12084"/>
    <n v="12084"/>
    <n v="0.35474401127289801"/>
    <n v="0.35474401127289801"/>
    <s v=""/>
    <s v=""/>
    <s v="September 2015"/>
  </r>
  <r>
    <x v="0"/>
    <x v="0"/>
    <s v=""/>
    <s v="All Submitters"/>
    <x v="9"/>
    <x v="4"/>
    <s v=""/>
    <s v=""/>
    <s v=""/>
    <s v=""/>
    <s v=""/>
    <n v="29.526119999999999"/>
    <n v="30"/>
    <s v="September 2015"/>
  </r>
  <r>
    <x v="0"/>
    <x v="0"/>
    <s v=""/>
    <s v="All Submitters"/>
    <x v="10"/>
    <x v="4"/>
    <s v=""/>
    <s v=""/>
    <s v=""/>
    <s v=""/>
    <s v=""/>
    <n v="7.9528100000000004"/>
    <n v="7"/>
    <s v="September 2015"/>
  </r>
  <r>
    <x v="1"/>
    <x v="1"/>
    <s v="E39000025"/>
    <s v="NHS England South (Wessex)"/>
    <x v="5"/>
    <x v="17"/>
    <s v=""/>
    <n v="205"/>
    <n v="205"/>
    <n v="0.17135761589404"/>
    <n v="0.17135761589404"/>
    <s v=""/>
    <s v=""/>
    <s v="September 2015"/>
  </r>
  <r>
    <x v="1"/>
    <x v="1"/>
    <s v="E39000025"/>
    <s v="NHS England South (Wessex)"/>
    <x v="1"/>
    <x v="13"/>
    <s v=""/>
    <n v="15"/>
    <n v="15"/>
    <n v="1.32340777502068E-2"/>
    <n v="1.32340777502068E-2"/>
    <s v=""/>
    <s v=""/>
    <s v="September 2015"/>
  </r>
  <r>
    <x v="1"/>
    <x v="1"/>
    <s v="E39000025"/>
    <s v="NHS England South (Wessex)"/>
    <x v="3"/>
    <x v="3"/>
    <s v=""/>
    <n v="230"/>
    <n v="230"/>
    <n v="0.189412737799835"/>
    <n v="0.189412737799835"/>
    <s v=""/>
    <s v=""/>
    <s v="September 2015"/>
  </r>
  <r>
    <x v="1"/>
    <x v="1"/>
    <s v="E39000025"/>
    <s v="NHS England South (Wessex)"/>
    <x v="5"/>
    <x v="19"/>
    <s v=""/>
    <n v="-1"/>
    <n v="0"/>
    <n v="-0.01"/>
    <n v="0"/>
    <s v=""/>
    <s v=""/>
    <s v="September 2015"/>
  </r>
  <r>
    <x v="1"/>
    <x v="1"/>
    <s v="E39000025"/>
    <s v="NHS England South (Wessex)"/>
    <x v="4"/>
    <x v="4"/>
    <s v=""/>
    <n v="1210"/>
    <n v="1210"/>
    <n v="1"/>
    <n v="1"/>
    <s v=""/>
    <s v=""/>
    <s v="September 2015"/>
  </r>
  <r>
    <x v="1"/>
    <x v="1"/>
    <s v="E39000025"/>
    <s v="NHS England South (Wessex)"/>
    <x v="1"/>
    <x v="15"/>
    <s v=""/>
    <n v="30"/>
    <n v="30"/>
    <n v="2.3986765922249801E-2"/>
    <n v="2.3986765922249801E-2"/>
    <s v=""/>
    <s v=""/>
    <s v="September 2015"/>
  </r>
  <r>
    <x v="1"/>
    <x v="1"/>
    <s v="E39000025"/>
    <s v="NHS England South (Wessex)"/>
    <x v="6"/>
    <x v="11"/>
    <s v=""/>
    <n v="175"/>
    <n v="175"/>
    <n v="0.14392059553349901"/>
    <n v="0.14392059553349901"/>
    <s v=""/>
    <s v=""/>
    <s v="September 2015"/>
  </r>
  <r>
    <x v="1"/>
    <x v="1"/>
    <s v="E39000025"/>
    <s v="NHS England South (Wessex)"/>
    <x v="6"/>
    <x v="7"/>
    <s v=""/>
    <n v="-1"/>
    <n v="0"/>
    <n v="-0.01"/>
    <n v="0"/>
    <s v=""/>
    <s v=""/>
    <s v="September 2015"/>
  </r>
  <r>
    <x v="1"/>
    <x v="1"/>
    <s v="E39000025"/>
    <s v="NHS England South (Wessex)"/>
    <x v="1"/>
    <x v="5"/>
    <s v=""/>
    <n v="15"/>
    <n v="15"/>
    <n v="1.40612076095947E-2"/>
    <n v="1.40612076095947E-2"/>
    <s v=""/>
    <s v=""/>
    <s v="September 2015"/>
  </r>
  <r>
    <x v="1"/>
    <x v="1"/>
    <s v="E39000025"/>
    <s v="NHS England South (Wessex)"/>
    <x v="0"/>
    <x v="0"/>
    <s v=""/>
    <n v="4"/>
    <s v=""/>
    <s v=""/>
    <s v=""/>
    <s v=""/>
    <s v=""/>
    <s v="September 2015"/>
  </r>
  <r>
    <x v="1"/>
    <x v="1"/>
    <s v="E39000025"/>
    <s v="NHS England South (Wessex)"/>
    <x v="5"/>
    <x v="2"/>
    <s v=""/>
    <n v="-1"/>
    <n v="0"/>
    <n v="-0.01"/>
    <n v="0"/>
    <s v=""/>
    <s v=""/>
    <s v="September 2015"/>
  </r>
  <r>
    <x v="1"/>
    <x v="1"/>
    <s v="E39000025"/>
    <s v="NHS England South (Wessex)"/>
    <x v="7"/>
    <x v="24"/>
    <s v=""/>
    <n v="510"/>
    <n v="510"/>
    <n v="0.42218543046357598"/>
    <n v="0.42218543046357598"/>
    <s v=""/>
    <s v=""/>
    <s v="September 2015"/>
  </r>
  <r>
    <x v="1"/>
    <x v="1"/>
    <s v="E39000025"/>
    <s v="NHS England South (Wessex)"/>
    <x v="1"/>
    <x v="9"/>
    <s v=""/>
    <n v="1025"/>
    <n v="1025"/>
    <n v="0.84946236559139798"/>
    <n v="0.84946236559139798"/>
    <s v=""/>
    <s v=""/>
    <s v="September 2015"/>
  </r>
  <r>
    <x v="1"/>
    <x v="1"/>
    <s v="E39000025"/>
    <s v="NHS England South (Wessex)"/>
    <x v="5"/>
    <x v="25"/>
    <s v=""/>
    <n v="195"/>
    <n v="195"/>
    <n v="0.15976821192053001"/>
    <n v="0.15976821192053001"/>
    <s v=""/>
    <s v=""/>
    <s v="September 2015"/>
  </r>
  <r>
    <x v="1"/>
    <x v="1"/>
    <s v="E39000025"/>
    <s v="NHS England South (Wessex)"/>
    <x v="1"/>
    <x v="8"/>
    <s v=""/>
    <n v="30"/>
    <n v="30"/>
    <n v="2.5641025641025599E-2"/>
    <n v="2.5641025641025599E-2"/>
    <s v=""/>
    <s v=""/>
    <s v="September 2015"/>
  </r>
  <r>
    <x v="1"/>
    <x v="1"/>
    <s v="E39000025"/>
    <s v="NHS England South (Wessex)"/>
    <x v="3"/>
    <x v="14"/>
    <s v=""/>
    <n v="310"/>
    <n v="310"/>
    <n v="0.256410256410256"/>
    <n v="0.256410256410256"/>
    <s v=""/>
    <s v=""/>
    <s v="September 2015"/>
  </r>
  <r>
    <x v="1"/>
    <x v="1"/>
    <s v="E39000025"/>
    <s v="NHS England South (Wessex)"/>
    <x v="3"/>
    <x v="20"/>
    <s v=""/>
    <n v="25"/>
    <n v="25"/>
    <n v="1.9851116625310201E-2"/>
    <n v="1.9851116625310201E-2"/>
    <s v=""/>
    <s v=""/>
    <s v="September 2015"/>
  </r>
  <r>
    <x v="1"/>
    <x v="1"/>
    <s v="E39000025"/>
    <s v="NHS England South (Wessex)"/>
    <x v="2"/>
    <x v="33"/>
    <s v="No"/>
    <n v="805"/>
    <n v="805"/>
    <n v="0.66666666666666696"/>
    <n v="0.66666666666666696"/>
    <s v=""/>
    <s v=""/>
    <s v="September 2015"/>
  </r>
  <r>
    <x v="1"/>
    <x v="1"/>
    <s v="E39000025"/>
    <s v="NHS England South (Wessex)"/>
    <x v="7"/>
    <x v="13"/>
    <s v=""/>
    <n v="-1"/>
    <n v="0"/>
    <n v="-0.01"/>
    <n v="0"/>
    <s v=""/>
    <s v=""/>
    <s v="September 2015"/>
  </r>
  <r>
    <x v="1"/>
    <x v="1"/>
    <s v="E39000025"/>
    <s v="NHS England South (Wessex)"/>
    <x v="2"/>
    <x v="2"/>
    <s v="Missing Value"/>
    <n v="195"/>
    <n v="195"/>
    <n v="0.16211745244003301"/>
    <n v="0.16211745244003301"/>
    <s v=""/>
    <s v=""/>
    <s v="September 2015"/>
  </r>
  <r>
    <x v="1"/>
    <x v="1"/>
    <s v="E39000025"/>
    <s v="NHS England South (Wessex)"/>
    <x v="5"/>
    <x v="30"/>
    <s v=""/>
    <n v="55"/>
    <n v="55"/>
    <n v="4.6357615894039701E-2"/>
    <n v="4.6357615894039701E-2"/>
    <s v=""/>
    <s v=""/>
    <s v="September 2015"/>
  </r>
  <r>
    <x v="1"/>
    <x v="1"/>
    <s v="E39000025"/>
    <s v="NHS England South (Wessex)"/>
    <x v="7"/>
    <x v="18"/>
    <s v=""/>
    <n v="75"/>
    <n v="75"/>
    <n v="6.37417218543046E-2"/>
    <n v="6.37417218543046E-2"/>
    <s v=""/>
    <s v=""/>
    <s v="September 2015"/>
  </r>
  <r>
    <x v="1"/>
    <x v="1"/>
    <s v="E39000025"/>
    <s v="NHS England South (Wessex)"/>
    <x v="7"/>
    <x v="12"/>
    <s v=""/>
    <n v="510"/>
    <n v="510"/>
    <n v="0.42218543046357598"/>
    <n v="0.42218543046357598"/>
    <s v=""/>
    <s v=""/>
    <s v="September 2015"/>
  </r>
  <r>
    <x v="1"/>
    <x v="1"/>
    <s v="E39000025"/>
    <s v="NHS England South (Wessex)"/>
    <x v="7"/>
    <x v="32"/>
    <s v=""/>
    <n v="110"/>
    <n v="110"/>
    <n v="9.1887417218543002E-2"/>
    <n v="9.1887417218543002E-2"/>
    <s v=""/>
    <s v=""/>
    <s v="September 2015"/>
  </r>
  <r>
    <x v="1"/>
    <x v="1"/>
    <s v="E39000025"/>
    <s v="NHS England South (Wessex)"/>
    <x v="1"/>
    <x v="26"/>
    <s v=""/>
    <n v="40"/>
    <n v="40"/>
    <n v="3.2258064516128997E-2"/>
    <n v="3.2258064516128997E-2"/>
    <s v=""/>
    <s v=""/>
    <s v="September 2015"/>
  </r>
  <r>
    <x v="1"/>
    <x v="1"/>
    <s v="E39000025"/>
    <s v="NHS England South (Wessex)"/>
    <x v="3"/>
    <x v="2"/>
    <s v=""/>
    <n v="90"/>
    <n v="90"/>
    <n v="7.4441687344913104E-2"/>
    <n v="7.4441687344913104E-2"/>
    <s v=""/>
    <s v=""/>
    <s v="September 2015"/>
  </r>
  <r>
    <x v="1"/>
    <x v="1"/>
    <s v="E39000025"/>
    <s v="NHS England South (Wessex)"/>
    <x v="8"/>
    <x v="29"/>
    <s v=""/>
    <n v="150"/>
    <n v="150"/>
    <n v="0.124172185430464"/>
    <n v="0.124172185430464"/>
    <s v=""/>
    <s v=""/>
    <s v="September 2015"/>
  </r>
  <r>
    <x v="1"/>
    <x v="1"/>
    <s v="E39000025"/>
    <s v="NHS England South (Wessex)"/>
    <x v="8"/>
    <x v="22"/>
    <s v=""/>
    <n v="25"/>
    <n v="25"/>
    <n v="1.90397350993377E-2"/>
    <n v="1.90397350993377E-2"/>
    <s v=""/>
    <s v=""/>
    <s v="September 2015"/>
  </r>
  <r>
    <x v="1"/>
    <x v="1"/>
    <s v="E39000025"/>
    <s v="NHS England South (Wessex)"/>
    <x v="8"/>
    <x v="23"/>
    <s v=""/>
    <n v="430"/>
    <n v="430"/>
    <n v="0.35761589403973498"/>
    <n v="0.35761589403973498"/>
    <s v=""/>
    <s v=""/>
    <s v="September 2015"/>
  </r>
  <r>
    <x v="1"/>
    <x v="1"/>
    <s v="E39000025"/>
    <s v="NHS England South (Wessex)"/>
    <x v="2"/>
    <x v="31"/>
    <s v="Yes"/>
    <n v="205"/>
    <n v="205"/>
    <n v="0.1712158808933"/>
    <n v="0.1712158808933"/>
    <s v=""/>
    <s v=""/>
    <s v="September 2015"/>
  </r>
  <r>
    <x v="1"/>
    <x v="1"/>
    <s v="E39000025"/>
    <s v="NHS England South (Wessex)"/>
    <x v="8"/>
    <x v="28"/>
    <s v=""/>
    <n v="55"/>
    <n v="55"/>
    <n v="4.5529801324503301E-2"/>
    <n v="4.5529801324503301E-2"/>
    <s v=""/>
    <s v=""/>
    <s v="September 2015"/>
  </r>
  <r>
    <x v="1"/>
    <x v="1"/>
    <s v="E39000025"/>
    <s v="NHS England South (Wessex)"/>
    <x v="1"/>
    <x v="1"/>
    <s v=""/>
    <n v="40"/>
    <n v="40"/>
    <n v="3.4739454094292799E-2"/>
    <n v="3.4739454094292799E-2"/>
    <s v=""/>
    <s v=""/>
    <s v="September 2015"/>
  </r>
  <r>
    <x v="1"/>
    <x v="1"/>
    <s v="E39000025"/>
    <s v="NHS England South (Wessex)"/>
    <x v="8"/>
    <x v="13"/>
    <s v=""/>
    <n v="-1"/>
    <n v="0"/>
    <n v="-0.01"/>
    <n v="0"/>
    <s v=""/>
    <s v=""/>
    <s v="September 2015"/>
  </r>
  <r>
    <x v="1"/>
    <x v="1"/>
    <s v="E39000025"/>
    <s v="NHS England South (Wessex)"/>
    <x v="5"/>
    <x v="21"/>
    <s v=""/>
    <n v="45"/>
    <n v="45"/>
    <n v="3.8907284768211897E-2"/>
    <n v="3.8907284768211897E-2"/>
    <s v=""/>
    <s v=""/>
    <s v="September 2015"/>
  </r>
  <r>
    <x v="1"/>
    <x v="1"/>
    <s v="E39000025"/>
    <s v="NHS England South (Wessex)"/>
    <x v="8"/>
    <x v="16"/>
    <s v=""/>
    <n v="530"/>
    <n v="530"/>
    <n v="0.439569536423841"/>
    <n v="0.439569536423841"/>
    <s v=""/>
    <s v=""/>
    <s v="September 2015"/>
  </r>
  <r>
    <x v="1"/>
    <x v="1"/>
    <s v="E39000025"/>
    <s v="NHS England South (Wessex)"/>
    <x v="5"/>
    <x v="27"/>
    <s v=""/>
    <n v="370"/>
    <n v="370"/>
    <n v="0.30711920529801301"/>
    <n v="0.30711920529801301"/>
    <s v=""/>
    <s v=""/>
    <s v="September 2015"/>
  </r>
  <r>
    <x v="1"/>
    <x v="1"/>
    <s v="E39000025"/>
    <s v="NHS England South (Wessex)"/>
    <x v="5"/>
    <x v="6"/>
    <s v=""/>
    <n v="335"/>
    <n v="335"/>
    <n v="0.27566225165562902"/>
    <n v="0.27566225165562902"/>
    <s v=""/>
    <s v=""/>
    <s v="September 2015"/>
  </r>
  <r>
    <x v="1"/>
    <x v="1"/>
    <s v="E39000025"/>
    <s v="NHS England South (Wessex)"/>
    <x v="8"/>
    <x v="34"/>
    <s v=""/>
    <n v="15"/>
    <n v="15"/>
    <n v="1.4072847682119201E-2"/>
    <n v="1.4072847682119201E-2"/>
    <s v=""/>
    <s v=""/>
    <s v="September 2015"/>
  </r>
  <r>
    <x v="1"/>
    <x v="1"/>
    <s v="E39000025"/>
    <s v="NHS England South (Wessex)"/>
    <x v="9"/>
    <x v="4"/>
    <s v=""/>
    <s v=""/>
    <s v=""/>
    <s v=""/>
    <s v=""/>
    <n v="29.18543"/>
    <n v="29"/>
    <s v="September 2015"/>
  </r>
  <r>
    <x v="1"/>
    <x v="1"/>
    <s v="E39000025"/>
    <s v="NHS England South (Wessex)"/>
    <x v="10"/>
    <x v="4"/>
    <s v=""/>
    <s v=""/>
    <s v=""/>
    <s v=""/>
    <s v=""/>
    <n v="6.5306100000000002"/>
    <n v="5"/>
    <s v="September 2015"/>
  </r>
  <r>
    <x v="1"/>
    <x v="1"/>
    <s v="E39000025"/>
    <s v="NHS England South (Wessex)"/>
    <x v="1"/>
    <x v="35"/>
    <s v=""/>
    <n v="10"/>
    <n v="10"/>
    <n v="6.6170388751033904E-3"/>
    <n v="6.6170388751033904E-3"/>
    <s v=""/>
    <s v=""/>
    <s v="September 2015"/>
  </r>
  <r>
    <x v="1"/>
    <x v="1"/>
    <s v="E39000025"/>
    <s v="NHS England South (Wessex)"/>
    <x v="3"/>
    <x v="36"/>
    <s v=""/>
    <n v="555"/>
    <n v="555"/>
    <n v="0.45988420181968598"/>
    <n v="0.45988420181968598"/>
    <s v=""/>
    <s v=""/>
    <s v="September 2015"/>
  </r>
  <r>
    <x v="1"/>
    <x v="1"/>
    <s v="E39000025"/>
    <s v="NHS England South (Wessex)"/>
    <x v="6"/>
    <x v="13"/>
    <s v=""/>
    <n v="15"/>
    <n v="15"/>
    <n v="1.32340777502068E-2"/>
    <n v="1.32340777502068E-2"/>
    <s v=""/>
    <s v=""/>
    <s v="September 2015"/>
  </r>
  <r>
    <x v="1"/>
    <x v="1"/>
    <s v="E39000025"/>
    <s v="NHS England South (Wessex)"/>
    <x v="6"/>
    <x v="10"/>
    <s v=""/>
    <n v="1020"/>
    <n v="1020"/>
    <n v="0.84201819685690604"/>
    <n v="0.84201819685690604"/>
    <s v=""/>
    <s v=""/>
    <s v="September 2015"/>
  </r>
  <r>
    <x v="1"/>
    <x v="2"/>
    <s v="E39000018"/>
    <s v="NHS England London"/>
    <x v="4"/>
    <x v="4"/>
    <s v=""/>
    <n v="5910"/>
    <n v="5910"/>
    <n v="1"/>
    <n v="1"/>
    <s v=""/>
    <s v=""/>
    <s v="September 2015"/>
  </r>
  <r>
    <x v="1"/>
    <x v="2"/>
    <s v="E39000018"/>
    <s v="NHS England London"/>
    <x v="2"/>
    <x v="2"/>
    <s v="Missing Value"/>
    <n v="85"/>
    <n v="85"/>
    <n v="1.4043993231810501E-2"/>
    <n v="1.4043993231810501E-2"/>
    <s v=""/>
    <s v=""/>
    <s v="September 2015"/>
  </r>
  <r>
    <x v="1"/>
    <x v="2"/>
    <s v="E39000018"/>
    <s v="NHS England London"/>
    <x v="6"/>
    <x v="10"/>
    <s v=""/>
    <n v="4030"/>
    <n v="4030"/>
    <n v="0.68109570510652695"/>
    <n v="0.68109570510652695"/>
    <s v=""/>
    <s v=""/>
    <s v="September 2015"/>
  </r>
  <r>
    <x v="1"/>
    <x v="2"/>
    <s v="E39000018"/>
    <s v="NHS England London"/>
    <x v="10"/>
    <x v="4"/>
    <s v=""/>
    <s v=""/>
    <s v=""/>
    <s v=""/>
    <s v=""/>
    <n v="6.4660599999999997"/>
    <n v="5"/>
    <s v="September 2015"/>
  </r>
  <r>
    <x v="1"/>
    <x v="2"/>
    <s v="E39000018"/>
    <s v="NHS England London"/>
    <x v="3"/>
    <x v="20"/>
    <s v=""/>
    <n v="710"/>
    <n v="710"/>
    <n v="0.12041265009301499"/>
    <n v="0.12041265009301499"/>
    <s v=""/>
    <s v=""/>
    <s v="September 2015"/>
  </r>
  <r>
    <x v="1"/>
    <x v="2"/>
    <s v="E39000018"/>
    <s v="NHS England London"/>
    <x v="3"/>
    <x v="14"/>
    <s v=""/>
    <n v="1210"/>
    <n v="1210"/>
    <n v="0.20429561982073399"/>
    <n v="0.20429561982073399"/>
    <s v=""/>
    <s v=""/>
    <s v="September 2015"/>
  </r>
  <r>
    <x v="1"/>
    <x v="2"/>
    <s v="E39000018"/>
    <s v="NHS England London"/>
    <x v="7"/>
    <x v="12"/>
    <s v=""/>
    <n v="2465"/>
    <n v="2465"/>
    <n v="0.41680757524518097"/>
    <n v="0.41680757524518097"/>
    <s v=""/>
    <s v=""/>
    <s v="September 2015"/>
  </r>
  <r>
    <x v="1"/>
    <x v="2"/>
    <s v="E39000018"/>
    <s v="NHS England London"/>
    <x v="1"/>
    <x v="9"/>
    <s v=""/>
    <n v="2135"/>
    <n v="2135"/>
    <n v="0.360608622147084"/>
    <n v="0.360608622147084"/>
    <s v=""/>
    <s v=""/>
    <s v="September 2015"/>
  </r>
  <r>
    <x v="1"/>
    <x v="2"/>
    <s v="E39000018"/>
    <s v="NHS England London"/>
    <x v="3"/>
    <x v="3"/>
    <s v=""/>
    <n v="730"/>
    <n v="730"/>
    <n v="0.12379502790461699"/>
    <n v="0.12379502790461699"/>
    <s v=""/>
    <s v=""/>
    <s v="September 2015"/>
  </r>
  <r>
    <x v="1"/>
    <x v="2"/>
    <s v="E39000018"/>
    <s v="NHS England London"/>
    <x v="5"/>
    <x v="19"/>
    <s v=""/>
    <n v="25"/>
    <n v="25"/>
    <n v="4.4008124576845001E-3"/>
    <n v="4.4008124576845001E-3"/>
    <s v=""/>
    <s v=""/>
    <s v="September 2015"/>
  </r>
  <r>
    <x v="1"/>
    <x v="2"/>
    <s v="E39000018"/>
    <s v="NHS England London"/>
    <x v="7"/>
    <x v="24"/>
    <s v=""/>
    <n v="1835"/>
    <n v="1835"/>
    <n v="0.31061887047683501"/>
    <n v="0.31061887047683501"/>
    <s v=""/>
    <s v=""/>
    <s v="September 2015"/>
  </r>
  <r>
    <x v="1"/>
    <x v="2"/>
    <s v="E39000018"/>
    <s v="NHS England London"/>
    <x v="7"/>
    <x v="32"/>
    <s v=""/>
    <n v="1000"/>
    <n v="1000"/>
    <n v="0.16875211362867801"/>
    <n v="0.16875211362867801"/>
    <s v=""/>
    <s v=""/>
    <s v="September 2015"/>
  </r>
  <r>
    <x v="1"/>
    <x v="2"/>
    <s v="E39000018"/>
    <s v="NHS England London"/>
    <x v="5"/>
    <x v="30"/>
    <s v=""/>
    <n v="150"/>
    <n v="150"/>
    <n v="2.5558564658090699E-2"/>
    <n v="2.5558564658090699E-2"/>
    <s v=""/>
    <s v=""/>
    <s v="September 2015"/>
  </r>
  <r>
    <x v="1"/>
    <x v="2"/>
    <s v="E39000018"/>
    <s v="NHS England London"/>
    <x v="5"/>
    <x v="25"/>
    <s v=""/>
    <n v="1200"/>
    <n v="1200"/>
    <n v="0.20277589708869301"/>
    <n v="0.20277589708869301"/>
    <s v=""/>
    <s v=""/>
    <s v="September 2015"/>
  </r>
  <r>
    <x v="1"/>
    <x v="2"/>
    <s v="E39000018"/>
    <s v="NHS England London"/>
    <x v="8"/>
    <x v="23"/>
    <s v=""/>
    <n v="865"/>
    <n v="865"/>
    <n v="0.14660128508623599"/>
    <n v="0.14660128508623599"/>
    <s v=""/>
    <s v=""/>
    <s v="September 2015"/>
  </r>
  <r>
    <x v="1"/>
    <x v="2"/>
    <s v="E39000018"/>
    <s v="NHS England London"/>
    <x v="7"/>
    <x v="18"/>
    <s v=""/>
    <n v="615"/>
    <n v="615"/>
    <n v="0.103821440649307"/>
    <n v="0.103821440649307"/>
    <s v=""/>
    <s v=""/>
    <s v="September 2015"/>
  </r>
  <r>
    <x v="1"/>
    <x v="2"/>
    <s v="E39000018"/>
    <s v="NHS England London"/>
    <x v="5"/>
    <x v="2"/>
    <s v=""/>
    <n v="-1"/>
    <n v="0"/>
    <n v="-0.01"/>
    <n v="0"/>
    <s v=""/>
    <s v=""/>
    <s v="September 2015"/>
  </r>
  <r>
    <x v="1"/>
    <x v="2"/>
    <s v="E39000018"/>
    <s v="NHS England London"/>
    <x v="1"/>
    <x v="35"/>
    <s v=""/>
    <n v="530"/>
    <n v="530"/>
    <n v="8.9940828402366904E-2"/>
    <n v="8.9940828402366904E-2"/>
    <s v=""/>
    <s v=""/>
    <s v="September 2015"/>
  </r>
  <r>
    <x v="1"/>
    <x v="2"/>
    <s v="E39000018"/>
    <s v="NHS England London"/>
    <x v="3"/>
    <x v="2"/>
    <s v=""/>
    <n v="985"/>
    <n v="985"/>
    <n v="0.166751226111957"/>
    <n v="0.166751226111957"/>
    <s v=""/>
    <s v=""/>
    <s v="September 2015"/>
  </r>
  <r>
    <x v="1"/>
    <x v="2"/>
    <s v="E39000018"/>
    <s v="NHS England London"/>
    <x v="8"/>
    <x v="29"/>
    <s v=""/>
    <n v="305"/>
    <n v="305"/>
    <n v="5.1403449442002001E-2"/>
    <n v="5.1403449442002001E-2"/>
    <s v=""/>
    <s v=""/>
    <s v="September 2015"/>
  </r>
  <r>
    <x v="1"/>
    <x v="2"/>
    <s v="E39000018"/>
    <s v="NHS England London"/>
    <x v="2"/>
    <x v="31"/>
    <s v="Yes"/>
    <n v="955"/>
    <n v="955"/>
    <n v="0.16192893401015199"/>
    <n v="0.16192893401015199"/>
    <s v=""/>
    <s v=""/>
    <s v="September 2015"/>
  </r>
  <r>
    <x v="1"/>
    <x v="2"/>
    <s v="E39000018"/>
    <s v="NHS England London"/>
    <x v="3"/>
    <x v="36"/>
    <s v=""/>
    <n v="2275"/>
    <n v="2275"/>
    <n v="0.38474547606967702"/>
    <n v="0.38474547606967702"/>
    <s v=""/>
    <s v=""/>
    <s v="September 2015"/>
  </r>
  <r>
    <x v="1"/>
    <x v="2"/>
    <s v="E39000018"/>
    <s v="NHS England London"/>
    <x v="2"/>
    <x v="33"/>
    <s v="No"/>
    <n v="4870"/>
    <n v="4870"/>
    <n v="0.82402707275803699"/>
    <n v="0.82402707275803699"/>
    <s v=""/>
    <s v=""/>
    <s v="September 2015"/>
  </r>
  <r>
    <x v="1"/>
    <x v="2"/>
    <s v="E39000018"/>
    <s v="NHS England London"/>
    <x v="7"/>
    <x v="13"/>
    <s v=""/>
    <n v="-1"/>
    <n v="0"/>
    <n v="-0.01"/>
    <n v="0"/>
    <s v=""/>
    <s v=""/>
    <s v="September 2015"/>
  </r>
  <r>
    <x v="1"/>
    <x v="2"/>
    <s v="E39000018"/>
    <s v="NHS England London"/>
    <x v="8"/>
    <x v="28"/>
    <s v=""/>
    <n v="125"/>
    <n v="125"/>
    <n v="2.1136286777139E-2"/>
    <n v="2.1136286777139E-2"/>
    <s v=""/>
    <s v=""/>
    <s v="September 2015"/>
  </r>
  <r>
    <x v="1"/>
    <x v="2"/>
    <s v="E39000018"/>
    <s v="NHS England London"/>
    <x v="5"/>
    <x v="27"/>
    <s v=""/>
    <n v="1500"/>
    <n v="1500"/>
    <n v="0.25406228842247802"/>
    <n v="0.25406228842247802"/>
    <s v=""/>
    <s v=""/>
    <s v="September 2015"/>
  </r>
  <r>
    <x v="1"/>
    <x v="2"/>
    <s v="E39000018"/>
    <s v="NHS England London"/>
    <x v="8"/>
    <x v="34"/>
    <s v=""/>
    <n v="30"/>
    <n v="30"/>
    <n v="5.0727088265133599E-3"/>
    <n v="5.0727088265133599E-3"/>
    <s v=""/>
    <s v=""/>
    <s v="September 2015"/>
  </r>
  <r>
    <x v="1"/>
    <x v="2"/>
    <s v="E39000018"/>
    <s v="NHS England London"/>
    <x v="1"/>
    <x v="26"/>
    <s v=""/>
    <n v="390"/>
    <n v="390"/>
    <n v="6.5595942519019401E-2"/>
    <n v="6.5595942519019401E-2"/>
    <s v=""/>
    <s v=""/>
    <s v="September 2015"/>
  </r>
  <r>
    <x v="1"/>
    <x v="2"/>
    <s v="E39000018"/>
    <s v="NHS England London"/>
    <x v="6"/>
    <x v="13"/>
    <s v=""/>
    <n v="590"/>
    <n v="590"/>
    <n v="9.9932363882313094E-2"/>
    <n v="9.9932363882313094E-2"/>
    <s v=""/>
    <s v=""/>
    <s v="September 2015"/>
  </r>
  <r>
    <x v="1"/>
    <x v="2"/>
    <s v="E39000018"/>
    <s v="NHS England London"/>
    <x v="5"/>
    <x v="21"/>
    <s v=""/>
    <n v="325"/>
    <n v="325"/>
    <n v="5.5010155721056199E-2"/>
    <n v="5.5010155721056199E-2"/>
    <s v=""/>
    <s v=""/>
    <s v="September 2015"/>
  </r>
  <r>
    <x v="1"/>
    <x v="2"/>
    <s v="E39000018"/>
    <s v="NHS England London"/>
    <x v="8"/>
    <x v="22"/>
    <s v=""/>
    <n v="50"/>
    <n v="50"/>
    <n v="8.6236050050727108E-3"/>
    <n v="8.6236050050727108E-3"/>
    <s v=""/>
    <s v=""/>
    <s v="September 2015"/>
  </r>
  <r>
    <x v="1"/>
    <x v="2"/>
    <s v="E39000018"/>
    <s v="NHS England London"/>
    <x v="5"/>
    <x v="6"/>
    <s v=""/>
    <n v="2060"/>
    <n v="2060"/>
    <n v="0.34851049424509101"/>
    <n v="0.34851049424509101"/>
    <s v=""/>
    <s v=""/>
    <s v="September 2015"/>
  </r>
  <r>
    <x v="1"/>
    <x v="2"/>
    <s v="E39000018"/>
    <s v="NHS England London"/>
    <x v="0"/>
    <x v="0"/>
    <s v=""/>
    <n v="11"/>
    <s v=""/>
    <s v=""/>
    <s v=""/>
    <s v=""/>
    <s v=""/>
    <s v="September 2015"/>
  </r>
  <r>
    <x v="1"/>
    <x v="2"/>
    <s v="E39000018"/>
    <s v="NHS England London"/>
    <x v="8"/>
    <x v="16"/>
    <s v=""/>
    <n v="1555"/>
    <n v="1555"/>
    <n v="0.26310449780182599"/>
    <n v="0.26310449780182599"/>
    <s v=""/>
    <s v=""/>
    <s v="September 2015"/>
  </r>
  <r>
    <x v="1"/>
    <x v="2"/>
    <s v="E39000018"/>
    <s v="NHS England London"/>
    <x v="1"/>
    <x v="1"/>
    <s v=""/>
    <n v="820"/>
    <n v="820"/>
    <n v="0.13863060016906201"/>
    <n v="0.13863060016906201"/>
    <s v=""/>
    <s v=""/>
    <s v="September 2015"/>
  </r>
  <r>
    <x v="1"/>
    <x v="2"/>
    <s v="E39000018"/>
    <s v="NHS England London"/>
    <x v="8"/>
    <x v="13"/>
    <s v=""/>
    <n v="2980"/>
    <n v="2980"/>
    <n v="0.50405816706121098"/>
    <n v="0.50405816706121098"/>
    <s v=""/>
    <s v=""/>
    <s v="September 2015"/>
  </r>
  <r>
    <x v="1"/>
    <x v="2"/>
    <s v="E39000018"/>
    <s v="NHS England London"/>
    <x v="9"/>
    <x v="4"/>
    <s v=""/>
    <s v=""/>
    <s v=""/>
    <s v=""/>
    <s v=""/>
    <n v="30.863240000000001"/>
    <n v="31"/>
    <s v="September 2015"/>
  </r>
  <r>
    <x v="1"/>
    <x v="2"/>
    <s v="E39000018"/>
    <s v="NHS England London"/>
    <x v="1"/>
    <x v="5"/>
    <s v=""/>
    <n v="100"/>
    <n v="100"/>
    <n v="1.69061707523246E-2"/>
    <n v="1.69061707523246E-2"/>
    <s v=""/>
    <s v=""/>
    <s v="September 2015"/>
  </r>
  <r>
    <x v="1"/>
    <x v="2"/>
    <s v="E39000018"/>
    <s v="NHS England London"/>
    <x v="1"/>
    <x v="15"/>
    <s v=""/>
    <n v="320"/>
    <n v="320"/>
    <n v="5.4437869822485198E-2"/>
    <n v="5.4437869822485198E-2"/>
    <s v=""/>
    <s v=""/>
    <s v="September 2015"/>
  </r>
  <r>
    <x v="1"/>
    <x v="2"/>
    <s v="E39000018"/>
    <s v="NHS England London"/>
    <x v="1"/>
    <x v="13"/>
    <s v=""/>
    <n v="1580"/>
    <n v="1580"/>
    <n v="0.26728655959425202"/>
    <n v="0.26728655959425202"/>
    <s v=""/>
    <s v=""/>
    <s v="September 2015"/>
  </r>
  <r>
    <x v="1"/>
    <x v="2"/>
    <s v="E39000018"/>
    <s v="NHS England London"/>
    <x v="1"/>
    <x v="8"/>
    <s v=""/>
    <n v="40"/>
    <n v="40"/>
    <n v="6.5934065934065899E-3"/>
    <n v="6.5934065934065899E-3"/>
    <s v=""/>
    <s v=""/>
    <s v="September 2015"/>
  </r>
  <r>
    <x v="1"/>
    <x v="2"/>
    <s v="E39000018"/>
    <s v="NHS England London"/>
    <x v="6"/>
    <x v="7"/>
    <s v=""/>
    <n v="1040"/>
    <n v="1040"/>
    <n v="0.17568481569157901"/>
    <n v="0.17568481569157901"/>
    <s v=""/>
    <s v=""/>
    <s v="September 2015"/>
  </r>
  <r>
    <x v="1"/>
    <x v="2"/>
    <s v="E39000018"/>
    <s v="NHS England London"/>
    <x v="6"/>
    <x v="11"/>
    <s v=""/>
    <n v="255"/>
    <n v="255"/>
    <n v="4.3287115319580703E-2"/>
    <n v="4.3287115319580703E-2"/>
    <s v=""/>
    <s v=""/>
    <s v="September 2015"/>
  </r>
  <r>
    <x v="1"/>
    <x v="2"/>
    <s v="E39000018"/>
    <s v="NHS England London"/>
    <x v="5"/>
    <x v="17"/>
    <s v=""/>
    <n v="650"/>
    <n v="650"/>
    <n v="0.109681787406906"/>
    <n v="0.109681787406906"/>
    <s v=""/>
    <s v=""/>
    <s v="September 2015"/>
  </r>
  <r>
    <x v="1"/>
    <x v="3"/>
    <s v="E39000029"/>
    <s v="NHS England North (Yorkshire and Humber)"/>
    <x v="0"/>
    <x v="0"/>
    <s v=""/>
    <n v="9"/>
    <s v=""/>
    <s v=""/>
    <s v=""/>
    <s v=""/>
    <s v=""/>
    <s v="September 2015"/>
  </r>
  <r>
    <x v="1"/>
    <x v="3"/>
    <s v="E39000029"/>
    <s v="NHS England North (Yorkshire and Humber)"/>
    <x v="10"/>
    <x v="4"/>
    <s v=""/>
    <s v=""/>
    <s v=""/>
    <s v=""/>
    <s v=""/>
    <n v="8.7612900000000007"/>
    <n v="8.5"/>
    <s v="September 2015"/>
  </r>
  <r>
    <x v="1"/>
    <x v="3"/>
    <s v="E39000029"/>
    <s v="NHS England North (Yorkshire and Humber)"/>
    <x v="9"/>
    <x v="4"/>
    <s v=""/>
    <s v=""/>
    <s v=""/>
    <s v=""/>
    <s v=""/>
    <n v="28.811299999999999"/>
    <n v="29"/>
    <s v="September 2015"/>
  </r>
  <r>
    <x v="1"/>
    <x v="3"/>
    <s v="E39000029"/>
    <s v="NHS England North (Yorkshire and Humber)"/>
    <x v="1"/>
    <x v="5"/>
    <s v=""/>
    <n v="35"/>
    <n v="35"/>
    <n v="8.3408476104598703E-3"/>
    <n v="8.3408476104598703E-3"/>
    <s v=""/>
    <s v=""/>
    <s v="September 2015"/>
  </r>
  <r>
    <x v="1"/>
    <x v="3"/>
    <s v="E39000029"/>
    <s v="NHS England North (Yorkshire and Humber)"/>
    <x v="5"/>
    <x v="19"/>
    <s v=""/>
    <n v="15"/>
    <n v="15"/>
    <n v="3.85749943272067E-3"/>
    <n v="3.85749943272067E-3"/>
    <s v=""/>
    <s v=""/>
    <s v="September 2015"/>
  </r>
  <r>
    <x v="1"/>
    <x v="3"/>
    <s v="E39000029"/>
    <s v="NHS England North (Yorkshire and Humber)"/>
    <x v="4"/>
    <x v="4"/>
    <s v=""/>
    <n v="4405"/>
    <n v="4405"/>
    <n v="1"/>
    <n v="1"/>
    <s v=""/>
    <s v=""/>
    <s v="September 2015"/>
  </r>
  <r>
    <x v="1"/>
    <x v="3"/>
    <s v="E39000029"/>
    <s v="NHS England North (Yorkshire and Humber)"/>
    <x v="6"/>
    <x v="11"/>
    <s v=""/>
    <n v="520"/>
    <n v="520"/>
    <n v="0.116786678667867"/>
    <n v="0.116786678667867"/>
    <s v=""/>
    <s v=""/>
    <s v="September 2015"/>
  </r>
  <r>
    <x v="1"/>
    <x v="3"/>
    <s v="E39000029"/>
    <s v="NHS England North (Yorkshire and Humber)"/>
    <x v="1"/>
    <x v="13"/>
    <s v=""/>
    <n v="765"/>
    <n v="765"/>
    <n v="0.17290351668169501"/>
    <n v="0.17290351668169501"/>
    <s v=""/>
    <s v=""/>
    <s v="September 2015"/>
  </r>
  <r>
    <x v="1"/>
    <x v="3"/>
    <s v="E39000029"/>
    <s v="NHS England North (Yorkshire and Humber)"/>
    <x v="2"/>
    <x v="2"/>
    <s v="Missing Value"/>
    <n v="2120"/>
    <n v="2120"/>
    <n v="0.47736996172033302"/>
    <n v="0.47736996172033302"/>
    <s v=""/>
    <s v=""/>
    <s v="September 2015"/>
  </r>
  <r>
    <x v="1"/>
    <x v="3"/>
    <s v="E39000029"/>
    <s v="NHS England North (Yorkshire and Humber)"/>
    <x v="6"/>
    <x v="10"/>
    <s v=""/>
    <n v="2215"/>
    <n v="2215"/>
    <n v="0.49842484248424801"/>
    <n v="0.49842484248424801"/>
    <s v=""/>
    <s v=""/>
    <s v="September 2015"/>
  </r>
  <r>
    <x v="1"/>
    <x v="3"/>
    <s v="E39000029"/>
    <s v="NHS England North (Yorkshire and Humber)"/>
    <x v="3"/>
    <x v="20"/>
    <s v=""/>
    <n v="70"/>
    <n v="70"/>
    <n v="1.52500560663826E-2"/>
    <n v="1.52500560663826E-2"/>
    <s v=""/>
    <s v=""/>
    <s v="September 2015"/>
  </r>
  <r>
    <x v="1"/>
    <x v="3"/>
    <s v="E39000029"/>
    <s v="NHS England North (Yorkshire and Humber)"/>
    <x v="3"/>
    <x v="3"/>
    <s v=""/>
    <n v="505"/>
    <n v="505"/>
    <n v="0.11347835837631801"/>
    <n v="0.11347835837631801"/>
    <s v=""/>
    <s v=""/>
    <s v="September 2015"/>
  </r>
  <r>
    <x v="1"/>
    <x v="3"/>
    <s v="E39000029"/>
    <s v="NHS England North (Yorkshire and Humber)"/>
    <x v="7"/>
    <x v="18"/>
    <s v=""/>
    <n v="430"/>
    <n v="430"/>
    <n v="9.7357126722385404E-2"/>
    <n v="9.7357126722385404E-2"/>
    <s v=""/>
    <s v=""/>
    <s v="September 2015"/>
  </r>
  <r>
    <x v="1"/>
    <x v="3"/>
    <s v="E39000029"/>
    <s v="NHS England North (Yorkshire and Humber)"/>
    <x v="1"/>
    <x v="9"/>
    <s v=""/>
    <n v="2810"/>
    <n v="2810"/>
    <n v="0.63300270513976598"/>
    <n v="0.63300270513976598"/>
    <s v=""/>
    <s v=""/>
    <s v="September 2015"/>
  </r>
  <r>
    <x v="1"/>
    <x v="3"/>
    <s v="E39000029"/>
    <s v="NHS England North (Yorkshire and Humber)"/>
    <x v="1"/>
    <x v="15"/>
    <s v=""/>
    <n v="130"/>
    <n v="130"/>
    <n v="2.9080252479711501E-2"/>
    <n v="2.9080252479711501E-2"/>
    <s v=""/>
    <s v=""/>
    <s v="September 2015"/>
  </r>
  <r>
    <x v="1"/>
    <x v="3"/>
    <s v="E39000029"/>
    <s v="NHS England North (Yorkshire and Humber)"/>
    <x v="5"/>
    <x v="17"/>
    <s v=""/>
    <n v="835"/>
    <n v="835"/>
    <n v="0.18924438393464901"/>
    <n v="0.18924438393464901"/>
    <s v=""/>
    <s v=""/>
    <s v="September 2015"/>
  </r>
  <r>
    <x v="1"/>
    <x v="3"/>
    <s v="E39000029"/>
    <s v="NHS England North (Yorkshire and Humber)"/>
    <x v="7"/>
    <x v="24"/>
    <s v=""/>
    <n v="2520"/>
    <n v="2520"/>
    <n v="0.56968601761915505"/>
    <n v="0.56968601761915505"/>
    <s v=""/>
    <s v=""/>
    <s v="September 2015"/>
  </r>
  <r>
    <x v="1"/>
    <x v="3"/>
    <s v="E39000029"/>
    <s v="NHS England North (Yorkshire and Humber)"/>
    <x v="5"/>
    <x v="25"/>
    <s v=""/>
    <n v="595"/>
    <n v="595"/>
    <n v="0.13546630360789699"/>
    <n v="0.13546630360789699"/>
    <s v=""/>
    <s v=""/>
    <s v="September 2015"/>
  </r>
  <r>
    <x v="1"/>
    <x v="3"/>
    <s v="E39000029"/>
    <s v="NHS England North (Yorkshire and Humber)"/>
    <x v="8"/>
    <x v="23"/>
    <s v=""/>
    <n v="795"/>
    <n v="795"/>
    <n v="0.17866786678667901"/>
    <n v="0.17866786678667901"/>
    <s v=""/>
    <s v=""/>
    <s v="September 2015"/>
  </r>
  <r>
    <x v="1"/>
    <x v="3"/>
    <s v="E39000029"/>
    <s v="NHS England North (Yorkshire and Humber)"/>
    <x v="8"/>
    <x v="13"/>
    <s v=""/>
    <n v="2220"/>
    <n v="2220"/>
    <n v="0.49909990999099901"/>
    <n v="0.49909990999099901"/>
    <s v=""/>
    <s v=""/>
    <s v="September 2015"/>
  </r>
  <r>
    <x v="1"/>
    <x v="3"/>
    <s v="E39000029"/>
    <s v="NHS England North (Yorkshire and Humber)"/>
    <x v="7"/>
    <x v="32"/>
    <s v=""/>
    <n v="440"/>
    <n v="440"/>
    <n v="9.9841879376553005E-2"/>
    <n v="9.9841879376553005E-2"/>
    <s v=""/>
    <s v=""/>
    <s v="September 2015"/>
  </r>
  <r>
    <x v="1"/>
    <x v="3"/>
    <s v="E39000029"/>
    <s v="NHS England North (Yorkshire and Humber)"/>
    <x v="3"/>
    <x v="14"/>
    <s v=""/>
    <n v="595"/>
    <n v="595"/>
    <n v="0.133662256111236"/>
    <n v="0.133662256111236"/>
    <s v=""/>
    <s v=""/>
    <s v="September 2015"/>
  </r>
  <r>
    <x v="1"/>
    <x v="3"/>
    <s v="E39000029"/>
    <s v="NHS England North (Yorkshire and Humber)"/>
    <x v="7"/>
    <x v="12"/>
    <s v=""/>
    <n v="1030"/>
    <n v="1030"/>
    <n v="0.23288908967698199"/>
    <n v="0.23288908967698199"/>
    <s v=""/>
    <s v=""/>
    <s v="September 2015"/>
  </r>
  <r>
    <x v="1"/>
    <x v="3"/>
    <s v="E39000029"/>
    <s v="NHS England North (Yorkshire and Humber)"/>
    <x v="8"/>
    <x v="28"/>
    <s v=""/>
    <n v="115"/>
    <n v="115"/>
    <n v="2.58775877587759E-2"/>
    <n v="2.58775877587759E-2"/>
    <s v=""/>
    <s v=""/>
    <s v="September 2015"/>
  </r>
  <r>
    <x v="1"/>
    <x v="3"/>
    <s v="E39000029"/>
    <s v="NHS England North (Yorkshire and Humber)"/>
    <x v="8"/>
    <x v="16"/>
    <s v=""/>
    <n v="965"/>
    <n v="965"/>
    <n v="0.21714671467146701"/>
    <n v="0.21714671467146701"/>
    <s v=""/>
    <s v=""/>
    <s v="September 2015"/>
  </r>
  <r>
    <x v="1"/>
    <x v="3"/>
    <s v="E39000029"/>
    <s v="NHS England North (Yorkshire and Humber)"/>
    <x v="2"/>
    <x v="33"/>
    <s v="No"/>
    <n v="2110"/>
    <n v="2110"/>
    <n v="0.47511821661787901"/>
    <n v="0.47511821661787901"/>
    <s v=""/>
    <s v=""/>
    <s v="September 2015"/>
  </r>
  <r>
    <x v="1"/>
    <x v="3"/>
    <s v="E39000029"/>
    <s v="NHS England North (Yorkshire and Humber)"/>
    <x v="2"/>
    <x v="31"/>
    <s v="Yes"/>
    <n v="210"/>
    <n v="210"/>
    <n v="4.7511821661787898E-2"/>
    <n v="4.7511821661787898E-2"/>
    <s v=""/>
    <s v=""/>
    <s v="September 2015"/>
  </r>
  <r>
    <x v="1"/>
    <x v="3"/>
    <s v="E39000029"/>
    <s v="NHS England North (Yorkshire and Humber)"/>
    <x v="5"/>
    <x v="21"/>
    <s v=""/>
    <n v="135"/>
    <n v="135"/>
    <n v="3.06330837304289E-2"/>
    <n v="3.06330837304289E-2"/>
    <s v=""/>
    <s v=""/>
    <s v="September 2015"/>
  </r>
  <r>
    <x v="1"/>
    <x v="3"/>
    <s v="E39000029"/>
    <s v="NHS England North (Yorkshire and Humber)"/>
    <x v="5"/>
    <x v="30"/>
    <s v=""/>
    <n v="205"/>
    <n v="205"/>
    <n v="4.6743816655321097E-2"/>
    <n v="4.6743816655321097E-2"/>
    <s v=""/>
    <s v=""/>
    <s v="September 2015"/>
  </r>
  <r>
    <x v="1"/>
    <x v="3"/>
    <s v="E39000029"/>
    <s v="NHS England North (Yorkshire and Humber)"/>
    <x v="1"/>
    <x v="35"/>
    <s v=""/>
    <n v="80"/>
    <n v="80"/>
    <n v="1.8034265103697E-2"/>
    <n v="1.8034265103697E-2"/>
    <s v=""/>
    <s v=""/>
    <s v="September 2015"/>
  </r>
  <r>
    <x v="1"/>
    <x v="3"/>
    <s v="E39000029"/>
    <s v="NHS England North (Yorkshire and Humber)"/>
    <x v="7"/>
    <x v="13"/>
    <s v=""/>
    <n v="-1"/>
    <n v="0"/>
    <n v="-0.01"/>
    <n v="0"/>
    <s v=""/>
    <s v=""/>
    <s v="September 2015"/>
  </r>
  <r>
    <x v="1"/>
    <x v="3"/>
    <s v="E39000029"/>
    <s v="NHS England North (Yorkshire and Humber)"/>
    <x v="1"/>
    <x v="26"/>
    <s v=""/>
    <n v="95"/>
    <n v="95"/>
    <n v="2.16411181244364E-2"/>
    <n v="2.16411181244364E-2"/>
    <s v=""/>
    <s v=""/>
    <s v="September 2015"/>
  </r>
  <r>
    <x v="1"/>
    <x v="3"/>
    <s v="E39000029"/>
    <s v="NHS England North (Yorkshire and Humber)"/>
    <x v="6"/>
    <x v="13"/>
    <s v=""/>
    <n v="1695"/>
    <n v="1695"/>
    <n v="0.38141314131413101"/>
    <n v="0.38141314131413101"/>
    <s v=""/>
    <s v=""/>
    <s v="September 2015"/>
  </r>
  <r>
    <x v="1"/>
    <x v="3"/>
    <s v="E39000029"/>
    <s v="NHS England North (Yorkshire and Humber)"/>
    <x v="8"/>
    <x v="34"/>
    <s v=""/>
    <n v="25"/>
    <n v="25"/>
    <n v="5.1755175517551799E-3"/>
    <n v="5.1755175517551799E-3"/>
    <s v=""/>
    <s v=""/>
    <s v="September 2015"/>
  </r>
  <r>
    <x v="1"/>
    <x v="3"/>
    <s v="E39000029"/>
    <s v="NHS England North (Yorkshire and Humber)"/>
    <x v="8"/>
    <x v="22"/>
    <s v=""/>
    <n v="30"/>
    <n v="30"/>
    <n v="6.7506750675067496E-3"/>
    <n v="6.7506750675067496E-3"/>
    <s v=""/>
    <s v=""/>
    <s v="September 2015"/>
  </r>
  <r>
    <x v="1"/>
    <x v="3"/>
    <s v="E39000029"/>
    <s v="NHS England North (Yorkshire and Humber)"/>
    <x v="3"/>
    <x v="2"/>
    <s v=""/>
    <n v="2350"/>
    <n v="2350"/>
    <n v="0.52747252747252704"/>
    <n v="0.52747252747252704"/>
    <s v=""/>
    <s v=""/>
    <s v="September 2015"/>
  </r>
  <r>
    <x v="1"/>
    <x v="3"/>
    <s v="E39000029"/>
    <s v="NHS England North (Yorkshire and Humber)"/>
    <x v="8"/>
    <x v="29"/>
    <s v=""/>
    <n v="300"/>
    <n v="300"/>
    <n v="6.7281728172817301E-2"/>
    <n v="6.7281728172817301E-2"/>
    <s v=""/>
    <s v=""/>
    <s v="September 2015"/>
  </r>
  <r>
    <x v="1"/>
    <x v="3"/>
    <s v="E39000029"/>
    <s v="NHS England North (Yorkshire and Humber)"/>
    <x v="3"/>
    <x v="36"/>
    <s v=""/>
    <n v="935"/>
    <n v="935"/>
    <n v="0.21013680197353701"/>
    <n v="0.21013680197353701"/>
    <s v=""/>
    <s v=""/>
    <s v="September 2015"/>
  </r>
  <r>
    <x v="1"/>
    <x v="3"/>
    <s v="E39000029"/>
    <s v="NHS England North (Yorkshire and Humber)"/>
    <x v="5"/>
    <x v="27"/>
    <s v=""/>
    <n v="1380"/>
    <n v="1380"/>
    <n v="0.31313818924438402"/>
    <n v="0.31313818924438402"/>
    <s v=""/>
    <s v=""/>
    <s v="September 2015"/>
  </r>
  <r>
    <x v="1"/>
    <x v="3"/>
    <s v="E39000029"/>
    <s v="NHS England North (Yorkshire and Humber)"/>
    <x v="5"/>
    <x v="6"/>
    <s v=""/>
    <n v="1240"/>
    <n v="1240"/>
    <n v="0.2809167233946"/>
    <n v="0.2809167233946"/>
    <s v=""/>
    <s v=""/>
    <s v="September 2015"/>
  </r>
  <r>
    <x v="1"/>
    <x v="3"/>
    <s v="E39000029"/>
    <s v="NHS England North (Yorkshire and Humber)"/>
    <x v="1"/>
    <x v="8"/>
    <s v=""/>
    <n v="305"/>
    <n v="305"/>
    <n v="6.8304779080252495E-2"/>
    <n v="6.8304779080252495E-2"/>
    <s v=""/>
    <s v=""/>
    <s v="September 2015"/>
  </r>
  <r>
    <x v="1"/>
    <x v="3"/>
    <s v="E39000029"/>
    <s v="NHS England North (Yorkshire and Humber)"/>
    <x v="6"/>
    <x v="7"/>
    <s v=""/>
    <n v="15"/>
    <n v="15"/>
    <n v="3.37533753375338E-3"/>
    <n v="3.37533753375338E-3"/>
    <s v=""/>
    <s v=""/>
    <s v="September 2015"/>
  </r>
  <r>
    <x v="1"/>
    <x v="3"/>
    <s v="E39000029"/>
    <s v="NHS England North (Yorkshire and Humber)"/>
    <x v="5"/>
    <x v="2"/>
    <s v=""/>
    <n v="-1"/>
    <n v="0"/>
    <n v="-0.01"/>
    <n v="0"/>
    <s v=""/>
    <s v=""/>
    <s v="September 2015"/>
  </r>
  <r>
    <x v="1"/>
    <x v="3"/>
    <s v="E39000029"/>
    <s v="NHS England North (Yorkshire and Humber)"/>
    <x v="1"/>
    <x v="1"/>
    <s v=""/>
    <n v="215"/>
    <n v="215"/>
    <n v="4.8692515779982001E-2"/>
    <n v="4.8692515779982001E-2"/>
    <s v=""/>
    <s v=""/>
    <s v="September 2015"/>
  </r>
  <r>
    <x v="1"/>
    <x v="4"/>
    <s v="E39000028"/>
    <s v="NHS England North (Lancashire and Greater Manchester)"/>
    <x v="6"/>
    <x v="10"/>
    <s v=""/>
    <n v="2845"/>
    <n v="2845"/>
    <n v="0.66697936210131303"/>
    <n v="0.66697936210131303"/>
    <s v=""/>
    <s v=""/>
    <s v="September 2015"/>
  </r>
  <r>
    <x v="1"/>
    <x v="4"/>
    <s v="E39000028"/>
    <s v="NHS England North (Lancashire and Greater Manchester)"/>
    <x v="10"/>
    <x v="4"/>
    <s v=""/>
    <s v=""/>
    <s v=""/>
    <s v=""/>
    <s v=""/>
    <n v="8.1845400000000001"/>
    <n v="7"/>
    <s v="September 2015"/>
  </r>
  <r>
    <x v="1"/>
    <x v="4"/>
    <s v="E39000028"/>
    <s v="NHS England North (Lancashire and Greater Manchester)"/>
    <x v="9"/>
    <x v="4"/>
    <s v=""/>
    <s v=""/>
    <s v=""/>
    <s v=""/>
    <s v=""/>
    <n v="29.027080000000002"/>
    <n v="29"/>
    <s v="September 2015"/>
  </r>
  <r>
    <x v="1"/>
    <x v="4"/>
    <s v="E39000028"/>
    <s v="NHS England North (Lancashire and Greater Manchester)"/>
    <x v="0"/>
    <x v="0"/>
    <s v=""/>
    <n v="11"/>
    <s v=""/>
    <s v=""/>
    <s v=""/>
    <s v=""/>
    <s v=""/>
    <s v="September 2015"/>
  </r>
  <r>
    <x v="1"/>
    <x v="4"/>
    <s v="E39000028"/>
    <s v="NHS England North (Lancashire and Greater Manchester)"/>
    <x v="1"/>
    <x v="1"/>
    <s v=""/>
    <n v="405"/>
    <n v="405"/>
    <n v="9.5037453183520595E-2"/>
    <n v="9.5037453183520595E-2"/>
    <s v=""/>
    <s v=""/>
    <s v="September 2015"/>
  </r>
  <r>
    <x v="1"/>
    <x v="4"/>
    <s v="E39000028"/>
    <s v="NHS England North (Lancashire and Greater Manchester)"/>
    <x v="3"/>
    <x v="14"/>
    <s v=""/>
    <n v="965"/>
    <n v="965"/>
    <n v="0.225105189340813"/>
    <n v="0.225105189340813"/>
    <s v=""/>
    <s v=""/>
    <s v="September 2015"/>
  </r>
  <r>
    <x v="1"/>
    <x v="4"/>
    <s v="E39000028"/>
    <s v="NHS England North (Lancashire and Greater Manchester)"/>
    <x v="1"/>
    <x v="13"/>
    <s v=""/>
    <n v="1110"/>
    <n v="1110"/>
    <n v="0.25983146067415702"/>
    <n v="0.25983146067415702"/>
    <s v=""/>
    <s v=""/>
    <s v="September 2015"/>
  </r>
  <r>
    <x v="1"/>
    <x v="4"/>
    <s v="E39000028"/>
    <s v="NHS England North (Lancashire and Greater Manchester)"/>
    <x v="2"/>
    <x v="2"/>
    <s v="Missing Value"/>
    <n v="1655"/>
    <n v="1655"/>
    <n v="0.38764044943820197"/>
    <n v="0.38764044943820197"/>
    <s v=""/>
    <s v=""/>
    <s v="September 2015"/>
  </r>
  <r>
    <x v="1"/>
    <x v="4"/>
    <s v="E39000028"/>
    <s v="NHS England North (Lancashire and Greater Manchester)"/>
    <x v="6"/>
    <x v="11"/>
    <s v=""/>
    <n v="520"/>
    <n v="520"/>
    <n v="0.12195121951219499"/>
    <n v="0.12195121951219499"/>
    <s v=""/>
    <s v=""/>
    <s v="September 2015"/>
  </r>
  <r>
    <x v="1"/>
    <x v="4"/>
    <s v="E39000028"/>
    <s v="NHS England North (Lancashire and Greater Manchester)"/>
    <x v="5"/>
    <x v="19"/>
    <s v=""/>
    <n v="5"/>
    <n v="5"/>
    <n v="1.4081201595869499E-3"/>
    <n v="1.4081201595869499E-3"/>
    <s v=""/>
    <s v=""/>
    <s v="September 2015"/>
  </r>
  <r>
    <x v="1"/>
    <x v="4"/>
    <s v="E39000028"/>
    <s v="NHS England North (Lancashire and Greater Manchester)"/>
    <x v="4"/>
    <x v="4"/>
    <s v=""/>
    <n v="4260"/>
    <n v="4260"/>
    <n v="1"/>
    <n v="1"/>
    <s v=""/>
    <s v=""/>
    <s v="September 2015"/>
  </r>
  <r>
    <x v="1"/>
    <x v="4"/>
    <s v="E39000028"/>
    <s v="NHS England North (Lancashire and Greater Manchester)"/>
    <x v="6"/>
    <x v="7"/>
    <s v=""/>
    <n v="10"/>
    <n v="10"/>
    <n v="2.3452157598499099E-3"/>
    <n v="2.3452157598499099E-3"/>
    <s v=""/>
    <s v=""/>
    <s v="September 2015"/>
  </r>
  <r>
    <x v="1"/>
    <x v="4"/>
    <s v="E39000028"/>
    <s v="NHS England North (Lancashire and Greater Manchester)"/>
    <x v="1"/>
    <x v="9"/>
    <s v=""/>
    <n v="2215"/>
    <n v="2215"/>
    <n v="0.51802434456928803"/>
    <n v="0.51802434456928803"/>
    <s v=""/>
    <s v=""/>
    <s v="September 2015"/>
  </r>
  <r>
    <x v="1"/>
    <x v="4"/>
    <s v="E39000028"/>
    <s v="NHS England North (Lancashire and Greater Manchester)"/>
    <x v="1"/>
    <x v="8"/>
    <s v=""/>
    <n v="130"/>
    <n v="130"/>
    <n v="3.0196629213483098E-2"/>
    <n v="3.0196629213483098E-2"/>
    <s v=""/>
    <s v=""/>
    <s v="September 2015"/>
  </r>
  <r>
    <x v="1"/>
    <x v="4"/>
    <s v="E39000028"/>
    <s v="NHS England North (Lancashire and Greater Manchester)"/>
    <x v="5"/>
    <x v="2"/>
    <s v=""/>
    <n v="420"/>
    <n v="420"/>
    <n v="9.8568411171086598E-2"/>
    <n v="9.8568411171086598E-2"/>
    <s v=""/>
    <s v=""/>
    <s v="September 2015"/>
  </r>
  <r>
    <x v="1"/>
    <x v="4"/>
    <s v="E39000028"/>
    <s v="NHS England North (Lancashire and Greater Manchester)"/>
    <x v="1"/>
    <x v="5"/>
    <s v=""/>
    <n v="50"/>
    <n v="50"/>
    <n v="1.17041198501873E-2"/>
    <n v="1.17041198501873E-2"/>
    <s v=""/>
    <s v=""/>
    <s v="September 2015"/>
  </r>
  <r>
    <x v="1"/>
    <x v="4"/>
    <s v="E39000028"/>
    <s v="NHS England North (Lancashire and Greater Manchester)"/>
    <x v="7"/>
    <x v="24"/>
    <s v=""/>
    <n v="2150"/>
    <n v="2150"/>
    <n v="0.50280898876404501"/>
    <n v="0.50280898876404501"/>
    <s v=""/>
    <s v=""/>
    <s v="September 2015"/>
  </r>
  <r>
    <x v="1"/>
    <x v="4"/>
    <s v="E39000028"/>
    <s v="NHS England North (Lancashire and Greater Manchester)"/>
    <x v="3"/>
    <x v="3"/>
    <s v=""/>
    <n v="655"/>
    <n v="655"/>
    <n v="0.15357643758765799"/>
    <n v="0.15357643758765799"/>
    <s v=""/>
    <s v=""/>
    <s v="September 2015"/>
  </r>
  <r>
    <x v="1"/>
    <x v="4"/>
    <s v="E39000028"/>
    <s v="NHS England North (Lancashire and Greater Manchester)"/>
    <x v="1"/>
    <x v="15"/>
    <s v=""/>
    <n v="170"/>
    <n v="170"/>
    <n v="3.9794007490636697E-2"/>
    <n v="3.9794007490636697E-2"/>
    <s v=""/>
    <s v=""/>
    <s v="September 2015"/>
  </r>
  <r>
    <x v="1"/>
    <x v="4"/>
    <s v="E39000028"/>
    <s v="NHS England North (Lancashire and Greater Manchester)"/>
    <x v="5"/>
    <x v="27"/>
    <s v=""/>
    <n v="1155"/>
    <n v="1155"/>
    <n v="0.27059375733395902"/>
    <n v="0.27059375733395902"/>
    <s v=""/>
    <s v=""/>
    <s v="September 2015"/>
  </r>
  <r>
    <x v="1"/>
    <x v="4"/>
    <s v="E39000028"/>
    <s v="NHS England North (Lancashire and Greater Manchester)"/>
    <x v="7"/>
    <x v="18"/>
    <s v=""/>
    <n v="245"/>
    <n v="245"/>
    <n v="5.6882022471910099E-2"/>
    <n v="5.6882022471910099E-2"/>
    <s v=""/>
    <s v=""/>
    <s v="September 2015"/>
  </r>
  <r>
    <x v="1"/>
    <x v="4"/>
    <s v="E39000028"/>
    <s v="NHS England North (Lancashire and Greater Manchester)"/>
    <x v="5"/>
    <x v="17"/>
    <s v=""/>
    <n v="695"/>
    <n v="695"/>
    <n v="0.16263787843229299"/>
    <n v="0.16263787843229299"/>
    <s v=""/>
    <s v=""/>
    <s v="September 2015"/>
  </r>
  <r>
    <x v="1"/>
    <x v="4"/>
    <s v="E39000028"/>
    <s v="NHS England North (Lancashire and Greater Manchester)"/>
    <x v="3"/>
    <x v="20"/>
    <s v=""/>
    <n v="105"/>
    <n v="105"/>
    <n v="2.4310425432445101E-2"/>
    <n v="2.4310425432445101E-2"/>
    <s v=""/>
    <s v=""/>
    <s v="September 2015"/>
  </r>
  <r>
    <x v="1"/>
    <x v="4"/>
    <s v="E39000028"/>
    <s v="NHS England North (Lancashire and Greater Manchester)"/>
    <x v="8"/>
    <x v="13"/>
    <s v=""/>
    <n v="3250"/>
    <n v="3250"/>
    <n v="0.76212795875322203"/>
    <n v="0.76212795875322203"/>
    <s v=""/>
    <s v=""/>
    <s v="September 2015"/>
  </r>
  <r>
    <x v="1"/>
    <x v="4"/>
    <s v="E39000028"/>
    <s v="NHS England North (Lancashire and Greater Manchester)"/>
    <x v="8"/>
    <x v="28"/>
    <s v=""/>
    <n v="80"/>
    <n v="80"/>
    <n v="1.8279821888914902E-2"/>
    <n v="1.8279821888914902E-2"/>
    <s v=""/>
    <s v=""/>
    <s v="September 2015"/>
  </r>
  <r>
    <x v="1"/>
    <x v="4"/>
    <s v="E39000028"/>
    <s v="NHS England North (Lancashire and Greater Manchester)"/>
    <x v="7"/>
    <x v="12"/>
    <s v=""/>
    <n v="1480"/>
    <n v="1480"/>
    <n v="0.34597378277153601"/>
    <n v="0.34597378277153601"/>
    <s v=""/>
    <s v=""/>
    <s v="September 2015"/>
  </r>
  <r>
    <x v="1"/>
    <x v="4"/>
    <s v="E39000028"/>
    <s v="NHS England North (Lancashire and Greater Manchester)"/>
    <x v="8"/>
    <x v="29"/>
    <s v=""/>
    <n v="165"/>
    <n v="165"/>
    <n v="3.9137567377548602E-2"/>
    <n v="3.9137567377548602E-2"/>
    <s v=""/>
    <s v=""/>
    <s v="September 2015"/>
  </r>
  <r>
    <x v="1"/>
    <x v="4"/>
    <s v="E39000028"/>
    <s v="NHS England North (Lancashire and Greater Manchester)"/>
    <x v="2"/>
    <x v="31"/>
    <s v="Yes"/>
    <n v="205"/>
    <n v="205"/>
    <n v="4.7752808988764002E-2"/>
    <n v="4.7752808988764002E-2"/>
    <s v=""/>
    <s v=""/>
    <s v="September 2015"/>
  </r>
  <r>
    <x v="1"/>
    <x v="4"/>
    <s v="E39000028"/>
    <s v="NHS England North (Lancashire and Greater Manchester)"/>
    <x v="5"/>
    <x v="25"/>
    <s v=""/>
    <n v="555"/>
    <n v="555"/>
    <n v="0.12978174137526399"/>
    <n v="0.12978174137526399"/>
    <s v=""/>
    <s v=""/>
    <s v="September 2015"/>
  </r>
  <r>
    <x v="1"/>
    <x v="4"/>
    <s v="E39000028"/>
    <s v="NHS England North (Lancashire and Greater Manchester)"/>
    <x v="8"/>
    <x v="23"/>
    <s v=""/>
    <n v="320"/>
    <n v="320"/>
    <n v="7.4525427700960906E-2"/>
    <n v="7.4525427700960906E-2"/>
    <s v=""/>
    <s v=""/>
    <s v="September 2015"/>
  </r>
  <r>
    <x v="1"/>
    <x v="4"/>
    <s v="E39000028"/>
    <s v="NHS England North (Lancashire and Greater Manchester)"/>
    <x v="3"/>
    <x v="2"/>
    <s v=""/>
    <n v="1085"/>
    <n v="1085"/>
    <n v="0.25315568022440399"/>
    <n v="0.25315568022440399"/>
    <s v=""/>
    <s v=""/>
    <s v="September 2015"/>
  </r>
  <r>
    <x v="1"/>
    <x v="4"/>
    <s v="E39000028"/>
    <s v="NHS England North (Lancashire and Greater Manchester)"/>
    <x v="8"/>
    <x v="22"/>
    <s v=""/>
    <n v="25"/>
    <n v="25"/>
    <n v="6.3276306538551704E-3"/>
    <n v="6.3276306538551704E-3"/>
    <s v=""/>
    <s v=""/>
    <s v="September 2015"/>
  </r>
  <r>
    <x v="1"/>
    <x v="4"/>
    <s v="E39000028"/>
    <s v="NHS England North (Lancashire and Greater Manchester)"/>
    <x v="7"/>
    <x v="32"/>
    <s v=""/>
    <n v="405"/>
    <n v="405"/>
    <n v="9.4335205992509399E-2"/>
    <n v="9.4335205992509399E-2"/>
    <s v=""/>
    <s v=""/>
    <s v="September 2015"/>
  </r>
  <r>
    <x v="1"/>
    <x v="4"/>
    <s v="E39000028"/>
    <s v="NHS England North (Lancashire and Greater Manchester)"/>
    <x v="8"/>
    <x v="16"/>
    <s v=""/>
    <n v="400"/>
    <n v="400"/>
    <n v="9.3508319662526401E-2"/>
    <n v="9.3508319662526401E-2"/>
    <s v=""/>
    <s v=""/>
    <s v="September 2015"/>
  </r>
  <r>
    <x v="1"/>
    <x v="4"/>
    <s v="E39000028"/>
    <s v="NHS England North (Lancashire and Greater Manchester)"/>
    <x v="1"/>
    <x v="35"/>
    <s v=""/>
    <n v="100"/>
    <n v="100"/>
    <n v="2.36423220973783E-2"/>
    <n v="2.36423220973783E-2"/>
    <s v=""/>
    <s v=""/>
    <s v="September 2015"/>
  </r>
  <r>
    <x v="1"/>
    <x v="4"/>
    <s v="E39000028"/>
    <s v="NHS England North (Lancashire and Greater Manchester)"/>
    <x v="5"/>
    <x v="30"/>
    <s v=""/>
    <n v="185"/>
    <n v="185"/>
    <n v="4.31823515606665E-2"/>
    <n v="4.31823515606665E-2"/>
    <s v=""/>
    <s v=""/>
    <s v="September 2015"/>
  </r>
  <r>
    <x v="1"/>
    <x v="4"/>
    <s v="E39000028"/>
    <s v="NHS England North (Lancashire and Greater Manchester)"/>
    <x v="1"/>
    <x v="26"/>
    <s v=""/>
    <n v="95"/>
    <n v="95"/>
    <n v="2.1769662921348298E-2"/>
    <n v="2.1769662921348298E-2"/>
    <s v=""/>
    <s v=""/>
    <s v="September 2015"/>
  </r>
  <r>
    <x v="1"/>
    <x v="4"/>
    <s v="E39000028"/>
    <s v="NHS England North (Lancashire and Greater Manchester)"/>
    <x v="6"/>
    <x v="13"/>
    <s v=""/>
    <n v="890"/>
    <n v="890"/>
    <n v="0.20872420262664201"/>
    <n v="0.20872420262664201"/>
    <s v=""/>
    <s v=""/>
    <s v="September 2015"/>
  </r>
  <r>
    <x v="1"/>
    <x v="4"/>
    <s v="E39000028"/>
    <s v="NHS England North (Lancashire and Greater Manchester)"/>
    <x v="8"/>
    <x v="34"/>
    <s v=""/>
    <n v="25"/>
    <n v="25"/>
    <n v="6.0932739629716397E-3"/>
    <n v="6.0932739629716397E-3"/>
    <s v=""/>
    <s v=""/>
    <s v="September 2015"/>
  </r>
  <r>
    <x v="1"/>
    <x v="4"/>
    <s v="E39000028"/>
    <s v="NHS England North (Lancashire and Greater Manchester)"/>
    <x v="5"/>
    <x v="21"/>
    <s v=""/>
    <n v="120"/>
    <n v="120"/>
    <n v="2.8162403191738999E-2"/>
    <n v="2.8162403191738999E-2"/>
    <s v=""/>
    <s v=""/>
    <s v="September 2015"/>
  </r>
  <r>
    <x v="1"/>
    <x v="4"/>
    <s v="E39000028"/>
    <s v="NHS England North (Lancashire and Greater Manchester)"/>
    <x v="3"/>
    <x v="36"/>
    <s v=""/>
    <n v="1470"/>
    <n v="1470"/>
    <n v="0.34385226741468"/>
    <n v="0.34385226741468"/>
    <s v=""/>
    <s v=""/>
    <s v="September 2015"/>
  </r>
  <r>
    <x v="1"/>
    <x v="4"/>
    <s v="E39000028"/>
    <s v="NHS England North (Lancashire and Greater Manchester)"/>
    <x v="2"/>
    <x v="33"/>
    <s v="No"/>
    <n v="2410"/>
    <n v="2410"/>
    <n v="0.56460674157303403"/>
    <n v="0.56460674157303403"/>
    <s v=""/>
    <s v=""/>
    <s v="September 2015"/>
  </r>
  <r>
    <x v="1"/>
    <x v="4"/>
    <s v="E39000028"/>
    <s v="NHS England North (Lancashire and Greater Manchester)"/>
    <x v="7"/>
    <x v="13"/>
    <s v=""/>
    <n v="-1"/>
    <n v="0"/>
    <n v="-0.01"/>
    <n v="0"/>
    <s v=""/>
    <s v=""/>
    <s v="September 2015"/>
  </r>
  <r>
    <x v="1"/>
    <x v="4"/>
    <s v="E39000028"/>
    <s v="NHS England North (Lancashire and Greater Manchester)"/>
    <x v="5"/>
    <x v="6"/>
    <s v=""/>
    <n v="1130"/>
    <n v="1130"/>
    <n v="0.26566533677540499"/>
    <n v="0.26566533677540499"/>
    <s v=""/>
    <s v=""/>
    <s v="September 2015"/>
  </r>
  <r>
    <x v="1"/>
    <x v="5"/>
    <s v="E39000027"/>
    <s v="NHS England North (Cumbria and North East)"/>
    <x v="10"/>
    <x v="4"/>
    <s v=""/>
    <s v=""/>
    <s v=""/>
    <s v=""/>
    <s v=""/>
    <n v="9.0489800000000002"/>
    <n v="10"/>
    <s v="September 2015"/>
  </r>
  <r>
    <x v="1"/>
    <x v="5"/>
    <s v="E39000027"/>
    <s v="NHS England North (Cumbria and North East)"/>
    <x v="9"/>
    <x v="4"/>
    <s v=""/>
    <s v=""/>
    <s v=""/>
    <s v=""/>
    <s v=""/>
    <n v="28.653020000000001"/>
    <n v="29"/>
    <s v="September 2015"/>
  </r>
  <r>
    <x v="1"/>
    <x v="5"/>
    <s v="E39000027"/>
    <s v="NHS England North (Cumbria and North East)"/>
    <x v="1"/>
    <x v="9"/>
    <s v=""/>
    <n v="1305"/>
    <n v="1305"/>
    <n v="0.82490518331226304"/>
    <n v="0.82490518331226304"/>
    <s v=""/>
    <s v=""/>
    <s v="September 2015"/>
  </r>
  <r>
    <x v="1"/>
    <x v="5"/>
    <s v="E39000027"/>
    <s v="NHS England North (Cumbria and North East)"/>
    <x v="3"/>
    <x v="20"/>
    <s v=""/>
    <n v="60"/>
    <n v="60"/>
    <n v="3.8212435233160598E-2"/>
    <n v="3.8212435233160598E-2"/>
    <s v=""/>
    <s v=""/>
    <s v="September 2015"/>
  </r>
  <r>
    <x v="1"/>
    <x v="5"/>
    <s v="E39000027"/>
    <s v="NHS England North (Cumbria and North East)"/>
    <x v="1"/>
    <x v="8"/>
    <s v=""/>
    <n v="65"/>
    <n v="65"/>
    <n v="4.0455120101137797E-2"/>
    <n v="4.0455120101137797E-2"/>
    <s v=""/>
    <s v=""/>
    <s v="September 2015"/>
  </r>
  <r>
    <x v="1"/>
    <x v="5"/>
    <s v="E39000027"/>
    <s v="NHS England North (Cumbria and North East)"/>
    <x v="5"/>
    <x v="19"/>
    <s v=""/>
    <n v="-1"/>
    <n v="0"/>
    <n v="-0.01"/>
    <n v="0"/>
    <s v=""/>
    <s v=""/>
    <s v="September 2015"/>
  </r>
  <r>
    <x v="1"/>
    <x v="5"/>
    <s v="E39000027"/>
    <s v="NHS England North (Cumbria and North East)"/>
    <x v="3"/>
    <x v="14"/>
    <s v=""/>
    <n v="405"/>
    <n v="405"/>
    <n v="0.26360103626942999"/>
    <n v="0.26360103626942999"/>
    <s v=""/>
    <s v=""/>
    <s v="September 2015"/>
  </r>
  <r>
    <x v="1"/>
    <x v="5"/>
    <s v="E39000027"/>
    <s v="NHS England North (Cumbria and North East)"/>
    <x v="1"/>
    <x v="5"/>
    <s v=""/>
    <n v="10"/>
    <n v="10"/>
    <n v="5.0568900126422298E-3"/>
    <n v="5.0568900126422298E-3"/>
    <s v=""/>
    <s v=""/>
    <s v="September 2015"/>
  </r>
  <r>
    <x v="1"/>
    <x v="5"/>
    <s v="E39000027"/>
    <s v="NHS England North (Cumbria and North East)"/>
    <x v="6"/>
    <x v="7"/>
    <s v=""/>
    <n v="190"/>
    <n v="190"/>
    <n v="0.12314635718891"/>
    <n v="0.12314635718891"/>
    <s v=""/>
    <s v=""/>
    <s v="September 2015"/>
  </r>
  <r>
    <x v="1"/>
    <x v="5"/>
    <s v="E39000027"/>
    <s v="NHS England North (Cumbria and North East)"/>
    <x v="7"/>
    <x v="32"/>
    <s v=""/>
    <n v="130"/>
    <n v="130"/>
    <n v="8.1632653061224497E-2"/>
    <n v="8.1632653061224497E-2"/>
    <s v=""/>
    <s v=""/>
    <s v="September 2015"/>
  </r>
  <r>
    <x v="1"/>
    <x v="5"/>
    <s v="E39000027"/>
    <s v="NHS England North (Cumbria and North East)"/>
    <x v="2"/>
    <x v="2"/>
    <s v="Missing Value"/>
    <n v="-1"/>
    <n v="0"/>
    <n v="-0.01"/>
    <n v="0"/>
    <s v=""/>
    <s v=""/>
    <s v="September 2015"/>
  </r>
  <r>
    <x v="1"/>
    <x v="5"/>
    <s v="E39000027"/>
    <s v="NHS England North (Cumbria and North East)"/>
    <x v="5"/>
    <x v="17"/>
    <s v=""/>
    <n v="290"/>
    <n v="290"/>
    <n v="0.18713450292397699"/>
    <n v="0.18713450292397699"/>
    <s v=""/>
    <s v=""/>
    <s v="September 2015"/>
  </r>
  <r>
    <x v="1"/>
    <x v="5"/>
    <s v="E39000027"/>
    <s v="NHS England North (Cumbria and North East)"/>
    <x v="3"/>
    <x v="36"/>
    <s v=""/>
    <n v="695"/>
    <n v="695"/>
    <n v="0.44883419689119203"/>
    <n v="0.44883419689119203"/>
    <s v=""/>
    <s v=""/>
    <s v="September 2015"/>
  </r>
  <r>
    <x v="1"/>
    <x v="5"/>
    <s v="E39000027"/>
    <s v="NHS England North (Cumbria and North East)"/>
    <x v="5"/>
    <x v="2"/>
    <s v=""/>
    <n v="-1"/>
    <n v="0"/>
    <n v="-0.01"/>
    <n v="0"/>
    <s v=""/>
    <s v=""/>
    <s v="September 2015"/>
  </r>
  <r>
    <x v="1"/>
    <x v="5"/>
    <s v="E39000027"/>
    <s v="NHS England North (Cumbria and North East)"/>
    <x v="1"/>
    <x v="15"/>
    <s v=""/>
    <n v="50"/>
    <n v="50"/>
    <n v="3.2869785082174502E-2"/>
    <n v="3.2869785082174502E-2"/>
    <s v=""/>
    <s v=""/>
    <s v="September 2015"/>
  </r>
  <r>
    <x v="1"/>
    <x v="5"/>
    <s v="E39000027"/>
    <s v="NHS England North (Cumbria and North East)"/>
    <x v="7"/>
    <x v="18"/>
    <s v=""/>
    <n v="95"/>
    <n v="95"/>
    <n v="5.9948979591836697E-2"/>
    <n v="5.9948979591836697E-2"/>
    <s v=""/>
    <s v=""/>
    <s v="September 2015"/>
  </r>
  <r>
    <x v="1"/>
    <x v="5"/>
    <s v="E39000027"/>
    <s v="NHS England North (Cumbria and North East)"/>
    <x v="2"/>
    <x v="31"/>
    <s v="Yes"/>
    <n v="160"/>
    <n v="160"/>
    <n v="0.102779573367809"/>
    <n v="0.102779573367809"/>
    <s v=""/>
    <s v=""/>
    <s v="September 2015"/>
  </r>
  <r>
    <x v="1"/>
    <x v="5"/>
    <s v="E39000027"/>
    <s v="NHS England North (Cumbria and North East)"/>
    <x v="5"/>
    <x v="25"/>
    <s v=""/>
    <n v="195"/>
    <n v="195"/>
    <n v="0.12800519818063699"/>
    <n v="0.12800519818063699"/>
    <s v=""/>
    <s v=""/>
    <s v="September 2015"/>
  </r>
  <r>
    <x v="1"/>
    <x v="5"/>
    <s v="E39000027"/>
    <s v="NHS England North (Cumbria and North East)"/>
    <x v="7"/>
    <x v="24"/>
    <s v=""/>
    <n v="980"/>
    <n v="980"/>
    <n v="0.62627551020408201"/>
    <n v="0.62627551020408201"/>
    <s v=""/>
    <s v=""/>
    <s v="September 2015"/>
  </r>
  <r>
    <x v="1"/>
    <x v="5"/>
    <s v="E39000027"/>
    <s v="NHS England North (Cumbria and North East)"/>
    <x v="5"/>
    <x v="27"/>
    <s v=""/>
    <n v="470"/>
    <n v="470"/>
    <n v="0.304743339831059"/>
    <n v="0.304743339831059"/>
    <s v=""/>
    <s v=""/>
    <s v="September 2015"/>
  </r>
  <r>
    <x v="1"/>
    <x v="5"/>
    <s v="E39000027"/>
    <s v="NHS England North (Cumbria and North East)"/>
    <x v="5"/>
    <x v="30"/>
    <s v=""/>
    <n v="85"/>
    <n v="85"/>
    <n v="5.6530214424951299E-2"/>
    <n v="5.6530214424951299E-2"/>
    <s v=""/>
    <s v=""/>
    <s v="September 2015"/>
  </r>
  <r>
    <x v="1"/>
    <x v="5"/>
    <s v="E39000027"/>
    <s v="NHS England North (Cumbria and North East)"/>
    <x v="8"/>
    <x v="23"/>
    <s v=""/>
    <n v="170"/>
    <n v="170"/>
    <n v="0.101137043686415"/>
    <n v="0.101137043686415"/>
    <s v=""/>
    <s v=""/>
    <s v="September 2015"/>
  </r>
  <r>
    <x v="1"/>
    <x v="5"/>
    <s v="E39000027"/>
    <s v="NHS England North (Cumbria and North East)"/>
    <x v="7"/>
    <x v="12"/>
    <s v=""/>
    <n v="365"/>
    <n v="365"/>
    <n v="0.23214285714285701"/>
    <n v="0.23214285714285701"/>
    <s v=""/>
    <s v=""/>
    <s v="September 2015"/>
  </r>
  <r>
    <x v="1"/>
    <x v="5"/>
    <s v="E39000027"/>
    <s v="NHS England North (Cumbria and North East)"/>
    <x v="8"/>
    <x v="22"/>
    <s v=""/>
    <n v="-1"/>
    <n v="0"/>
    <n v="-0.01"/>
    <n v="0"/>
    <s v=""/>
    <s v=""/>
    <s v="September 2015"/>
  </r>
  <r>
    <x v="1"/>
    <x v="5"/>
    <s v="E39000027"/>
    <s v="NHS England North (Cumbria and North East)"/>
    <x v="2"/>
    <x v="33"/>
    <s v="No"/>
    <n v="1385"/>
    <n v="1385"/>
    <n v="0.89657401422107297"/>
    <n v="0.89657401422107297"/>
    <s v=""/>
    <s v=""/>
    <s v="September 2015"/>
  </r>
  <r>
    <x v="1"/>
    <x v="5"/>
    <s v="E39000027"/>
    <s v="NHS England North (Cumbria and North East)"/>
    <x v="8"/>
    <x v="28"/>
    <s v=""/>
    <n v="30"/>
    <n v="30"/>
    <n v="1.6756433273488899E-2"/>
    <n v="1.6756433273488899E-2"/>
    <s v=""/>
    <s v=""/>
    <s v="September 2015"/>
  </r>
  <r>
    <x v="1"/>
    <x v="5"/>
    <s v="E39000027"/>
    <s v="NHS England North (Cumbria and North East)"/>
    <x v="1"/>
    <x v="26"/>
    <s v=""/>
    <n v="55"/>
    <n v="55"/>
    <n v="3.5398230088495602E-2"/>
    <n v="3.5398230088495602E-2"/>
    <s v=""/>
    <s v=""/>
    <s v="September 2015"/>
  </r>
  <r>
    <x v="1"/>
    <x v="5"/>
    <s v="E39000027"/>
    <s v="NHS England North (Cumbria and North East)"/>
    <x v="1"/>
    <x v="35"/>
    <s v=""/>
    <n v="20"/>
    <n v="20"/>
    <n v="1.26422250316056E-2"/>
    <n v="1.26422250316056E-2"/>
    <s v=""/>
    <s v=""/>
    <s v="September 2015"/>
  </r>
  <r>
    <x v="1"/>
    <x v="5"/>
    <s v="E39000027"/>
    <s v="NHS England North (Cumbria and North East)"/>
    <x v="8"/>
    <x v="29"/>
    <s v=""/>
    <n v="80"/>
    <n v="80"/>
    <n v="4.8473967684021499E-2"/>
    <n v="4.8473967684021499E-2"/>
    <s v=""/>
    <s v=""/>
    <s v="September 2015"/>
  </r>
  <r>
    <x v="1"/>
    <x v="5"/>
    <s v="E39000027"/>
    <s v="NHS England North (Cumbria and North East)"/>
    <x v="6"/>
    <x v="13"/>
    <s v=""/>
    <n v="-1"/>
    <n v="0"/>
    <n v="-0.01"/>
    <n v="0"/>
    <s v=""/>
    <s v=""/>
    <s v="September 2015"/>
  </r>
  <r>
    <x v="1"/>
    <x v="5"/>
    <s v="E39000027"/>
    <s v="NHS England North (Cumbria and North East)"/>
    <x v="7"/>
    <x v="13"/>
    <s v=""/>
    <n v="-1"/>
    <n v="0"/>
    <n v="-0.01"/>
    <n v="0"/>
    <s v=""/>
    <s v=""/>
    <s v="September 2015"/>
  </r>
  <r>
    <x v="1"/>
    <x v="5"/>
    <s v="E39000027"/>
    <s v="NHS England North (Cumbria and North East)"/>
    <x v="5"/>
    <x v="6"/>
    <s v=""/>
    <n v="460"/>
    <n v="460"/>
    <n v="0.29824561403508798"/>
    <n v="0.29824561403508798"/>
    <s v=""/>
    <s v=""/>
    <s v="September 2015"/>
  </r>
  <r>
    <x v="1"/>
    <x v="5"/>
    <s v="E39000027"/>
    <s v="NHS England North (Cumbria and North East)"/>
    <x v="8"/>
    <x v="13"/>
    <s v=""/>
    <n v="565"/>
    <n v="565"/>
    <n v="0.33692399760622399"/>
    <n v="0.33692399760622399"/>
    <s v=""/>
    <s v=""/>
    <s v="September 2015"/>
  </r>
  <r>
    <x v="1"/>
    <x v="5"/>
    <s v="E39000027"/>
    <s v="NHS England North (Cumbria and North East)"/>
    <x v="5"/>
    <x v="21"/>
    <s v=""/>
    <n v="35"/>
    <n v="35"/>
    <n v="2.4041585445094198E-2"/>
    <n v="2.4041585445094198E-2"/>
    <s v=""/>
    <s v=""/>
    <s v="September 2015"/>
  </r>
  <r>
    <x v="1"/>
    <x v="5"/>
    <s v="E39000027"/>
    <s v="NHS England North (Cumbria and North East)"/>
    <x v="8"/>
    <x v="16"/>
    <s v=""/>
    <n v="815"/>
    <n v="815"/>
    <n v="0.48653500897666102"/>
    <n v="0.48653500897666102"/>
    <s v=""/>
    <s v=""/>
    <s v="September 2015"/>
  </r>
  <r>
    <x v="1"/>
    <x v="5"/>
    <s v="E39000027"/>
    <s v="NHS England North (Cumbria and North East)"/>
    <x v="3"/>
    <x v="2"/>
    <s v=""/>
    <n v="50"/>
    <n v="50"/>
    <n v="3.1735751295336803E-2"/>
    <n v="3.1735751295336803E-2"/>
    <s v=""/>
    <s v=""/>
    <s v="September 2015"/>
  </r>
  <r>
    <x v="1"/>
    <x v="5"/>
    <s v="E39000027"/>
    <s v="NHS England North (Cumbria and North East)"/>
    <x v="8"/>
    <x v="34"/>
    <s v=""/>
    <n v="15"/>
    <n v="15"/>
    <n v="7.7797725912627201E-3"/>
    <n v="7.7797725912627201E-3"/>
    <s v=""/>
    <s v=""/>
    <s v="September 2015"/>
  </r>
  <r>
    <x v="1"/>
    <x v="5"/>
    <s v="E39000027"/>
    <s v="NHS England North (Cumbria and North East)"/>
    <x v="1"/>
    <x v="1"/>
    <s v=""/>
    <n v="75"/>
    <n v="75"/>
    <n v="4.8672566371681401E-2"/>
    <n v="4.8672566371681401E-2"/>
    <s v=""/>
    <s v=""/>
    <s v="September 2015"/>
  </r>
  <r>
    <x v="1"/>
    <x v="5"/>
    <s v="E39000027"/>
    <s v="NHS England North (Cumbria and North East)"/>
    <x v="3"/>
    <x v="3"/>
    <s v=""/>
    <n v="335"/>
    <n v="335"/>
    <n v="0.21761658031088099"/>
    <n v="0.21761658031088099"/>
    <s v=""/>
    <s v=""/>
    <s v="September 2015"/>
  </r>
  <r>
    <x v="1"/>
    <x v="5"/>
    <s v="E39000027"/>
    <s v="NHS England North (Cumbria and North East)"/>
    <x v="6"/>
    <x v="11"/>
    <s v=""/>
    <n v="270"/>
    <n v="270"/>
    <n v="0.174725983236622"/>
    <n v="0.174725983236622"/>
    <s v=""/>
    <s v=""/>
    <s v="September 2015"/>
  </r>
  <r>
    <x v="1"/>
    <x v="5"/>
    <s v="E39000027"/>
    <s v="NHS England North (Cumbria and North East)"/>
    <x v="1"/>
    <x v="13"/>
    <s v=""/>
    <n v="-1"/>
    <n v="0"/>
    <n v="-0.01"/>
    <n v="0"/>
    <s v=""/>
    <s v=""/>
    <s v="September 2015"/>
  </r>
  <r>
    <x v="1"/>
    <x v="5"/>
    <s v="E39000027"/>
    <s v="NHS England North (Cumbria and North East)"/>
    <x v="6"/>
    <x v="10"/>
    <s v=""/>
    <n v="1090"/>
    <n v="1090"/>
    <n v="0.70212765957446799"/>
    <n v="0.70212765957446799"/>
    <s v=""/>
    <s v=""/>
    <s v="September 2015"/>
  </r>
  <r>
    <x v="1"/>
    <x v="5"/>
    <s v="E39000027"/>
    <s v="NHS England North (Cumbria and North East)"/>
    <x v="4"/>
    <x v="4"/>
    <s v=""/>
    <n v="1540"/>
    <n v="1540"/>
    <n v="1"/>
    <n v="1"/>
    <s v=""/>
    <s v=""/>
    <s v="September 2015"/>
  </r>
  <r>
    <x v="1"/>
    <x v="5"/>
    <s v="E39000027"/>
    <s v="NHS England North (Cumbria and North East)"/>
    <x v="0"/>
    <x v="0"/>
    <s v=""/>
    <n v="5"/>
    <s v=""/>
    <s v=""/>
    <s v=""/>
    <s v=""/>
    <s v=""/>
    <s v="September 2015"/>
  </r>
  <r>
    <x v="1"/>
    <x v="6"/>
    <s v="E39000026"/>
    <s v="NHS England North (Cheshire and Merseyside)"/>
    <x v="0"/>
    <x v="0"/>
    <s v=""/>
    <n v="7"/>
    <s v=""/>
    <s v=""/>
    <s v=""/>
    <s v=""/>
    <s v=""/>
    <s v="September 2015"/>
  </r>
  <r>
    <x v="1"/>
    <x v="6"/>
    <s v="E39000026"/>
    <s v="NHS England North (Cheshire and Merseyside)"/>
    <x v="9"/>
    <x v="4"/>
    <s v=""/>
    <s v=""/>
    <s v=""/>
    <s v=""/>
    <s v=""/>
    <n v="29.23509"/>
    <n v="29"/>
    <s v="September 2015"/>
  </r>
  <r>
    <x v="1"/>
    <x v="6"/>
    <s v="E39000026"/>
    <s v="NHS England North (Cheshire and Merseyside)"/>
    <x v="10"/>
    <x v="4"/>
    <s v=""/>
    <s v=""/>
    <s v=""/>
    <s v=""/>
    <s v=""/>
    <n v="7.68635"/>
    <n v="8"/>
    <s v="September 2015"/>
  </r>
  <r>
    <x v="1"/>
    <x v="6"/>
    <s v="E39000026"/>
    <s v="NHS England North (Cheshire and Merseyside)"/>
    <x v="4"/>
    <x v="4"/>
    <s v=""/>
    <n v="2265"/>
    <n v="2265"/>
    <n v="1"/>
    <n v="1"/>
    <s v=""/>
    <s v=""/>
    <s v="September 2015"/>
  </r>
  <r>
    <x v="1"/>
    <x v="6"/>
    <s v="E39000026"/>
    <s v="NHS England North (Cheshire and Merseyside)"/>
    <x v="1"/>
    <x v="13"/>
    <s v=""/>
    <n v="25"/>
    <n v="25"/>
    <n v="1.10472823685373E-2"/>
    <n v="1.10472823685373E-2"/>
    <s v=""/>
    <s v=""/>
    <s v="September 2015"/>
  </r>
  <r>
    <x v="1"/>
    <x v="6"/>
    <s v="E39000026"/>
    <s v="NHS England North (Cheshire and Merseyside)"/>
    <x v="1"/>
    <x v="5"/>
    <s v=""/>
    <n v="20"/>
    <n v="20"/>
    <n v="7.9540433053468806E-3"/>
    <n v="7.9540433053468806E-3"/>
    <s v=""/>
    <s v=""/>
    <s v="September 2015"/>
  </r>
  <r>
    <x v="1"/>
    <x v="6"/>
    <s v="E39000026"/>
    <s v="NHS England North (Cheshire and Merseyside)"/>
    <x v="6"/>
    <x v="10"/>
    <s v=""/>
    <n v="1475"/>
    <n v="1475"/>
    <n v="0.65121412803531997"/>
    <n v="0.65121412803531997"/>
    <s v=""/>
    <s v=""/>
    <s v="September 2015"/>
  </r>
  <r>
    <x v="1"/>
    <x v="6"/>
    <s v="E39000026"/>
    <s v="NHS England North (Cheshire and Merseyside)"/>
    <x v="5"/>
    <x v="21"/>
    <s v=""/>
    <n v="75"/>
    <n v="75"/>
    <n v="3.2258064516128997E-2"/>
    <n v="3.2258064516128997E-2"/>
    <s v=""/>
    <s v=""/>
    <s v="September 2015"/>
  </r>
  <r>
    <x v="1"/>
    <x v="6"/>
    <s v="E39000026"/>
    <s v="NHS England North (Cheshire and Merseyside)"/>
    <x v="2"/>
    <x v="2"/>
    <s v="Missing Value"/>
    <n v="575"/>
    <n v="575"/>
    <n v="0.25397526501766798"/>
    <n v="0.25397526501766798"/>
    <s v=""/>
    <s v=""/>
    <s v="September 2015"/>
  </r>
  <r>
    <x v="1"/>
    <x v="6"/>
    <s v="E39000026"/>
    <s v="NHS England North (Cheshire and Merseyside)"/>
    <x v="6"/>
    <x v="11"/>
    <s v=""/>
    <n v="380"/>
    <n v="380"/>
    <n v="0.16732891832229599"/>
    <n v="0.16732891832229599"/>
    <s v=""/>
    <s v=""/>
    <s v="September 2015"/>
  </r>
  <r>
    <x v="1"/>
    <x v="6"/>
    <s v="E39000026"/>
    <s v="NHS England North (Cheshire and Merseyside)"/>
    <x v="7"/>
    <x v="24"/>
    <s v=""/>
    <n v="1310"/>
    <n v="1310"/>
    <n v="0.57818021201413405"/>
    <n v="0.57818021201413405"/>
    <s v=""/>
    <s v=""/>
    <s v="September 2015"/>
  </r>
  <r>
    <x v="1"/>
    <x v="6"/>
    <s v="E39000026"/>
    <s v="NHS England North (Cheshire and Merseyside)"/>
    <x v="1"/>
    <x v="8"/>
    <s v=""/>
    <n v="15"/>
    <n v="15"/>
    <n v="5.74458683163942E-3"/>
    <n v="5.74458683163942E-3"/>
    <s v=""/>
    <s v=""/>
    <s v="September 2015"/>
  </r>
  <r>
    <x v="1"/>
    <x v="6"/>
    <s v="E39000026"/>
    <s v="NHS England North (Cheshire and Merseyside)"/>
    <x v="7"/>
    <x v="18"/>
    <s v=""/>
    <n v="155"/>
    <n v="155"/>
    <n v="6.9346289752650198E-2"/>
    <n v="6.9346289752650198E-2"/>
    <s v=""/>
    <s v=""/>
    <s v="September 2015"/>
  </r>
  <r>
    <x v="1"/>
    <x v="6"/>
    <s v="E39000026"/>
    <s v="NHS England North (Cheshire and Merseyside)"/>
    <x v="6"/>
    <x v="7"/>
    <s v=""/>
    <n v="-1"/>
    <n v="0"/>
    <n v="-0.01"/>
    <n v="0"/>
    <s v=""/>
    <s v=""/>
    <s v="September 2015"/>
  </r>
  <r>
    <x v="1"/>
    <x v="6"/>
    <s v="E39000026"/>
    <s v="NHS England North (Cheshire and Merseyside)"/>
    <x v="3"/>
    <x v="3"/>
    <s v=""/>
    <n v="360"/>
    <n v="360"/>
    <n v="0.15863897481219599"/>
    <n v="0.15863897481219599"/>
    <s v=""/>
    <s v=""/>
    <s v="September 2015"/>
  </r>
  <r>
    <x v="1"/>
    <x v="6"/>
    <s v="E39000026"/>
    <s v="NHS England North (Cheshire and Merseyside)"/>
    <x v="3"/>
    <x v="14"/>
    <s v=""/>
    <n v="490"/>
    <n v="490"/>
    <n v="0.21564295183384899"/>
    <n v="0.21564295183384899"/>
    <s v=""/>
    <s v=""/>
    <s v="September 2015"/>
  </r>
  <r>
    <x v="1"/>
    <x v="6"/>
    <s v="E39000026"/>
    <s v="NHS England North (Cheshire and Merseyside)"/>
    <x v="3"/>
    <x v="20"/>
    <s v=""/>
    <n v="50"/>
    <n v="50"/>
    <n v="2.2536456031816199E-2"/>
    <n v="2.2536456031816199E-2"/>
    <s v=""/>
    <s v=""/>
    <s v="September 2015"/>
  </r>
  <r>
    <x v="1"/>
    <x v="6"/>
    <s v="E39000026"/>
    <s v="NHS England North (Cheshire and Merseyside)"/>
    <x v="1"/>
    <x v="15"/>
    <s v=""/>
    <n v="45"/>
    <n v="45"/>
    <n v="1.9001325673884201E-2"/>
    <n v="1.9001325673884201E-2"/>
    <s v=""/>
    <s v=""/>
    <s v="September 2015"/>
  </r>
  <r>
    <x v="1"/>
    <x v="6"/>
    <s v="E39000026"/>
    <s v="NHS England North (Cheshire and Merseyside)"/>
    <x v="5"/>
    <x v="19"/>
    <s v=""/>
    <n v="5"/>
    <n v="5"/>
    <n v="3.09323906319046E-3"/>
    <n v="3.09323906319046E-3"/>
    <s v=""/>
    <s v=""/>
    <s v="September 2015"/>
  </r>
  <r>
    <x v="1"/>
    <x v="6"/>
    <s v="E39000026"/>
    <s v="NHS England North (Cheshire and Merseyside)"/>
    <x v="5"/>
    <x v="2"/>
    <s v=""/>
    <n v="-1"/>
    <n v="0"/>
    <n v="-0.01"/>
    <n v="0"/>
    <s v=""/>
    <s v=""/>
    <s v="September 2015"/>
  </r>
  <r>
    <x v="1"/>
    <x v="6"/>
    <s v="E39000026"/>
    <s v="NHS England North (Cheshire and Merseyside)"/>
    <x v="7"/>
    <x v="13"/>
    <s v=""/>
    <n v="-1"/>
    <n v="0"/>
    <n v="-0.01"/>
    <n v="0"/>
    <s v=""/>
    <s v=""/>
    <s v="September 2015"/>
  </r>
  <r>
    <x v="1"/>
    <x v="6"/>
    <s v="E39000026"/>
    <s v="NHS England North (Cheshire and Merseyside)"/>
    <x v="5"/>
    <x v="25"/>
    <s v=""/>
    <n v="340"/>
    <n v="340"/>
    <n v="0.15024304021210799"/>
    <n v="0.15024304021210799"/>
    <s v=""/>
    <s v=""/>
    <s v="September 2015"/>
  </r>
  <r>
    <x v="1"/>
    <x v="6"/>
    <s v="E39000026"/>
    <s v="NHS England North (Cheshire and Merseyside)"/>
    <x v="5"/>
    <x v="17"/>
    <s v=""/>
    <n v="395"/>
    <n v="395"/>
    <n v="0.17498895271763101"/>
    <n v="0.17498895271763101"/>
    <s v=""/>
    <s v=""/>
    <s v="September 2015"/>
  </r>
  <r>
    <x v="1"/>
    <x v="6"/>
    <s v="E39000026"/>
    <s v="NHS England North (Cheshire and Merseyside)"/>
    <x v="1"/>
    <x v="9"/>
    <s v=""/>
    <n v="2015"/>
    <n v="2015"/>
    <n v="0.89041095890411004"/>
    <n v="0.89041095890411004"/>
    <s v=""/>
    <s v=""/>
    <s v="September 2015"/>
  </r>
  <r>
    <x v="1"/>
    <x v="6"/>
    <s v="E39000026"/>
    <s v="NHS England North (Cheshire and Merseyside)"/>
    <x v="3"/>
    <x v="36"/>
    <s v=""/>
    <n v="780"/>
    <n v="780"/>
    <n v="0.34467520989836498"/>
    <n v="0.34467520989836498"/>
    <s v=""/>
    <s v=""/>
    <s v="September 2015"/>
  </r>
  <r>
    <x v="1"/>
    <x v="6"/>
    <s v="E39000026"/>
    <s v="NHS England North (Cheshire and Merseyside)"/>
    <x v="5"/>
    <x v="30"/>
    <s v=""/>
    <n v="105"/>
    <n v="105"/>
    <n v="4.7282368537339803E-2"/>
    <n v="4.7282368537339803E-2"/>
    <s v=""/>
    <s v=""/>
    <s v="September 2015"/>
  </r>
  <r>
    <x v="1"/>
    <x v="6"/>
    <s v="E39000026"/>
    <s v="NHS England North (Cheshire and Merseyside)"/>
    <x v="7"/>
    <x v="32"/>
    <s v=""/>
    <n v="180"/>
    <n v="180"/>
    <n v="7.8621908127208498E-2"/>
    <n v="7.8621908127208498E-2"/>
    <s v=""/>
    <s v=""/>
    <s v="September 2015"/>
  </r>
  <r>
    <x v="1"/>
    <x v="6"/>
    <s v="E39000026"/>
    <s v="NHS England North (Cheshire and Merseyside)"/>
    <x v="5"/>
    <x v="27"/>
    <s v=""/>
    <n v="630"/>
    <n v="630"/>
    <n v="0.27883340698188203"/>
    <n v="0.27883340698188203"/>
    <s v=""/>
    <s v=""/>
    <s v="September 2015"/>
  </r>
  <r>
    <x v="1"/>
    <x v="6"/>
    <s v="E39000026"/>
    <s v="NHS England North (Cheshire and Merseyside)"/>
    <x v="1"/>
    <x v="35"/>
    <s v=""/>
    <n v="40"/>
    <n v="40"/>
    <n v="1.7675651789659699E-2"/>
    <n v="1.7675651789659699E-2"/>
    <s v=""/>
    <s v=""/>
    <s v="September 2015"/>
  </r>
  <r>
    <x v="1"/>
    <x v="6"/>
    <s v="E39000026"/>
    <s v="NHS England North (Cheshire and Merseyside)"/>
    <x v="7"/>
    <x v="12"/>
    <s v=""/>
    <n v="620"/>
    <n v="620"/>
    <n v="0.27296819787985899"/>
    <n v="0.27296819787985899"/>
    <s v=""/>
    <s v=""/>
    <s v="September 2015"/>
  </r>
  <r>
    <x v="1"/>
    <x v="6"/>
    <s v="E39000026"/>
    <s v="NHS England North (Cheshire and Merseyside)"/>
    <x v="8"/>
    <x v="23"/>
    <s v=""/>
    <n v="660"/>
    <n v="660"/>
    <n v="0.29050772626931598"/>
    <n v="0.29050772626931598"/>
    <s v=""/>
    <s v=""/>
    <s v="September 2015"/>
  </r>
  <r>
    <x v="1"/>
    <x v="6"/>
    <s v="E39000026"/>
    <s v="NHS England North (Cheshire and Merseyside)"/>
    <x v="8"/>
    <x v="22"/>
    <s v=""/>
    <n v="30"/>
    <n v="30"/>
    <n v="1.2362030905077301E-2"/>
    <n v="1.2362030905077301E-2"/>
    <s v=""/>
    <s v=""/>
    <s v="September 2015"/>
  </r>
  <r>
    <x v="1"/>
    <x v="6"/>
    <s v="E39000026"/>
    <s v="NHS England North (Cheshire and Merseyside)"/>
    <x v="8"/>
    <x v="29"/>
    <s v=""/>
    <n v="250"/>
    <n v="250"/>
    <n v="0.11037527593819001"/>
    <n v="0.11037527593819001"/>
    <s v=""/>
    <s v=""/>
    <s v="September 2015"/>
  </r>
  <r>
    <x v="1"/>
    <x v="6"/>
    <s v="E39000026"/>
    <s v="NHS England North (Cheshire and Merseyside)"/>
    <x v="5"/>
    <x v="6"/>
    <s v=""/>
    <n v="710"/>
    <n v="710"/>
    <n v="0.31330092797171899"/>
    <n v="0.31330092797171899"/>
    <s v=""/>
    <s v=""/>
    <s v="September 2015"/>
  </r>
  <r>
    <x v="1"/>
    <x v="6"/>
    <s v="E39000026"/>
    <s v="NHS England North (Cheshire and Merseyside)"/>
    <x v="2"/>
    <x v="33"/>
    <s v="No"/>
    <n v="1330"/>
    <n v="1330"/>
    <n v="0.58745583038869298"/>
    <n v="0.58745583038869298"/>
    <s v=""/>
    <s v=""/>
    <s v="September 2015"/>
  </r>
  <r>
    <x v="1"/>
    <x v="6"/>
    <s v="E39000026"/>
    <s v="NHS England North (Cheshire and Merseyside)"/>
    <x v="8"/>
    <x v="28"/>
    <s v=""/>
    <n v="100"/>
    <n v="100"/>
    <n v="4.3708609271523202E-2"/>
    <n v="4.3708609271523202E-2"/>
    <s v=""/>
    <s v=""/>
    <s v="September 2015"/>
  </r>
  <r>
    <x v="1"/>
    <x v="6"/>
    <s v="E39000026"/>
    <s v="NHS England North (Cheshire and Merseyside)"/>
    <x v="2"/>
    <x v="31"/>
    <s v="Yes"/>
    <n v="360"/>
    <n v="360"/>
    <n v="0.15856890459364001"/>
    <n v="0.15856890459364001"/>
    <s v=""/>
    <s v=""/>
    <s v="September 2015"/>
  </r>
  <r>
    <x v="1"/>
    <x v="6"/>
    <s v="E39000026"/>
    <s v="NHS England North (Cheshire and Merseyside)"/>
    <x v="1"/>
    <x v="26"/>
    <s v=""/>
    <n v="50"/>
    <n v="50"/>
    <n v="2.2536456031816199E-2"/>
    <n v="2.2536456031816199E-2"/>
    <s v=""/>
    <s v=""/>
    <s v="September 2015"/>
  </r>
  <r>
    <x v="1"/>
    <x v="6"/>
    <s v="E39000026"/>
    <s v="NHS England North (Cheshire and Merseyside)"/>
    <x v="3"/>
    <x v="2"/>
    <s v=""/>
    <n v="585"/>
    <n v="585"/>
    <n v="0.25850640742377401"/>
    <n v="0.25850640742377401"/>
    <s v=""/>
    <s v=""/>
    <s v="September 2015"/>
  </r>
  <r>
    <x v="1"/>
    <x v="6"/>
    <s v="E39000026"/>
    <s v="NHS England North (Cheshire and Merseyside)"/>
    <x v="8"/>
    <x v="16"/>
    <s v=""/>
    <n v="450"/>
    <n v="450"/>
    <n v="0.198233995584989"/>
    <n v="0.198233995584989"/>
    <s v=""/>
    <s v=""/>
    <s v="September 2015"/>
  </r>
  <r>
    <x v="1"/>
    <x v="6"/>
    <s v="E39000026"/>
    <s v="NHS England North (Cheshire and Merseyside)"/>
    <x v="6"/>
    <x v="13"/>
    <s v=""/>
    <n v="410"/>
    <n v="410"/>
    <n v="0.18013245033112599"/>
    <n v="0.18013245033112599"/>
    <s v=""/>
    <s v=""/>
    <s v="September 2015"/>
  </r>
  <r>
    <x v="1"/>
    <x v="6"/>
    <s v="E39000026"/>
    <s v="NHS England North (Cheshire and Merseyside)"/>
    <x v="8"/>
    <x v="34"/>
    <s v=""/>
    <n v="30"/>
    <n v="30"/>
    <n v="1.2362030905077301E-2"/>
    <n v="1.2362030905077301E-2"/>
    <s v=""/>
    <s v=""/>
    <s v="September 2015"/>
  </r>
  <r>
    <x v="1"/>
    <x v="6"/>
    <s v="E39000026"/>
    <s v="NHS England North (Cheshire and Merseyside)"/>
    <x v="1"/>
    <x v="1"/>
    <s v=""/>
    <n v="60"/>
    <n v="60"/>
    <n v="2.5629695095006601E-2"/>
    <n v="2.5629695095006601E-2"/>
    <s v=""/>
    <s v=""/>
    <s v="September 2015"/>
  </r>
  <r>
    <x v="1"/>
    <x v="6"/>
    <s v="E39000026"/>
    <s v="NHS England North (Cheshire and Merseyside)"/>
    <x v="8"/>
    <x v="13"/>
    <s v=""/>
    <n v="755"/>
    <n v="755"/>
    <n v="0.332450331125828"/>
    <n v="0.332450331125828"/>
    <s v=""/>
    <s v=""/>
    <s v="September 2015"/>
  </r>
  <r>
    <x v="1"/>
    <x v="7"/>
    <s v="E39000032"/>
    <s v="NHS England Midlands and East (North Midlands)"/>
    <x v="3"/>
    <x v="2"/>
    <s v=""/>
    <n v="140"/>
    <n v="140"/>
    <n v="9.3501326259946907E-2"/>
    <n v="9.3501326259946907E-2"/>
    <s v=""/>
    <s v=""/>
    <s v="September 2015"/>
  </r>
  <r>
    <x v="1"/>
    <x v="7"/>
    <s v="E39000032"/>
    <s v="NHS England Midlands and East (North Midlands)"/>
    <x v="9"/>
    <x v="4"/>
    <s v=""/>
    <s v=""/>
    <s v=""/>
    <s v=""/>
    <s v=""/>
    <n v="28.807030000000001"/>
    <n v="29"/>
    <s v="September 2015"/>
  </r>
  <r>
    <x v="1"/>
    <x v="7"/>
    <s v="E39000032"/>
    <s v="NHS England Midlands and East (North Midlands)"/>
    <x v="10"/>
    <x v="4"/>
    <s v=""/>
    <s v=""/>
    <s v=""/>
    <s v=""/>
    <s v=""/>
    <n v="8.1525400000000001"/>
    <n v="6"/>
    <s v="September 2015"/>
  </r>
  <r>
    <x v="1"/>
    <x v="7"/>
    <s v="E39000032"/>
    <s v="NHS England Midlands and East (North Midlands)"/>
    <x v="0"/>
    <x v="0"/>
    <s v=""/>
    <n v="3"/>
    <s v=""/>
    <s v=""/>
    <s v=""/>
    <s v=""/>
    <s v=""/>
    <s v="September 2015"/>
  </r>
  <r>
    <x v="1"/>
    <x v="7"/>
    <s v="E39000032"/>
    <s v="NHS England Midlands and East (North Midlands)"/>
    <x v="1"/>
    <x v="5"/>
    <s v=""/>
    <n v="30"/>
    <n v="30"/>
    <n v="1.8567639257294401E-2"/>
    <n v="1.8567639257294401E-2"/>
    <s v=""/>
    <s v=""/>
    <s v="September 2015"/>
  </r>
  <r>
    <x v="1"/>
    <x v="7"/>
    <s v="E39000032"/>
    <s v="NHS England Midlands and East (North Midlands)"/>
    <x v="6"/>
    <x v="11"/>
    <s v=""/>
    <n v="235"/>
    <n v="235"/>
    <n v="0.15583554376657799"/>
    <n v="0.15583554376657799"/>
    <s v=""/>
    <s v=""/>
    <s v="September 2015"/>
  </r>
  <r>
    <x v="1"/>
    <x v="7"/>
    <s v="E39000032"/>
    <s v="NHS England Midlands and East (North Midlands)"/>
    <x v="1"/>
    <x v="13"/>
    <s v=""/>
    <n v="-1"/>
    <n v="0"/>
    <n v="-0.01"/>
    <n v="0"/>
    <s v=""/>
    <s v=""/>
    <s v="September 2015"/>
  </r>
  <r>
    <x v="1"/>
    <x v="7"/>
    <s v="E39000032"/>
    <s v="NHS England Midlands and East (North Midlands)"/>
    <x v="2"/>
    <x v="2"/>
    <s v="Missing Value"/>
    <n v="430"/>
    <n v="430"/>
    <n v="0.28580901856763902"/>
    <n v="0.28580901856763902"/>
    <s v=""/>
    <s v=""/>
    <s v="September 2015"/>
  </r>
  <r>
    <x v="1"/>
    <x v="7"/>
    <s v="E39000032"/>
    <s v="NHS England Midlands and East (North Midlands)"/>
    <x v="5"/>
    <x v="19"/>
    <s v=""/>
    <n v="-1"/>
    <n v="0"/>
    <n v="-0.01"/>
    <n v="0"/>
    <s v=""/>
    <s v=""/>
    <s v="September 2015"/>
  </r>
  <r>
    <x v="1"/>
    <x v="7"/>
    <s v="E39000032"/>
    <s v="NHS England Midlands and East (North Midlands)"/>
    <x v="6"/>
    <x v="10"/>
    <s v=""/>
    <n v="1040"/>
    <n v="1040"/>
    <n v="0.68965517241379304"/>
    <n v="0.68965517241379304"/>
    <s v=""/>
    <s v=""/>
    <s v="September 2015"/>
  </r>
  <r>
    <x v="1"/>
    <x v="7"/>
    <s v="E39000032"/>
    <s v="NHS England Midlands and East (North Midlands)"/>
    <x v="5"/>
    <x v="17"/>
    <s v=""/>
    <n v="285"/>
    <n v="285"/>
    <n v="0.188992042440318"/>
    <n v="0.188992042440318"/>
    <s v=""/>
    <s v=""/>
    <s v="September 2015"/>
  </r>
  <r>
    <x v="1"/>
    <x v="7"/>
    <s v="E39000032"/>
    <s v="NHS England Midlands and East (North Midlands)"/>
    <x v="3"/>
    <x v="14"/>
    <s v=""/>
    <n v="190"/>
    <n v="190"/>
    <n v="0.124668435013263"/>
    <n v="0.124668435013263"/>
    <s v=""/>
    <s v=""/>
    <s v="September 2015"/>
  </r>
  <r>
    <x v="1"/>
    <x v="7"/>
    <s v="E39000032"/>
    <s v="NHS England Midlands and East (North Midlands)"/>
    <x v="1"/>
    <x v="8"/>
    <s v=""/>
    <n v="25"/>
    <n v="25"/>
    <n v="1.52519893899204E-2"/>
    <n v="1.52519893899204E-2"/>
    <s v=""/>
    <s v=""/>
    <s v="September 2015"/>
  </r>
  <r>
    <x v="1"/>
    <x v="7"/>
    <s v="E39000032"/>
    <s v="NHS England Midlands and East (North Midlands)"/>
    <x v="1"/>
    <x v="15"/>
    <s v=""/>
    <n v="220"/>
    <n v="220"/>
    <n v="0.14522546419098101"/>
    <n v="0.14522546419098101"/>
    <s v=""/>
    <s v=""/>
    <s v="September 2015"/>
  </r>
  <r>
    <x v="1"/>
    <x v="7"/>
    <s v="E39000032"/>
    <s v="NHS England Midlands and East (North Midlands)"/>
    <x v="3"/>
    <x v="3"/>
    <s v=""/>
    <n v="160"/>
    <n v="160"/>
    <n v="0.106763925729443"/>
    <n v="0.106763925729443"/>
    <s v=""/>
    <s v=""/>
    <s v="September 2015"/>
  </r>
  <r>
    <x v="1"/>
    <x v="7"/>
    <s v="E39000032"/>
    <s v="NHS England Midlands and East (North Midlands)"/>
    <x v="5"/>
    <x v="21"/>
    <s v=""/>
    <n v="50"/>
    <n v="50"/>
    <n v="3.2493368700265299E-2"/>
    <n v="3.2493368700265299E-2"/>
    <s v=""/>
    <s v=""/>
    <s v="September 2015"/>
  </r>
  <r>
    <x v="1"/>
    <x v="7"/>
    <s v="E39000032"/>
    <s v="NHS England Midlands and East (North Midlands)"/>
    <x v="4"/>
    <x v="4"/>
    <s v=""/>
    <n v="1510"/>
    <n v="1510"/>
    <n v="1"/>
    <n v="1"/>
    <s v=""/>
    <s v=""/>
    <s v="September 2015"/>
  </r>
  <r>
    <x v="1"/>
    <x v="7"/>
    <s v="E39000032"/>
    <s v="NHS England Midlands and East (North Midlands)"/>
    <x v="1"/>
    <x v="9"/>
    <s v=""/>
    <n v="1075"/>
    <n v="1075"/>
    <n v="0.71286472148541102"/>
    <n v="0.71286472148541102"/>
    <s v=""/>
    <s v=""/>
    <s v="September 2015"/>
  </r>
  <r>
    <x v="1"/>
    <x v="7"/>
    <s v="E39000032"/>
    <s v="NHS England Midlands and East (North Midlands)"/>
    <x v="6"/>
    <x v="7"/>
    <s v=""/>
    <n v="115"/>
    <n v="115"/>
    <n v="7.4933687002652502E-2"/>
    <n v="7.4933687002652502E-2"/>
    <s v=""/>
    <s v=""/>
    <s v="September 2015"/>
  </r>
  <r>
    <x v="1"/>
    <x v="7"/>
    <s v="E39000032"/>
    <s v="NHS England Midlands and East (North Midlands)"/>
    <x v="7"/>
    <x v="24"/>
    <s v=""/>
    <n v="600"/>
    <n v="600"/>
    <n v="0.39655172413793099"/>
    <n v="0.39655172413793099"/>
    <s v=""/>
    <s v=""/>
    <s v="September 2015"/>
  </r>
  <r>
    <x v="1"/>
    <x v="7"/>
    <s v="E39000032"/>
    <s v="NHS England Midlands and East (North Midlands)"/>
    <x v="5"/>
    <x v="2"/>
    <s v=""/>
    <n v="-1"/>
    <n v="0"/>
    <n v="-0.01"/>
    <n v="0"/>
    <s v=""/>
    <s v=""/>
    <s v="September 2015"/>
  </r>
  <r>
    <x v="1"/>
    <x v="7"/>
    <s v="E39000032"/>
    <s v="NHS England Midlands and East (North Midlands)"/>
    <x v="5"/>
    <x v="27"/>
    <s v=""/>
    <n v="455"/>
    <n v="455"/>
    <n v="0.30172413793103398"/>
    <n v="0.30172413793103398"/>
    <s v=""/>
    <s v=""/>
    <s v="September 2015"/>
  </r>
  <r>
    <x v="1"/>
    <x v="7"/>
    <s v="E39000032"/>
    <s v="NHS England Midlands and East (North Midlands)"/>
    <x v="3"/>
    <x v="20"/>
    <s v=""/>
    <n v="555"/>
    <n v="555"/>
    <n v="0.36737400530504"/>
    <n v="0.36737400530504"/>
    <s v=""/>
    <s v=""/>
    <s v="September 2015"/>
  </r>
  <r>
    <x v="1"/>
    <x v="7"/>
    <s v="E39000032"/>
    <s v="NHS England Midlands and East (North Midlands)"/>
    <x v="7"/>
    <x v="18"/>
    <s v=""/>
    <n v="90"/>
    <n v="90"/>
    <n v="6.0344827586206899E-2"/>
    <n v="6.0344827586206899E-2"/>
    <s v=""/>
    <s v=""/>
    <s v="September 2015"/>
  </r>
  <r>
    <x v="1"/>
    <x v="7"/>
    <s v="E39000032"/>
    <s v="NHS England Midlands and East (North Midlands)"/>
    <x v="5"/>
    <x v="25"/>
    <s v=""/>
    <n v="210"/>
    <n v="210"/>
    <n v="0.139257294429708"/>
    <n v="0.139257294429708"/>
    <s v=""/>
    <s v=""/>
    <s v="September 2015"/>
  </r>
  <r>
    <x v="1"/>
    <x v="7"/>
    <s v="E39000032"/>
    <s v="NHS England Midlands and East (North Midlands)"/>
    <x v="1"/>
    <x v="35"/>
    <s v=""/>
    <n v="35"/>
    <n v="35"/>
    <n v="2.3209549071617999E-2"/>
    <n v="2.3209549071617999E-2"/>
    <s v=""/>
    <s v=""/>
    <s v="September 2015"/>
  </r>
  <r>
    <x v="1"/>
    <x v="7"/>
    <s v="E39000032"/>
    <s v="NHS England Midlands and East (North Midlands)"/>
    <x v="7"/>
    <x v="12"/>
    <s v=""/>
    <n v="650"/>
    <n v="650"/>
    <n v="0.43236074270557001"/>
    <n v="0.43236074270557001"/>
    <s v=""/>
    <s v=""/>
    <s v="September 2015"/>
  </r>
  <r>
    <x v="1"/>
    <x v="7"/>
    <s v="E39000032"/>
    <s v="NHS England Midlands and East (North Midlands)"/>
    <x v="2"/>
    <x v="33"/>
    <s v="No"/>
    <n v="955"/>
    <n v="955"/>
    <n v="0.63461538461538503"/>
    <n v="0.63461538461538503"/>
    <s v=""/>
    <s v=""/>
    <s v="September 2015"/>
  </r>
  <r>
    <x v="1"/>
    <x v="7"/>
    <s v="E39000032"/>
    <s v="NHS England Midlands and East (North Midlands)"/>
    <x v="3"/>
    <x v="36"/>
    <s v=""/>
    <n v="465"/>
    <n v="465"/>
    <n v="0.30769230769230799"/>
    <n v="0.30769230769230799"/>
    <s v=""/>
    <s v=""/>
    <s v="September 2015"/>
  </r>
  <r>
    <x v="1"/>
    <x v="7"/>
    <s v="E39000032"/>
    <s v="NHS England Midlands and East (North Midlands)"/>
    <x v="7"/>
    <x v="32"/>
    <s v=""/>
    <n v="165"/>
    <n v="165"/>
    <n v="0.110742705570292"/>
    <n v="0.110742705570292"/>
    <s v=""/>
    <s v=""/>
    <s v="September 2015"/>
  </r>
  <r>
    <x v="1"/>
    <x v="7"/>
    <s v="E39000032"/>
    <s v="NHS England Midlands and East (North Midlands)"/>
    <x v="7"/>
    <x v="13"/>
    <s v=""/>
    <n v="-1"/>
    <n v="0"/>
    <n v="-0.01"/>
    <n v="0"/>
    <s v=""/>
    <s v=""/>
    <s v="September 2015"/>
  </r>
  <r>
    <x v="1"/>
    <x v="7"/>
    <s v="E39000032"/>
    <s v="NHS England Midlands and East (North Midlands)"/>
    <x v="5"/>
    <x v="30"/>
    <s v=""/>
    <n v="85"/>
    <n v="85"/>
    <n v="5.5039787798408499E-2"/>
    <n v="5.5039787798408499E-2"/>
    <s v=""/>
    <s v=""/>
    <s v="September 2015"/>
  </r>
  <r>
    <x v="1"/>
    <x v="7"/>
    <s v="E39000032"/>
    <s v="NHS England Midlands and East (North Midlands)"/>
    <x v="1"/>
    <x v="26"/>
    <s v=""/>
    <n v="45"/>
    <n v="45"/>
    <n v="2.9177718832891199E-2"/>
    <n v="2.9177718832891199E-2"/>
    <s v=""/>
    <s v=""/>
    <s v="September 2015"/>
  </r>
  <r>
    <x v="1"/>
    <x v="7"/>
    <s v="E39000032"/>
    <s v="NHS England Midlands and East (North Midlands)"/>
    <x v="8"/>
    <x v="29"/>
    <s v=""/>
    <n v="230"/>
    <n v="230"/>
    <n v="0.151856763925729"/>
    <n v="0.151856763925729"/>
    <s v=""/>
    <s v=""/>
    <s v="September 2015"/>
  </r>
  <r>
    <x v="1"/>
    <x v="7"/>
    <s v="E39000032"/>
    <s v="NHS England Midlands and East (North Midlands)"/>
    <x v="8"/>
    <x v="22"/>
    <s v=""/>
    <n v="30"/>
    <n v="30"/>
    <n v="1.8567639257294401E-2"/>
    <n v="1.8567639257294401E-2"/>
    <s v=""/>
    <s v=""/>
    <s v="September 2015"/>
  </r>
  <r>
    <x v="1"/>
    <x v="7"/>
    <s v="E39000032"/>
    <s v="NHS England Midlands and East (North Midlands)"/>
    <x v="5"/>
    <x v="6"/>
    <s v=""/>
    <n v="425"/>
    <n v="425"/>
    <n v="0.28050397877984101"/>
    <n v="0.28050397877984101"/>
    <s v=""/>
    <s v=""/>
    <s v="September 2015"/>
  </r>
  <r>
    <x v="1"/>
    <x v="7"/>
    <s v="E39000032"/>
    <s v="NHS England Midlands and East (North Midlands)"/>
    <x v="8"/>
    <x v="23"/>
    <s v=""/>
    <n v="500"/>
    <n v="500"/>
    <n v="0.33222811671087499"/>
    <n v="0.33222811671087499"/>
    <s v=""/>
    <s v=""/>
    <s v="September 2015"/>
  </r>
  <r>
    <x v="1"/>
    <x v="7"/>
    <s v="E39000032"/>
    <s v="NHS England Midlands and East (North Midlands)"/>
    <x v="8"/>
    <x v="13"/>
    <s v=""/>
    <n v="80"/>
    <n v="80"/>
    <n v="5.37135278514589E-2"/>
    <n v="5.37135278514589E-2"/>
    <s v=""/>
    <s v=""/>
    <s v="September 2015"/>
  </r>
  <r>
    <x v="1"/>
    <x v="7"/>
    <s v="E39000032"/>
    <s v="NHS England Midlands and East (North Midlands)"/>
    <x v="8"/>
    <x v="28"/>
    <s v=""/>
    <n v="75"/>
    <n v="75"/>
    <n v="5.0397877984084898E-2"/>
    <n v="5.0397877984084898E-2"/>
    <s v=""/>
    <s v=""/>
    <s v="September 2015"/>
  </r>
  <r>
    <x v="1"/>
    <x v="7"/>
    <s v="E39000032"/>
    <s v="NHS England Midlands and East (North Midlands)"/>
    <x v="8"/>
    <x v="16"/>
    <s v=""/>
    <n v="570"/>
    <n v="570"/>
    <n v="0.37798408488063701"/>
    <n v="0.37798408488063701"/>
    <s v=""/>
    <s v=""/>
    <s v="September 2015"/>
  </r>
  <r>
    <x v="1"/>
    <x v="7"/>
    <s v="E39000032"/>
    <s v="NHS England Midlands and East (North Midlands)"/>
    <x v="6"/>
    <x v="13"/>
    <s v=""/>
    <n v="120"/>
    <n v="120"/>
    <n v="7.9575596816976096E-2"/>
    <n v="7.9575596816976096E-2"/>
    <s v=""/>
    <s v=""/>
    <s v="September 2015"/>
  </r>
  <r>
    <x v="1"/>
    <x v="7"/>
    <s v="E39000032"/>
    <s v="NHS England Midlands and East (North Midlands)"/>
    <x v="2"/>
    <x v="31"/>
    <s v="Yes"/>
    <n v="120"/>
    <n v="120"/>
    <n v="7.9575596816976096E-2"/>
    <n v="7.9575596816976096E-2"/>
    <s v=""/>
    <s v=""/>
    <s v="September 2015"/>
  </r>
  <r>
    <x v="1"/>
    <x v="7"/>
    <s v="E39000032"/>
    <s v="NHS England Midlands and East (North Midlands)"/>
    <x v="8"/>
    <x v="34"/>
    <s v=""/>
    <n v="25"/>
    <n v="25"/>
    <n v="1.52519893899204E-2"/>
    <n v="1.52519893899204E-2"/>
    <s v=""/>
    <s v=""/>
    <s v="September 2015"/>
  </r>
  <r>
    <x v="1"/>
    <x v="7"/>
    <s v="E39000032"/>
    <s v="NHS England Midlands and East (North Midlands)"/>
    <x v="1"/>
    <x v="1"/>
    <s v=""/>
    <n v="80"/>
    <n v="80"/>
    <n v="5.43766578249337E-2"/>
    <n v="5.43766578249337E-2"/>
    <s v=""/>
    <s v=""/>
    <s v="September 2015"/>
  </r>
  <r>
    <x v="1"/>
    <x v="8"/>
    <s v="E39000033"/>
    <s v="NHS England Midlands and East (West Midlands)"/>
    <x v="7"/>
    <x v="24"/>
    <s v=""/>
    <n v="1590"/>
    <n v="1590"/>
    <n v="0.392195603852803"/>
    <n v="0.392195603852803"/>
    <s v=""/>
    <s v=""/>
    <s v="September 2015"/>
  </r>
  <r>
    <x v="1"/>
    <x v="8"/>
    <s v="E39000033"/>
    <s v="NHS England Midlands and East (West Midlands)"/>
    <x v="6"/>
    <x v="13"/>
    <s v=""/>
    <n v="545"/>
    <n v="545"/>
    <n v="0.133513646422424"/>
    <n v="0.133513646422424"/>
    <s v=""/>
    <s v=""/>
    <s v="September 2015"/>
  </r>
  <r>
    <x v="1"/>
    <x v="8"/>
    <s v="E39000033"/>
    <s v="NHS England Midlands and East (West Midlands)"/>
    <x v="0"/>
    <x v="0"/>
    <s v=""/>
    <n v="7"/>
    <s v=""/>
    <s v=""/>
    <s v=""/>
    <s v=""/>
    <s v=""/>
    <s v="September 2015"/>
  </r>
  <r>
    <x v="1"/>
    <x v="8"/>
    <s v="E39000033"/>
    <s v="NHS England Midlands and East (West Midlands)"/>
    <x v="10"/>
    <x v="4"/>
    <s v=""/>
    <s v=""/>
    <s v=""/>
    <s v=""/>
    <s v=""/>
    <n v="7.4711999999999996"/>
    <n v="7"/>
    <s v="September 2015"/>
  </r>
  <r>
    <x v="1"/>
    <x v="8"/>
    <s v="E39000033"/>
    <s v="NHS England Midlands and East (West Midlands)"/>
    <x v="9"/>
    <x v="4"/>
    <s v=""/>
    <s v=""/>
    <s v=""/>
    <s v=""/>
    <s v=""/>
    <n v="29.040900000000001"/>
    <n v="29"/>
    <s v="September 2015"/>
  </r>
  <r>
    <x v="1"/>
    <x v="8"/>
    <s v="E39000033"/>
    <s v="NHS England Midlands and East (West Midlands)"/>
    <x v="6"/>
    <x v="10"/>
    <s v=""/>
    <n v="1825"/>
    <n v="1825"/>
    <n v="0.44824194738136203"/>
    <n v="0.44824194738136203"/>
    <s v=""/>
    <s v=""/>
    <s v="September 2015"/>
  </r>
  <r>
    <x v="1"/>
    <x v="8"/>
    <s v="E39000033"/>
    <s v="NHS England Midlands and East (West Midlands)"/>
    <x v="1"/>
    <x v="13"/>
    <s v=""/>
    <n v="65"/>
    <n v="65"/>
    <n v="1.6510596352883201E-2"/>
    <n v="1.6510596352883201E-2"/>
    <s v=""/>
    <s v=""/>
    <s v="September 2015"/>
  </r>
  <r>
    <x v="1"/>
    <x v="8"/>
    <s v="E39000033"/>
    <s v="NHS England Midlands and East (West Midlands)"/>
    <x v="6"/>
    <x v="7"/>
    <s v=""/>
    <n v="1320"/>
    <n v="1320"/>
    <n v="0.32456356036390499"/>
    <n v="0.32456356036390499"/>
    <s v=""/>
    <s v=""/>
    <s v="September 2015"/>
  </r>
  <r>
    <x v="1"/>
    <x v="8"/>
    <s v="E39000033"/>
    <s v="NHS England Midlands and East (West Midlands)"/>
    <x v="5"/>
    <x v="19"/>
    <s v=""/>
    <n v="10"/>
    <n v="10"/>
    <n v="1.98314328210213E-3"/>
    <n v="1.98314328210213E-3"/>
    <s v=""/>
    <s v=""/>
    <s v="September 2015"/>
  </r>
  <r>
    <x v="1"/>
    <x v="8"/>
    <s v="E39000033"/>
    <s v="NHS England Midlands and East (West Midlands)"/>
    <x v="6"/>
    <x v="11"/>
    <s v=""/>
    <n v="380"/>
    <n v="380"/>
    <n v="9.3680845832308804E-2"/>
    <n v="9.3680845832308804E-2"/>
    <s v=""/>
    <s v=""/>
    <s v="September 2015"/>
  </r>
  <r>
    <x v="1"/>
    <x v="8"/>
    <s v="E39000033"/>
    <s v="NHS England Midlands and East (West Midlands)"/>
    <x v="3"/>
    <x v="2"/>
    <s v=""/>
    <n v="1430"/>
    <n v="1430"/>
    <n v="0.353522867737948"/>
    <n v="0.353522867737948"/>
    <s v=""/>
    <s v=""/>
    <s v="September 2015"/>
  </r>
  <r>
    <x v="1"/>
    <x v="8"/>
    <s v="E39000033"/>
    <s v="NHS England Midlands and East (West Midlands)"/>
    <x v="5"/>
    <x v="17"/>
    <s v=""/>
    <n v="730"/>
    <n v="730"/>
    <n v="0.181209717402082"/>
    <n v="0.181209717402082"/>
    <s v=""/>
    <s v=""/>
    <s v="September 2015"/>
  </r>
  <r>
    <x v="1"/>
    <x v="8"/>
    <s v="E39000033"/>
    <s v="NHS England Midlands and East (West Midlands)"/>
    <x v="4"/>
    <x v="4"/>
    <s v=""/>
    <n v="4035"/>
    <n v="4035"/>
    <n v="1"/>
    <n v="1"/>
    <s v=""/>
    <s v=""/>
    <s v="September 2015"/>
  </r>
  <r>
    <x v="1"/>
    <x v="8"/>
    <s v="E39000033"/>
    <s v="NHS England Midlands and East (West Midlands)"/>
    <x v="1"/>
    <x v="15"/>
    <s v=""/>
    <n v="105"/>
    <n v="105"/>
    <n v="2.5628388368654501E-2"/>
    <n v="2.5628388368654501E-2"/>
    <s v=""/>
    <s v=""/>
    <s v="September 2015"/>
  </r>
  <r>
    <x v="1"/>
    <x v="8"/>
    <s v="E39000033"/>
    <s v="NHS England Midlands and East (West Midlands)"/>
    <x v="3"/>
    <x v="14"/>
    <s v=""/>
    <n v="750"/>
    <n v="750"/>
    <n v="0.18566131025957999"/>
    <n v="0.18566131025957999"/>
    <s v=""/>
    <s v=""/>
    <s v="September 2015"/>
  </r>
  <r>
    <x v="1"/>
    <x v="8"/>
    <s v="E39000033"/>
    <s v="NHS England Midlands and East (West Midlands)"/>
    <x v="1"/>
    <x v="8"/>
    <s v=""/>
    <n v="140"/>
    <n v="140"/>
    <n v="3.4992607195662898E-2"/>
    <n v="3.4992607195662898E-2"/>
    <s v=""/>
    <s v=""/>
    <s v="September 2015"/>
  </r>
  <r>
    <x v="1"/>
    <x v="8"/>
    <s v="E39000033"/>
    <s v="NHS England Midlands and East (West Midlands)"/>
    <x v="2"/>
    <x v="2"/>
    <s v="Missing Value"/>
    <n v="1175"/>
    <n v="1175"/>
    <n v="0.29022704837117502"/>
    <n v="0.29022704837117502"/>
    <s v=""/>
    <s v=""/>
    <s v="September 2015"/>
  </r>
  <r>
    <x v="1"/>
    <x v="8"/>
    <s v="E39000033"/>
    <s v="NHS England Midlands and East (West Midlands)"/>
    <x v="1"/>
    <x v="5"/>
    <s v=""/>
    <n v="75"/>
    <n v="75"/>
    <n v="1.84820108427797E-2"/>
    <n v="1.84820108427797E-2"/>
    <s v=""/>
    <s v=""/>
    <s v="September 2015"/>
  </r>
  <r>
    <x v="1"/>
    <x v="8"/>
    <s v="E39000033"/>
    <s v="NHS England Midlands and East (West Midlands)"/>
    <x v="5"/>
    <x v="25"/>
    <s v=""/>
    <n v="590"/>
    <n v="590"/>
    <n v="0.146752602875558"/>
    <n v="0.146752602875558"/>
    <s v=""/>
    <s v=""/>
    <s v="September 2015"/>
  </r>
  <r>
    <x v="1"/>
    <x v="8"/>
    <s v="E39000033"/>
    <s v="NHS England Midlands and East (West Midlands)"/>
    <x v="1"/>
    <x v="1"/>
    <s v=""/>
    <n v="675"/>
    <n v="675"/>
    <n v="0.166830951207491"/>
    <n v="0.166830951207491"/>
    <s v=""/>
    <s v=""/>
    <s v="September 2015"/>
  </r>
  <r>
    <x v="1"/>
    <x v="8"/>
    <s v="E39000033"/>
    <s v="NHS England Midlands and East (West Midlands)"/>
    <x v="3"/>
    <x v="20"/>
    <s v=""/>
    <n v="75"/>
    <n v="75"/>
    <n v="1.8541409147095199E-2"/>
    <n v="1.8541409147095199E-2"/>
    <s v=""/>
    <s v=""/>
    <s v="September 2015"/>
  </r>
  <r>
    <x v="1"/>
    <x v="8"/>
    <s v="E39000033"/>
    <s v="NHS England Midlands and East (West Midlands)"/>
    <x v="5"/>
    <x v="2"/>
    <s v=""/>
    <n v="-1"/>
    <n v="0"/>
    <n v="-0.01"/>
    <n v="0"/>
    <s v=""/>
    <s v=""/>
    <s v="September 2015"/>
  </r>
  <r>
    <x v="1"/>
    <x v="8"/>
    <s v="E39000033"/>
    <s v="NHS England Midlands and East (West Midlands)"/>
    <x v="2"/>
    <x v="33"/>
    <s v="No"/>
    <n v="2520"/>
    <n v="2520"/>
    <n v="0.62216189536031596"/>
    <n v="0.62216189536031596"/>
    <s v=""/>
    <s v=""/>
    <s v="September 2015"/>
  </r>
  <r>
    <x v="1"/>
    <x v="8"/>
    <s v="E39000033"/>
    <s v="NHS England Midlands and East (West Midlands)"/>
    <x v="1"/>
    <x v="9"/>
    <s v=""/>
    <n v="2625"/>
    <n v="2625"/>
    <n v="0.64662395268605199"/>
    <n v="0.64662395268605199"/>
    <s v=""/>
    <s v=""/>
    <s v="September 2015"/>
  </r>
  <r>
    <x v="1"/>
    <x v="8"/>
    <s v="E39000033"/>
    <s v="NHS England Midlands and East (West Midlands)"/>
    <x v="7"/>
    <x v="18"/>
    <s v=""/>
    <n v="820"/>
    <n v="820"/>
    <n v="0.20301308965176601"/>
    <n v="0.20301308965176601"/>
    <s v=""/>
    <s v=""/>
    <s v="September 2015"/>
  </r>
  <r>
    <x v="1"/>
    <x v="8"/>
    <s v="E39000033"/>
    <s v="NHS England Midlands and East (West Midlands)"/>
    <x v="3"/>
    <x v="3"/>
    <s v=""/>
    <n v="665"/>
    <n v="665"/>
    <n v="0.16415327564894899"/>
    <n v="0.16415327564894899"/>
    <s v=""/>
    <s v=""/>
    <s v="September 2015"/>
  </r>
  <r>
    <x v="1"/>
    <x v="8"/>
    <s v="E39000033"/>
    <s v="NHS England Midlands and East (West Midlands)"/>
    <x v="8"/>
    <x v="22"/>
    <s v=""/>
    <n v="70"/>
    <n v="70"/>
    <n v="1.7211703958691899E-2"/>
    <n v="1.7211703958691899E-2"/>
    <s v=""/>
    <s v=""/>
    <s v="September 2015"/>
  </r>
  <r>
    <x v="1"/>
    <x v="8"/>
    <s v="E39000033"/>
    <s v="NHS England Midlands and East (West Midlands)"/>
    <x v="5"/>
    <x v="30"/>
    <s v=""/>
    <n v="190"/>
    <n v="190"/>
    <n v="4.7099652949925602E-2"/>
    <n v="4.7099652949925602E-2"/>
    <s v=""/>
    <s v=""/>
    <s v="September 2015"/>
  </r>
  <r>
    <x v="1"/>
    <x v="8"/>
    <s v="E39000033"/>
    <s v="NHS England Midlands and East (West Midlands)"/>
    <x v="7"/>
    <x v="32"/>
    <s v=""/>
    <n v="625"/>
    <n v="625"/>
    <n v="0.15435910101259601"/>
    <n v="0.15435910101259601"/>
    <s v=""/>
    <s v=""/>
    <s v="September 2015"/>
  </r>
  <r>
    <x v="1"/>
    <x v="8"/>
    <s v="E39000033"/>
    <s v="NHS England Midlands and East (West Midlands)"/>
    <x v="8"/>
    <x v="16"/>
    <s v=""/>
    <n v="770"/>
    <n v="770"/>
    <n v="0.18957462503073499"/>
    <n v="0.18957462503073499"/>
    <s v=""/>
    <s v=""/>
    <s v="September 2015"/>
  </r>
  <r>
    <x v="1"/>
    <x v="8"/>
    <s v="E39000033"/>
    <s v="NHS England Midlands and East (West Midlands)"/>
    <x v="5"/>
    <x v="27"/>
    <s v=""/>
    <n v="1245"/>
    <n v="1245"/>
    <n v="0.30813088745661898"/>
    <n v="0.30813088745661898"/>
    <s v=""/>
    <s v=""/>
    <s v="September 2015"/>
  </r>
  <r>
    <x v="1"/>
    <x v="8"/>
    <s v="E39000033"/>
    <s v="NHS England Midlands and East (West Midlands)"/>
    <x v="7"/>
    <x v="13"/>
    <s v=""/>
    <n v="-1"/>
    <n v="0"/>
    <n v="-0.01"/>
    <n v="0"/>
    <s v=""/>
    <s v=""/>
    <s v="September 2015"/>
  </r>
  <r>
    <x v="1"/>
    <x v="8"/>
    <s v="E39000033"/>
    <s v="NHS England Midlands and East (West Midlands)"/>
    <x v="7"/>
    <x v="12"/>
    <s v=""/>
    <n v="1010"/>
    <n v="1010"/>
    <n v="0.24993825635959499"/>
    <n v="0.24993825635959499"/>
    <s v=""/>
    <s v=""/>
    <s v="September 2015"/>
  </r>
  <r>
    <x v="1"/>
    <x v="8"/>
    <s v="E39000033"/>
    <s v="NHS England Midlands and East (West Midlands)"/>
    <x v="8"/>
    <x v="23"/>
    <s v=""/>
    <n v="1070"/>
    <n v="1070"/>
    <n v="0.262601426112614"/>
    <n v="0.262601426112614"/>
    <s v=""/>
    <s v=""/>
    <s v="September 2015"/>
  </r>
  <r>
    <x v="1"/>
    <x v="8"/>
    <s v="E39000033"/>
    <s v="NHS England Midlands and East (West Midlands)"/>
    <x v="8"/>
    <x v="13"/>
    <s v=""/>
    <n v="1390"/>
    <n v="1390"/>
    <n v="0.34226702729284503"/>
    <n v="0.34226702729284503"/>
    <s v=""/>
    <s v=""/>
    <s v="September 2015"/>
  </r>
  <r>
    <x v="1"/>
    <x v="8"/>
    <s v="E39000033"/>
    <s v="NHS England Midlands and East (West Midlands)"/>
    <x v="5"/>
    <x v="21"/>
    <s v=""/>
    <n v="130"/>
    <n v="130"/>
    <n v="3.2473971244422403E-2"/>
    <n v="3.2473971244422403E-2"/>
    <s v=""/>
    <s v=""/>
    <s v="September 2015"/>
  </r>
  <r>
    <x v="1"/>
    <x v="8"/>
    <s v="E39000033"/>
    <s v="NHS England Midlands and East (West Midlands)"/>
    <x v="8"/>
    <x v="34"/>
    <s v=""/>
    <n v="65"/>
    <n v="65"/>
    <n v="1.5982296533071101E-2"/>
    <n v="1.5982296533071101E-2"/>
    <s v=""/>
    <s v=""/>
    <s v="September 2015"/>
  </r>
  <r>
    <x v="1"/>
    <x v="8"/>
    <s v="E39000033"/>
    <s v="NHS England Midlands and East (West Midlands)"/>
    <x v="8"/>
    <x v="29"/>
    <s v=""/>
    <n v="505"/>
    <n v="505"/>
    <n v="0.12466191295795399"/>
    <n v="0.12466191295795399"/>
    <s v=""/>
    <s v=""/>
    <s v="September 2015"/>
  </r>
  <r>
    <x v="1"/>
    <x v="8"/>
    <s v="E39000033"/>
    <s v="NHS England Midlands and East (West Midlands)"/>
    <x v="3"/>
    <x v="36"/>
    <s v=""/>
    <n v="1125"/>
    <n v="1125"/>
    <n v="0.278121137206428"/>
    <n v="0.278121137206428"/>
    <s v=""/>
    <s v=""/>
    <s v="September 2015"/>
  </r>
  <r>
    <x v="1"/>
    <x v="8"/>
    <s v="E39000033"/>
    <s v="NHS England Midlands and East (West Midlands)"/>
    <x v="8"/>
    <x v="28"/>
    <s v=""/>
    <n v="195"/>
    <n v="195"/>
    <n v="4.7701008114088998E-2"/>
    <n v="4.7701008114088998E-2"/>
    <s v=""/>
    <s v=""/>
    <s v="September 2015"/>
  </r>
  <r>
    <x v="1"/>
    <x v="8"/>
    <s v="E39000033"/>
    <s v="NHS England Midlands and East (West Midlands)"/>
    <x v="1"/>
    <x v="35"/>
    <s v=""/>
    <n v="230"/>
    <n v="230"/>
    <n v="5.6185312962050302E-2"/>
    <n v="5.6185312962050302E-2"/>
    <s v=""/>
    <s v=""/>
    <s v="September 2015"/>
  </r>
  <r>
    <x v="1"/>
    <x v="8"/>
    <s v="E39000033"/>
    <s v="NHS England Midlands and East (West Midlands)"/>
    <x v="2"/>
    <x v="31"/>
    <s v="Yes"/>
    <n v="355"/>
    <n v="355"/>
    <n v="8.7611056268509402E-2"/>
    <n v="8.7611056268509402E-2"/>
    <s v=""/>
    <s v=""/>
    <s v="September 2015"/>
  </r>
  <r>
    <x v="1"/>
    <x v="8"/>
    <s v="E39000033"/>
    <s v="NHS England Midlands and East (West Midlands)"/>
    <x v="1"/>
    <x v="26"/>
    <s v=""/>
    <n v="140"/>
    <n v="140"/>
    <n v="3.4746180384425798E-2"/>
    <n v="3.4746180384425798E-2"/>
    <s v=""/>
    <s v=""/>
    <s v="September 2015"/>
  </r>
  <r>
    <x v="1"/>
    <x v="8"/>
    <s v="E39000033"/>
    <s v="NHS England Midlands and East (West Midlands)"/>
    <x v="5"/>
    <x v="6"/>
    <s v=""/>
    <n v="1140"/>
    <n v="1140"/>
    <n v="0.282350024789291"/>
    <n v="0.282350024789291"/>
    <s v=""/>
    <s v=""/>
    <s v="September 2015"/>
  </r>
  <r>
    <x v="1"/>
    <x v="9"/>
    <s v="E39000030"/>
    <s v="NHS England Midlands and East (Central Midlands)"/>
    <x v="2"/>
    <x v="2"/>
    <s v="Missing Value"/>
    <n v="-1"/>
    <n v="0"/>
    <n v="-0.01"/>
    <n v="0"/>
    <s v=""/>
    <s v=""/>
    <s v="September 2015"/>
  </r>
  <r>
    <x v="1"/>
    <x v="9"/>
    <s v="E39000030"/>
    <s v="NHS England Midlands and East (Central Midlands)"/>
    <x v="3"/>
    <x v="3"/>
    <s v=""/>
    <n v="210"/>
    <n v="210"/>
    <n v="0.171171171171171"/>
    <n v="0.171171171171171"/>
    <s v=""/>
    <s v=""/>
    <s v="September 2015"/>
  </r>
  <r>
    <x v="1"/>
    <x v="9"/>
    <s v="E39000030"/>
    <s v="NHS England Midlands and East (Central Midlands)"/>
    <x v="5"/>
    <x v="6"/>
    <s v=""/>
    <n v="415"/>
    <n v="415"/>
    <n v="0.34152334152334102"/>
    <n v="0.34152334152334102"/>
    <s v=""/>
    <s v=""/>
    <s v="September 2015"/>
  </r>
  <r>
    <x v="1"/>
    <x v="9"/>
    <s v="E39000030"/>
    <s v="NHS England Midlands and East (Central Midlands)"/>
    <x v="0"/>
    <x v="0"/>
    <s v=""/>
    <n v="4"/>
    <s v=""/>
    <s v=""/>
    <s v=""/>
    <s v=""/>
    <s v=""/>
    <s v="September 2015"/>
  </r>
  <r>
    <x v="1"/>
    <x v="9"/>
    <s v="E39000030"/>
    <s v="NHS England Midlands and East (Central Midlands)"/>
    <x v="10"/>
    <x v="4"/>
    <s v=""/>
    <s v=""/>
    <s v=""/>
    <s v=""/>
    <s v=""/>
    <n v="8.6949199999999998"/>
    <n v="10"/>
    <s v="September 2015"/>
  </r>
  <r>
    <x v="1"/>
    <x v="9"/>
    <s v="E39000030"/>
    <s v="NHS England Midlands and East (Central Midlands)"/>
    <x v="9"/>
    <x v="4"/>
    <s v=""/>
    <s v=""/>
    <s v=""/>
    <s v=""/>
    <s v=""/>
    <n v="30.020479999999999"/>
    <n v="30"/>
    <s v="September 2015"/>
  </r>
  <r>
    <x v="1"/>
    <x v="9"/>
    <s v="E39000030"/>
    <s v="NHS England Midlands and East (Central Midlands)"/>
    <x v="5"/>
    <x v="19"/>
    <s v=""/>
    <n v="-1"/>
    <n v="0"/>
    <n v="-0.01"/>
    <n v="0"/>
    <s v=""/>
    <s v=""/>
    <s v="September 2015"/>
  </r>
  <r>
    <x v="1"/>
    <x v="9"/>
    <s v="E39000030"/>
    <s v="NHS England Midlands and East (Central Midlands)"/>
    <x v="7"/>
    <x v="24"/>
    <s v=""/>
    <n v="650"/>
    <n v="650"/>
    <n v="0.53153153153153199"/>
    <n v="0.53153153153153199"/>
    <s v=""/>
    <s v=""/>
    <s v="September 2015"/>
  </r>
  <r>
    <x v="1"/>
    <x v="9"/>
    <s v="E39000030"/>
    <s v="NHS England Midlands and East (Central Midlands)"/>
    <x v="6"/>
    <x v="7"/>
    <s v=""/>
    <n v="140"/>
    <n v="140"/>
    <n v="0.115479115479115"/>
    <n v="0.115479115479115"/>
    <s v=""/>
    <s v=""/>
    <s v="September 2015"/>
  </r>
  <r>
    <x v="1"/>
    <x v="9"/>
    <s v="E39000030"/>
    <s v="NHS England Midlands and East (Central Midlands)"/>
    <x v="1"/>
    <x v="13"/>
    <s v=""/>
    <n v="-1"/>
    <n v="0"/>
    <n v="-0.01"/>
    <n v="0"/>
    <s v=""/>
    <s v=""/>
    <s v="September 2015"/>
  </r>
  <r>
    <x v="1"/>
    <x v="9"/>
    <s v="E39000030"/>
    <s v="NHS England Midlands and East (Central Midlands)"/>
    <x v="5"/>
    <x v="17"/>
    <s v=""/>
    <n v="160"/>
    <n v="160"/>
    <n v="0.13022113022112999"/>
    <n v="0.13022113022112999"/>
    <s v=""/>
    <s v=""/>
    <s v="September 2015"/>
  </r>
  <r>
    <x v="1"/>
    <x v="9"/>
    <s v="E39000030"/>
    <s v="NHS England Midlands and East (Central Midlands)"/>
    <x v="5"/>
    <x v="27"/>
    <s v=""/>
    <n v="340"/>
    <n v="340"/>
    <n v="0.27846027846027799"/>
    <n v="0.27846027846027799"/>
    <s v=""/>
    <s v=""/>
    <s v="September 2015"/>
  </r>
  <r>
    <x v="1"/>
    <x v="9"/>
    <s v="E39000030"/>
    <s v="NHS England Midlands and East (Central Midlands)"/>
    <x v="6"/>
    <x v="11"/>
    <s v=""/>
    <n v="120"/>
    <n v="120"/>
    <n v="9.6642096642096595E-2"/>
    <n v="9.6642096642096595E-2"/>
    <s v=""/>
    <s v=""/>
    <s v="September 2015"/>
  </r>
  <r>
    <x v="1"/>
    <x v="9"/>
    <s v="E39000030"/>
    <s v="NHS England Midlands and East (Central Midlands)"/>
    <x v="1"/>
    <x v="15"/>
    <s v=""/>
    <n v="10"/>
    <n v="10"/>
    <n v="9.8280098280098295E-3"/>
    <n v="9.8280098280098295E-3"/>
    <s v=""/>
    <s v=""/>
    <s v="September 2015"/>
  </r>
  <r>
    <x v="1"/>
    <x v="9"/>
    <s v="E39000030"/>
    <s v="NHS England Midlands and East (Central Midlands)"/>
    <x v="1"/>
    <x v="5"/>
    <s v=""/>
    <n v="20"/>
    <n v="20"/>
    <n v="1.8018018018018001E-2"/>
    <n v="1.8018018018018001E-2"/>
    <s v=""/>
    <s v=""/>
    <s v="September 2015"/>
  </r>
  <r>
    <x v="1"/>
    <x v="9"/>
    <s v="E39000030"/>
    <s v="NHS England Midlands and East (Central Midlands)"/>
    <x v="5"/>
    <x v="2"/>
    <s v=""/>
    <n v="-1"/>
    <n v="0"/>
    <n v="-0.01"/>
    <n v="0"/>
    <s v=""/>
    <s v=""/>
    <s v="September 2015"/>
  </r>
  <r>
    <x v="1"/>
    <x v="9"/>
    <s v="E39000030"/>
    <s v="NHS England Midlands and East (Central Midlands)"/>
    <x v="5"/>
    <x v="25"/>
    <s v=""/>
    <n v="205"/>
    <n v="205"/>
    <n v="0.16953316953316999"/>
    <n v="0.16953316953316999"/>
    <s v=""/>
    <s v=""/>
    <s v="September 2015"/>
  </r>
  <r>
    <x v="1"/>
    <x v="9"/>
    <s v="E39000030"/>
    <s v="NHS England Midlands and East (Central Midlands)"/>
    <x v="6"/>
    <x v="10"/>
    <s v=""/>
    <n v="960"/>
    <n v="960"/>
    <n v="0.78787878787878796"/>
    <n v="0.78787878787878796"/>
    <s v=""/>
    <s v=""/>
    <s v="September 2015"/>
  </r>
  <r>
    <x v="1"/>
    <x v="9"/>
    <s v="E39000030"/>
    <s v="NHS England Midlands and East (Central Midlands)"/>
    <x v="1"/>
    <x v="8"/>
    <s v=""/>
    <n v="-1"/>
    <n v="0"/>
    <n v="-0.01"/>
    <n v="0"/>
    <s v=""/>
    <s v=""/>
    <s v="September 2015"/>
  </r>
  <r>
    <x v="1"/>
    <x v="9"/>
    <s v="E39000030"/>
    <s v="NHS England Midlands and East (Central Midlands)"/>
    <x v="4"/>
    <x v="4"/>
    <s v=""/>
    <n v="1220"/>
    <n v="1220"/>
    <n v="1"/>
    <n v="1"/>
    <s v=""/>
    <s v=""/>
    <s v="September 2015"/>
  </r>
  <r>
    <x v="1"/>
    <x v="9"/>
    <s v="E39000030"/>
    <s v="NHS England Midlands and East (Central Midlands)"/>
    <x v="2"/>
    <x v="33"/>
    <s v="No"/>
    <n v="1000"/>
    <n v="1000"/>
    <n v="0.81818181818181801"/>
    <n v="0.81818181818181801"/>
    <s v=""/>
    <s v=""/>
    <s v="September 2015"/>
  </r>
  <r>
    <x v="1"/>
    <x v="9"/>
    <s v="E39000030"/>
    <s v="NHS England Midlands and East (Central Midlands)"/>
    <x v="7"/>
    <x v="12"/>
    <s v=""/>
    <n v="350"/>
    <n v="350"/>
    <n v="0.28746928746928702"/>
    <n v="0.28746928746928702"/>
    <s v=""/>
    <s v=""/>
    <s v="September 2015"/>
  </r>
  <r>
    <x v="1"/>
    <x v="9"/>
    <s v="E39000030"/>
    <s v="NHS England Midlands and East (Central Midlands)"/>
    <x v="1"/>
    <x v="9"/>
    <s v=""/>
    <n v="915"/>
    <n v="915"/>
    <n v="0.74774774774774799"/>
    <n v="0.74774774774774799"/>
    <s v=""/>
    <s v=""/>
    <s v="September 2015"/>
  </r>
  <r>
    <x v="1"/>
    <x v="9"/>
    <s v="E39000030"/>
    <s v="NHS England Midlands and East (Central Midlands)"/>
    <x v="1"/>
    <x v="1"/>
    <s v=""/>
    <n v="170"/>
    <n v="170"/>
    <n v="0.14086814086814101"/>
    <n v="0.14086814086814101"/>
    <s v=""/>
    <s v=""/>
    <s v="September 2015"/>
  </r>
  <r>
    <x v="1"/>
    <x v="9"/>
    <s v="E39000030"/>
    <s v="NHS England Midlands and East (Central Midlands)"/>
    <x v="3"/>
    <x v="14"/>
    <s v=""/>
    <n v="325"/>
    <n v="325"/>
    <n v="0.26617526617526599"/>
    <n v="0.26617526617526599"/>
    <s v=""/>
    <s v=""/>
    <s v="September 2015"/>
  </r>
  <r>
    <x v="1"/>
    <x v="9"/>
    <s v="E39000030"/>
    <s v="NHS England Midlands and East (Central Midlands)"/>
    <x v="7"/>
    <x v="18"/>
    <s v=""/>
    <n v="110"/>
    <n v="110"/>
    <n v="9.00900900900901E-2"/>
    <n v="9.00900900900901E-2"/>
    <s v=""/>
    <s v=""/>
    <s v="September 2015"/>
  </r>
  <r>
    <x v="1"/>
    <x v="9"/>
    <s v="E39000030"/>
    <s v="NHS England Midlands and East (Central Midlands)"/>
    <x v="1"/>
    <x v="35"/>
    <s v=""/>
    <n v="45"/>
    <n v="45"/>
    <n v="3.7674037674037701E-2"/>
    <n v="3.7674037674037701E-2"/>
    <s v=""/>
    <s v=""/>
    <s v="September 2015"/>
  </r>
  <r>
    <x v="1"/>
    <x v="9"/>
    <s v="E39000030"/>
    <s v="NHS England Midlands and East (Central Midlands)"/>
    <x v="5"/>
    <x v="21"/>
    <s v=""/>
    <n v="50"/>
    <n v="50"/>
    <n v="4.0131040131040102E-2"/>
    <n v="4.0131040131040102E-2"/>
    <s v=""/>
    <s v=""/>
    <s v="September 2015"/>
  </r>
  <r>
    <x v="1"/>
    <x v="9"/>
    <s v="E39000030"/>
    <s v="NHS England Midlands and East (Central Midlands)"/>
    <x v="7"/>
    <x v="13"/>
    <s v=""/>
    <n v="-1"/>
    <n v="0"/>
    <n v="-0.01"/>
    <n v="0"/>
    <s v=""/>
    <s v=""/>
    <s v="September 2015"/>
  </r>
  <r>
    <x v="1"/>
    <x v="9"/>
    <s v="E39000030"/>
    <s v="NHS England Midlands and East (Central Midlands)"/>
    <x v="7"/>
    <x v="32"/>
    <s v=""/>
    <n v="110"/>
    <n v="110"/>
    <n v="9.0909090909090898E-2"/>
    <n v="9.0909090909090898E-2"/>
    <s v=""/>
    <s v=""/>
    <s v="September 2015"/>
  </r>
  <r>
    <x v="1"/>
    <x v="9"/>
    <s v="E39000030"/>
    <s v="NHS England Midlands and East (Central Midlands)"/>
    <x v="8"/>
    <x v="22"/>
    <s v=""/>
    <n v="20"/>
    <n v="20"/>
    <n v="1.4742014742014699E-2"/>
    <n v="1.4742014742014699E-2"/>
    <s v=""/>
    <s v=""/>
    <s v="September 2015"/>
  </r>
  <r>
    <x v="1"/>
    <x v="9"/>
    <s v="E39000030"/>
    <s v="NHS England Midlands and East (Central Midlands)"/>
    <x v="8"/>
    <x v="23"/>
    <s v=""/>
    <n v="415"/>
    <n v="415"/>
    <n v="0.34070434070434102"/>
    <n v="0.34070434070434102"/>
    <s v=""/>
    <s v=""/>
    <s v="September 2015"/>
  </r>
  <r>
    <x v="1"/>
    <x v="9"/>
    <s v="E39000030"/>
    <s v="NHS England Midlands and East (Central Midlands)"/>
    <x v="3"/>
    <x v="20"/>
    <s v=""/>
    <n v="25"/>
    <n v="25"/>
    <n v="1.8837018837018799E-2"/>
    <n v="1.8837018837018799E-2"/>
    <s v=""/>
    <s v=""/>
    <s v="September 2015"/>
  </r>
  <r>
    <x v="1"/>
    <x v="9"/>
    <s v="E39000030"/>
    <s v="NHS England Midlands and East (Central Midlands)"/>
    <x v="2"/>
    <x v="31"/>
    <s v="Yes"/>
    <n v="220"/>
    <n v="220"/>
    <n v="0.180999180999181"/>
    <n v="0.180999180999181"/>
    <s v=""/>
    <s v=""/>
    <s v="September 2015"/>
  </r>
  <r>
    <x v="1"/>
    <x v="9"/>
    <s v="E39000030"/>
    <s v="NHS England Midlands and East (Central Midlands)"/>
    <x v="1"/>
    <x v="26"/>
    <s v=""/>
    <n v="50"/>
    <n v="50"/>
    <n v="4.1769041769041802E-2"/>
    <n v="4.1769041769041802E-2"/>
    <s v=""/>
    <s v=""/>
    <s v="September 2015"/>
  </r>
  <r>
    <x v="1"/>
    <x v="9"/>
    <s v="E39000030"/>
    <s v="NHS England Midlands and East (Central Midlands)"/>
    <x v="8"/>
    <x v="16"/>
    <s v=""/>
    <n v="530"/>
    <n v="530"/>
    <n v="0.433251433251433"/>
    <n v="0.433251433251433"/>
    <s v=""/>
    <s v=""/>
    <s v="September 2015"/>
  </r>
  <r>
    <x v="1"/>
    <x v="9"/>
    <s v="E39000030"/>
    <s v="NHS England Midlands and East (Central Midlands)"/>
    <x v="3"/>
    <x v="36"/>
    <s v=""/>
    <n v="550"/>
    <n v="550"/>
    <n v="0.452088452088452"/>
    <n v="0.452088452088452"/>
    <s v=""/>
    <s v=""/>
    <s v="September 2015"/>
  </r>
  <r>
    <x v="1"/>
    <x v="9"/>
    <s v="E39000030"/>
    <s v="NHS England Midlands and East (Central Midlands)"/>
    <x v="8"/>
    <x v="28"/>
    <s v=""/>
    <n v="60"/>
    <n v="60"/>
    <n v="4.7502047502047499E-2"/>
    <n v="4.7502047502047499E-2"/>
    <s v=""/>
    <s v=""/>
    <s v="September 2015"/>
  </r>
  <r>
    <x v="1"/>
    <x v="9"/>
    <s v="E39000030"/>
    <s v="NHS England Midlands and East (Central Midlands)"/>
    <x v="3"/>
    <x v="2"/>
    <s v=""/>
    <n v="110"/>
    <n v="110"/>
    <n v="9.1728091728091696E-2"/>
    <n v="9.1728091728091696E-2"/>
    <s v=""/>
    <s v=""/>
    <s v="September 2015"/>
  </r>
  <r>
    <x v="1"/>
    <x v="9"/>
    <s v="E39000030"/>
    <s v="NHS England Midlands and East (Central Midlands)"/>
    <x v="5"/>
    <x v="30"/>
    <s v=""/>
    <n v="45"/>
    <n v="45"/>
    <n v="3.8493038493038499E-2"/>
    <n v="3.8493038493038499E-2"/>
    <s v=""/>
    <s v=""/>
    <s v="September 2015"/>
  </r>
  <r>
    <x v="1"/>
    <x v="9"/>
    <s v="E39000030"/>
    <s v="NHS England Midlands and East (Central Midlands)"/>
    <x v="8"/>
    <x v="29"/>
    <s v=""/>
    <n v="185"/>
    <n v="185"/>
    <n v="0.15151515151515199"/>
    <n v="0.15151515151515199"/>
    <s v=""/>
    <s v=""/>
    <s v="September 2015"/>
  </r>
  <r>
    <x v="1"/>
    <x v="9"/>
    <s v="E39000030"/>
    <s v="NHS England Midlands and East (Central Midlands)"/>
    <x v="8"/>
    <x v="34"/>
    <s v=""/>
    <n v="10"/>
    <n v="10"/>
    <n v="8.1900081900081901E-3"/>
    <n v="8.1900081900081901E-3"/>
    <s v=""/>
    <s v=""/>
    <s v="September 2015"/>
  </r>
  <r>
    <x v="1"/>
    <x v="9"/>
    <s v="E39000030"/>
    <s v="NHS England Midlands and East (Central Midlands)"/>
    <x v="6"/>
    <x v="13"/>
    <s v=""/>
    <n v="-1"/>
    <n v="0"/>
    <n v="-0.01"/>
    <n v="0"/>
    <s v=""/>
    <s v=""/>
    <s v="September 2015"/>
  </r>
  <r>
    <x v="1"/>
    <x v="9"/>
    <s v="E39000030"/>
    <s v="NHS England Midlands and East (Central Midlands)"/>
    <x v="8"/>
    <x v="13"/>
    <s v=""/>
    <n v="5"/>
    <n v="5"/>
    <n v="4.0950040950041003E-3"/>
    <n v="4.0950040950041003E-3"/>
    <s v=""/>
    <s v=""/>
    <s v="September 2015"/>
  </r>
  <r>
    <x v="1"/>
    <x v="10"/>
    <s v="E39000031"/>
    <s v="NHS England Midlands and East (East)"/>
    <x v="5"/>
    <x v="27"/>
    <s v=""/>
    <n v="480"/>
    <n v="480"/>
    <n v="0.31530343007915601"/>
    <n v="0.31530343007915601"/>
    <s v=""/>
    <s v=""/>
    <s v="September 2015"/>
  </r>
  <r>
    <x v="1"/>
    <x v="10"/>
    <s v="E39000031"/>
    <s v="NHS England Midlands and East (East)"/>
    <x v="5"/>
    <x v="6"/>
    <s v=""/>
    <n v="450"/>
    <n v="450"/>
    <n v="0.29683377308707098"/>
    <n v="0.29683377308707098"/>
    <s v=""/>
    <s v=""/>
    <s v="September 2015"/>
  </r>
  <r>
    <x v="1"/>
    <x v="10"/>
    <s v="E39000031"/>
    <s v="NHS England Midlands and East (East)"/>
    <x v="7"/>
    <x v="18"/>
    <s v=""/>
    <n v="110"/>
    <n v="110"/>
    <n v="7.3878627968337704E-2"/>
    <n v="7.3878627968337704E-2"/>
    <s v=""/>
    <s v=""/>
    <s v="September 2015"/>
  </r>
  <r>
    <x v="1"/>
    <x v="10"/>
    <s v="E39000031"/>
    <s v="NHS England Midlands and East (East)"/>
    <x v="6"/>
    <x v="13"/>
    <s v=""/>
    <n v="355"/>
    <n v="355"/>
    <n v="0.23416886543535601"/>
    <n v="0.23416886543535601"/>
    <s v=""/>
    <s v=""/>
    <s v="September 2015"/>
  </r>
  <r>
    <x v="1"/>
    <x v="10"/>
    <s v="E39000031"/>
    <s v="NHS England Midlands and East (East)"/>
    <x v="7"/>
    <x v="32"/>
    <s v=""/>
    <n v="175"/>
    <n v="175"/>
    <n v="0.116094986807388"/>
    <n v="0.116094986807388"/>
    <s v=""/>
    <s v=""/>
    <s v="September 2015"/>
  </r>
  <r>
    <x v="1"/>
    <x v="10"/>
    <s v="E39000031"/>
    <s v="NHS England Midlands and East (East)"/>
    <x v="8"/>
    <x v="13"/>
    <s v=""/>
    <n v="1005"/>
    <n v="1005"/>
    <n v="0.66160949868073904"/>
    <n v="0.66160949868073904"/>
    <s v=""/>
    <s v=""/>
    <s v="September 2015"/>
  </r>
  <r>
    <x v="1"/>
    <x v="10"/>
    <s v="E39000031"/>
    <s v="NHS England Midlands and East (East)"/>
    <x v="1"/>
    <x v="15"/>
    <s v=""/>
    <n v="35"/>
    <n v="35"/>
    <n v="2.44063324538259E-2"/>
    <n v="2.44063324538259E-2"/>
    <s v=""/>
    <s v=""/>
    <s v="September 2015"/>
  </r>
  <r>
    <x v="1"/>
    <x v="10"/>
    <s v="E39000031"/>
    <s v="NHS England Midlands and East (East)"/>
    <x v="2"/>
    <x v="33"/>
    <s v="No"/>
    <n v="1005"/>
    <n v="1005"/>
    <n v="0.66160949868073904"/>
    <n v="0.66160949868073904"/>
    <s v=""/>
    <s v=""/>
    <s v="September 2015"/>
  </r>
  <r>
    <x v="1"/>
    <x v="10"/>
    <s v="E39000031"/>
    <s v="NHS England Midlands and East (East)"/>
    <x v="1"/>
    <x v="8"/>
    <s v=""/>
    <n v="30"/>
    <n v="30"/>
    <n v="2.11081794195251E-2"/>
    <n v="2.11081794195251E-2"/>
    <s v=""/>
    <s v=""/>
    <s v="September 2015"/>
  </r>
  <r>
    <x v="1"/>
    <x v="10"/>
    <s v="E39000031"/>
    <s v="NHS England Midlands and East (East)"/>
    <x v="5"/>
    <x v="25"/>
    <s v=""/>
    <n v="230"/>
    <n v="230"/>
    <n v="0.151715039577836"/>
    <n v="0.151715039577836"/>
    <s v=""/>
    <s v=""/>
    <s v="September 2015"/>
  </r>
  <r>
    <x v="1"/>
    <x v="10"/>
    <s v="E39000031"/>
    <s v="NHS England Midlands and East (East)"/>
    <x v="7"/>
    <x v="12"/>
    <s v=""/>
    <n v="485"/>
    <n v="485"/>
    <n v="0.32124010554089699"/>
    <n v="0.32124010554089699"/>
    <s v=""/>
    <s v=""/>
    <s v="September 2015"/>
  </r>
  <r>
    <x v="1"/>
    <x v="10"/>
    <s v="E39000031"/>
    <s v="NHS England Midlands and East (East)"/>
    <x v="7"/>
    <x v="13"/>
    <s v=""/>
    <n v="-1"/>
    <n v="0"/>
    <n v="-0.01"/>
    <n v="0"/>
    <s v=""/>
    <s v=""/>
    <s v="September 2015"/>
  </r>
  <r>
    <x v="1"/>
    <x v="10"/>
    <s v="E39000031"/>
    <s v="NHS England Midlands and East (East)"/>
    <x v="5"/>
    <x v="30"/>
    <s v=""/>
    <n v="65"/>
    <n v="65"/>
    <n v="4.2216358839050103E-2"/>
    <n v="4.2216358839050103E-2"/>
    <s v=""/>
    <s v=""/>
    <s v="September 2015"/>
  </r>
  <r>
    <x v="1"/>
    <x v="10"/>
    <s v="E39000031"/>
    <s v="NHS England Midlands and East (East)"/>
    <x v="1"/>
    <x v="1"/>
    <s v=""/>
    <n v="35"/>
    <n v="35"/>
    <n v="2.3087071240105499E-2"/>
    <n v="2.3087071240105499E-2"/>
    <s v=""/>
    <s v=""/>
    <s v="September 2015"/>
  </r>
  <r>
    <x v="1"/>
    <x v="10"/>
    <s v="E39000031"/>
    <s v="NHS England Midlands and East (East)"/>
    <x v="8"/>
    <x v="34"/>
    <s v=""/>
    <n v="5"/>
    <n v="5"/>
    <n v="4.61741424802111E-3"/>
    <n v="4.61741424802111E-3"/>
    <s v=""/>
    <s v=""/>
    <s v="September 2015"/>
  </r>
  <r>
    <x v="1"/>
    <x v="10"/>
    <s v="E39000031"/>
    <s v="NHS England Midlands and East (East)"/>
    <x v="1"/>
    <x v="9"/>
    <s v=""/>
    <n v="945"/>
    <n v="945"/>
    <n v="0.62203166226912898"/>
    <n v="0.62203166226912898"/>
    <s v=""/>
    <s v=""/>
    <s v="September 2015"/>
  </r>
  <r>
    <x v="1"/>
    <x v="10"/>
    <s v="E39000031"/>
    <s v="NHS England Midlands and East (East)"/>
    <x v="1"/>
    <x v="35"/>
    <s v=""/>
    <n v="60"/>
    <n v="60"/>
    <n v="3.8918205804749299E-2"/>
    <n v="3.8918205804749299E-2"/>
    <s v=""/>
    <s v=""/>
    <s v="September 2015"/>
  </r>
  <r>
    <x v="1"/>
    <x v="10"/>
    <s v="E39000031"/>
    <s v="NHS England Midlands and East (East)"/>
    <x v="8"/>
    <x v="23"/>
    <s v=""/>
    <n v="235"/>
    <n v="235"/>
    <n v="0.155013192612137"/>
    <n v="0.155013192612137"/>
    <s v=""/>
    <s v=""/>
    <s v="September 2015"/>
  </r>
  <r>
    <x v="1"/>
    <x v="10"/>
    <s v="E39000031"/>
    <s v="NHS England Midlands and East (East)"/>
    <x v="3"/>
    <x v="36"/>
    <s v=""/>
    <n v="590"/>
    <n v="590"/>
    <n v="0.38984168865435298"/>
    <n v="0.38984168865435298"/>
    <s v=""/>
    <s v=""/>
    <s v="September 2015"/>
  </r>
  <r>
    <x v="1"/>
    <x v="10"/>
    <s v="E39000031"/>
    <s v="NHS England Midlands and East (East)"/>
    <x v="8"/>
    <x v="28"/>
    <s v=""/>
    <n v="35"/>
    <n v="35"/>
    <n v="2.24274406332454E-2"/>
    <n v="2.24274406332454E-2"/>
    <s v=""/>
    <s v=""/>
    <s v="September 2015"/>
  </r>
  <r>
    <x v="1"/>
    <x v="10"/>
    <s v="E39000031"/>
    <s v="NHS England Midlands and East (East)"/>
    <x v="8"/>
    <x v="22"/>
    <s v=""/>
    <n v="10"/>
    <n v="10"/>
    <n v="6.5963060686015798E-3"/>
    <n v="6.5963060686015798E-3"/>
    <s v=""/>
    <s v=""/>
    <s v="September 2015"/>
  </r>
  <r>
    <x v="1"/>
    <x v="10"/>
    <s v="E39000031"/>
    <s v="NHS England Midlands and East (East)"/>
    <x v="1"/>
    <x v="26"/>
    <s v=""/>
    <n v="20"/>
    <n v="20"/>
    <n v="1.45118733509235E-2"/>
    <n v="1.45118733509235E-2"/>
    <s v=""/>
    <s v=""/>
    <s v="September 2015"/>
  </r>
  <r>
    <x v="1"/>
    <x v="10"/>
    <s v="E39000031"/>
    <s v="NHS England Midlands and East (East)"/>
    <x v="2"/>
    <x v="31"/>
    <s v="Yes"/>
    <n v="65"/>
    <n v="65"/>
    <n v="4.4195250659630599E-2"/>
    <n v="4.4195250659630599E-2"/>
    <s v=""/>
    <s v=""/>
    <s v="September 2015"/>
  </r>
  <r>
    <x v="1"/>
    <x v="10"/>
    <s v="E39000031"/>
    <s v="NHS England Midlands and East (East)"/>
    <x v="3"/>
    <x v="2"/>
    <s v=""/>
    <n v="180"/>
    <n v="180"/>
    <n v="0.11939313984168901"/>
    <n v="0.11939313984168901"/>
    <s v=""/>
    <s v=""/>
    <s v="September 2015"/>
  </r>
  <r>
    <x v="1"/>
    <x v="10"/>
    <s v="E39000031"/>
    <s v="NHS England Midlands and East (East)"/>
    <x v="5"/>
    <x v="21"/>
    <s v=""/>
    <n v="40"/>
    <n v="40"/>
    <n v="2.7704485488126599E-2"/>
    <n v="2.7704485488126599E-2"/>
    <s v=""/>
    <s v=""/>
    <s v="September 2015"/>
  </r>
  <r>
    <x v="1"/>
    <x v="10"/>
    <s v="E39000031"/>
    <s v="NHS England Midlands and East (East)"/>
    <x v="8"/>
    <x v="16"/>
    <s v=""/>
    <n v="160"/>
    <n v="160"/>
    <n v="0.105540897097625"/>
    <n v="0.105540897097625"/>
    <s v=""/>
    <s v=""/>
    <s v="September 2015"/>
  </r>
  <r>
    <x v="1"/>
    <x v="10"/>
    <s v="E39000031"/>
    <s v="NHS England Midlands and East (East)"/>
    <x v="8"/>
    <x v="29"/>
    <s v=""/>
    <n v="65"/>
    <n v="65"/>
    <n v="4.4195250659630599E-2"/>
    <n v="4.4195250659630599E-2"/>
    <s v=""/>
    <s v=""/>
    <s v="September 2015"/>
  </r>
  <r>
    <x v="1"/>
    <x v="10"/>
    <s v="E39000031"/>
    <s v="NHS England Midlands and East (East)"/>
    <x v="0"/>
    <x v="0"/>
    <s v=""/>
    <n v="5"/>
    <s v=""/>
    <s v=""/>
    <s v=""/>
    <s v=""/>
    <s v=""/>
    <s v="September 2015"/>
  </r>
  <r>
    <x v="1"/>
    <x v="10"/>
    <s v="E39000031"/>
    <s v="NHS England Midlands and East (East)"/>
    <x v="3"/>
    <x v="20"/>
    <s v=""/>
    <n v="210"/>
    <n v="210"/>
    <n v="0.137203166226913"/>
    <n v="0.137203166226913"/>
    <s v=""/>
    <s v=""/>
    <s v="September 2015"/>
  </r>
  <r>
    <x v="1"/>
    <x v="10"/>
    <s v="E39000031"/>
    <s v="NHS England Midlands and East (East)"/>
    <x v="6"/>
    <x v="10"/>
    <s v=""/>
    <n v="1010"/>
    <n v="1010"/>
    <n v="0.66754617414247996"/>
    <n v="0.66754617414247996"/>
    <s v=""/>
    <s v=""/>
    <s v="September 2015"/>
  </r>
  <r>
    <x v="1"/>
    <x v="10"/>
    <s v="E39000031"/>
    <s v="NHS England Midlands and East (East)"/>
    <x v="3"/>
    <x v="14"/>
    <s v=""/>
    <n v="300"/>
    <n v="300"/>
    <n v="0.19722955145118701"/>
    <n v="0.19722955145118701"/>
    <s v=""/>
    <s v=""/>
    <s v="September 2015"/>
  </r>
  <r>
    <x v="1"/>
    <x v="10"/>
    <s v="E39000031"/>
    <s v="NHS England Midlands and East (East)"/>
    <x v="5"/>
    <x v="2"/>
    <s v=""/>
    <n v="-1"/>
    <n v="0"/>
    <n v="-0.01"/>
    <n v="0"/>
    <s v=""/>
    <s v=""/>
    <s v="September 2015"/>
  </r>
  <r>
    <x v="1"/>
    <x v="10"/>
    <s v="E39000031"/>
    <s v="NHS England Midlands and East (East)"/>
    <x v="7"/>
    <x v="24"/>
    <s v=""/>
    <n v="740"/>
    <n v="740"/>
    <n v="0.48812664907651698"/>
    <n v="0.48812664907651698"/>
    <s v=""/>
    <s v=""/>
    <s v="September 2015"/>
  </r>
  <r>
    <x v="1"/>
    <x v="10"/>
    <s v="E39000031"/>
    <s v="NHS England Midlands and East (East)"/>
    <x v="6"/>
    <x v="11"/>
    <s v=""/>
    <n v="140"/>
    <n v="140"/>
    <n v="9.3667546174142496E-2"/>
    <n v="9.3667546174142496E-2"/>
    <s v=""/>
    <s v=""/>
    <s v="September 2015"/>
  </r>
  <r>
    <x v="1"/>
    <x v="10"/>
    <s v="E39000031"/>
    <s v="NHS England Midlands and East (East)"/>
    <x v="1"/>
    <x v="5"/>
    <s v=""/>
    <n v="10"/>
    <n v="10"/>
    <n v="7.2559366754617396E-3"/>
    <n v="7.2559366754617396E-3"/>
    <s v=""/>
    <s v=""/>
    <s v="September 2015"/>
  </r>
  <r>
    <x v="1"/>
    <x v="10"/>
    <s v="E39000031"/>
    <s v="NHS England Midlands and East (East)"/>
    <x v="10"/>
    <x v="4"/>
    <s v=""/>
    <s v=""/>
    <s v=""/>
    <s v=""/>
    <s v=""/>
    <n v="6.6216200000000001"/>
    <n v="5"/>
    <s v="September 2015"/>
  </r>
  <r>
    <x v="1"/>
    <x v="10"/>
    <s v="E39000031"/>
    <s v="NHS England Midlands and East (East)"/>
    <x v="9"/>
    <x v="4"/>
    <s v=""/>
    <s v=""/>
    <s v=""/>
    <s v=""/>
    <s v=""/>
    <n v="29.191289999999999"/>
    <n v="29"/>
    <s v="September 2015"/>
  </r>
  <r>
    <x v="1"/>
    <x v="10"/>
    <s v="E39000031"/>
    <s v="NHS England Midlands and East (East)"/>
    <x v="5"/>
    <x v="19"/>
    <s v=""/>
    <n v="-1"/>
    <n v="0"/>
    <n v="-0.01"/>
    <n v="0"/>
    <s v=""/>
    <s v=""/>
    <s v="September 2015"/>
  </r>
  <r>
    <x v="1"/>
    <x v="10"/>
    <s v="E39000031"/>
    <s v="NHS England Midlands and East (East)"/>
    <x v="3"/>
    <x v="3"/>
    <s v=""/>
    <n v="235"/>
    <n v="235"/>
    <n v="0.156332453825858"/>
    <n v="0.156332453825858"/>
    <s v=""/>
    <s v=""/>
    <s v="September 2015"/>
  </r>
  <r>
    <x v="1"/>
    <x v="10"/>
    <s v="E39000031"/>
    <s v="NHS England Midlands and East (East)"/>
    <x v="2"/>
    <x v="2"/>
    <s v="Missing Value"/>
    <n v="445"/>
    <n v="445"/>
    <n v="0.29419525065963098"/>
    <n v="0.29419525065963098"/>
    <s v=""/>
    <s v=""/>
    <s v="September 2015"/>
  </r>
  <r>
    <x v="1"/>
    <x v="10"/>
    <s v="E39000031"/>
    <s v="NHS England Midlands and East (East)"/>
    <x v="6"/>
    <x v="7"/>
    <s v=""/>
    <n v="5"/>
    <n v="5"/>
    <n v="4.61741424802111E-3"/>
    <n v="4.61741424802111E-3"/>
    <s v=""/>
    <s v=""/>
    <s v="September 2015"/>
  </r>
  <r>
    <x v="1"/>
    <x v="10"/>
    <s v="E39000031"/>
    <s v="NHS England Midlands and East (East)"/>
    <x v="1"/>
    <x v="13"/>
    <s v=""/>
    <n v="375"/>
    <n v="375"/>
    <n v="0.24868073878628"/>
    <n v="0.24868073878628"/>
    <s v=""/>
    <s v=""/>
    <s v="September 2015"/>
  </r>
  <r>
    <x v="1"/>
    <x v="10"/>
    <s v="E39000031"/>
    <s v="NHS England Midlands and East (East)"/>
    <x v="5"/>
    <x v="17"/>
    <s v=""/>
    <n v="250"/>
    <n v="250"/>
    <n v="0.16424802110817899"/>
    <n v="0.16424802110817899"/>
    <s v=""/>
    <s v=""/>
    <s v="September 2015"/>
  </r>
  <r>
    <x v="1"/>
    <x v="10"/>
    <s v="E39000031"/>
    <s v="NHS England Midlands and East (East)"/>
    <x v="4"/>
    <x v="4"/>
    <s v=""/>
    <n v="1515"/>
    <n v="1515"/>
    <n v="1"/>
    <n v="1"/>
    <s v=""/>
    <s v=""/>
    <s v="September 2015"/>
  </r>
  <r>
    <x v="1"/>
    <x v="11"/>
    <s v="E39000036"/>
    <s v="NHS England South (South West)"/>
    <x v="4"/>
    <x v="4"/>
    <s v=""/>
    <n v="1920"/>
    <n v="1920"/>
    <n v="1"/>
    <n v="1"/>
    <s v=""/>
    <s v=""/>
    <s v="September 2015"/>
  </r>
  <r>
    <x v="1"/>
    <x v="11"/>
    <s v="E39000036"/>
    <s v="NHS England South (South West)"/>
    <x v="3"/>
    <x v="3"/>
    <s v=""/>
    <n v="305"/>
    <n v="305"/>
    <n v="0.158415841584158"/>
    <n v="0.158415841584158"/>
    <s v=""/>
    <s v=""/>
    <s v="September 2015"/>
  </r>
  <r>
    <x v="1"/>
    <x v="11"/>
    <s v="E39000036"/>
    <s v="NHS England South (South West)"/>
    <x v="1"/>
    <x v="13"/>
    <s v=""/>
    <n v="10"/>
    <n v="10"/>
    <n v="5.2083333333333296E-3"/>
    <n v="5.2083333333333296E-3"/>
    <s v=""/>
    <s v=""/>
    <s v="September 2015"/>
  </r>
  <r>
    <x v="1"/>
    <x v="11"/>
    <s v="E39000036"/>
    <s v="NHS England South (South West)"/>
    <x v="1"/>
    <x v="9"/>
    <s v=""/>
    <n v="1640"/>
    <n v="1640"/>
    <n v="0.85312500000000002"/>
    <n v="0.85312500000000002"/>
    <s v=""/>
    <s v=""/>
    <s v="September 2015"/>
  </r>
  <r>
    <x v="1"/>
    <x v="11"/>
    <s v="E39000036"/>
    <s v="NHS England South (South West)"/>
    <x v="7"/>
    <x v="18"/>
    <s v=""/>
    <n v="145"/>
    <n v="145"/>
    <n v="7.6482830385015604E-2"/>
    <n v="7.6482830385015604E-2"/>
    <s v=""/>
    <s v=""/>
    <s v="September 2015"/>
  </r>
  <r>
    <x v="1"/>
    <x v="11"/>
    <s v="E39000036"/>
    <s v="NHS England South (South West)"/>
    <x v="5"/>
    <x v="27"/>
    <s v=""/>
    <n v="575"/>
    <n v="575"/>
    <n v="0.29963522668056303"/>
    <n v="0.29963522668056303"/>
    <s v=""/>
    <s v=""/>
    <s v="September 2015"/>
  </r>
  <r>
    <x v="1"/>
    <x v="11"/>
    <s v="E39000036"/>
    <s v="NHS England South (South West)"/>
    <x v="5"/>
    <x v="19"/>
    <s v=""/>
    <n v="5"/>
    <n v="5"/>
    <n v="3.6477331943720699E-3"/>
    <n v="3.6477331943720699E-3"/>
    <s v=""/>
    <s v=""/>
    <s v="September 2015"/>
  </r>
  <r>
    <x v="1"/>
    <x v="11"/>
    <s v="E39000036"/>
    <s v="NHS England South (South West)"/>
    <x v="1"/>
    <x v="8"/>
    <s v=""/>
    <n v="10"/>
    <n v="10"/>
    <n v="4.6874999999999998E-3"/>
    <n v="4.6874999999999998E-3"/>
    <s v=""/>
    <s v=""/>
    <s v="September 2015"/>
  </r>
  <r>
    <x v="1"/>
    <x v="11"/>
    <s v="E39000036"/>
    <s v="NHS England South (South West)"/>
    <x v="3"/>
    <x v="14"/>
    <s v=""/>
    <n v="410"/>
    <n v="410"/>
    <n v="0.21313183949973899"/>
    <n v="0.21313183949973899"/>
    <s v=""/>
    <s v=""/>
    <s v="September 2015"/>
  </r>
  <r>
    <x v="1"/>
    <x v="11"/>
    <s v="E39000036"/>
    <s v="NHS England South (South West)"/>
    <x v="7"/>
    <x v="24"/>
    <s v=""/>
    <n v="1150"/>
    <n v="1150"/>
    <n v="0.59885535900104103"/>
    <n v="0.59885535900104103"/>
    <s v=""/>
    <s v=""/>
    <s v="September 2015"/>
  </r>
  <r>
    <x v="1"/>
    <x v="11"/>
    <s v="E39000036"/>
    <s v="NHS England South (South West)"/>
    <x v="5"/>
    <x v="2"/>
    <s v=""/>
    <n v="-1"/>
    <n v="0"/>
    <n v="-0.01"/>
    <n v="0"/>
    <s v=""/>
    <s v=""/>
    <s v="September 2015"/>
  </r>
  <r>
    <x v="1"/>
    <x v="11"/>
    <s v="E39000036"/>
    <s v="NHS England South (South West)"/>
    <x v="5"/>
    <x v="25"/>
    <s v=""/>
    <n v="305"/>
    <n v="305"/>
    <n v="0.157894736842105"/>
    <n v="0.157894736842105"/>
    <s v=""/>
    <s v=""/>
    <s v="September 2015"/>
  </r>
  <r>
    <x v="1"/>
    <x v="11"/>
    <s v="E39000036"/>
    <s v="NHS England South (South West)"/>
    <x v="6"/>
    <x v="11"/>
    <s v=""/>
    <n v="275"/>
    <n v="275"/>
    <n v="0.142634854771784"/>
    <n v="0.142634854771784"/>
    <s v=""/>
    <s v=""/>
    <s v="September 2015"/>
  </r>
  <r>
    <x v="1"/>
    <x v="11"/>
    <s v="E39000036"/>
    <s v="NHS England South (South West)"/>
    <x v="1"/>
    <x v="5"/>
    <s v=""/>
    <n v="15"/>
    <n v="15"/>
    <n v="8.8541666666666699E-3"/>
    <n v="8.8541666666666699E-3"/>
    <s v=""/>
    <s v=""/>
    <s v="September 2015"/>
  </r>
  <r>
    <x v="1"/>
    <x v="11"/>
    <s v="E39000036"/>
    <s v="NHS England South (South West)"/>
    <x v="7"/>
    <x v="12"/>
    <s v=""/>
    <n v="505"/>
    <n v="505"/>
    <n v="0.26170655567117601"/>
    <n v="0.26170655567117601"/>
    <s v=""/>
    <s v=""/>
    <s v="September 2015"/>
  </r>
  <r>
    <x v="1"/>
    <x v="11"/>
    <s v="E39000036"/>
    <s v="NHS England South (South West)"/>
    <x v="8"/>
    <x v="13"/>
    <s v=""/>
    <n v="5"/>
    <n v="5"/>
    <n v="3.1217481789802301E-3"/>
    <n v="3.1217481789802301E-3"/>
    <s v=""/>
    <s v=""/>
    <s v="September 2015"/>
  </r>
  <r>
    <x v="1"/>
    <x v="11"/>
    <s v="E39000036"/>
    <s v="NHS England South (South West)"/>
    <x v="1"/>
    <x v="35"/>
    <s v=""/>
    <n v="25"/>
    <n v="25"/>
    <n v="1.2500000000000001E-2"/>
    <n v="1.2500000000000001E-2"/>
    <s v=""/>
    <s v=""/>
    <s v="September 2015"/>
  </r>
  <r>
    <x v="1"/>
    <x v="11"/>
    <s v="E39000036"/>
    <s v="NHS England South (South West)"/>
    <x v="8"/>
    <x v="29"/>
    <s v=""/>
    <n v="270"/>
    <n v="270"/>
    <n v="0.14047866805411"/>
    <n v="0.14047866805411"/>
    <s v=""/>
    <s v=""/>
    <s v="September 2015"/>
  </r>
  <r>
    <x v="1"/>
    <x v="11"/>
    <s v="E39000036"/>
    <s v="NHS England South (South West)"/>
    <x v="3"/>
    <x v="20"/>
    <s v=""/>
    <n v="380"/>
    <n v="380"/>
    <n v="0.199062011464304"/>
    <n v="0.199062011464304"/>
    <s v=""/>
    <s v=""/>
    <s v="September 2015"/>
  </r>
  <r>
    <x v="1"/>
    <x v="11"/>
    <s v="E39000036"/>
    <s v="NHS England South (South West)"/>
    <x v="8"/>
    <x v="16"/>
    <s v=""/>
    <n v="815"/>
    <n v="815"/>
    <n v="0.42507804370447499"/>
    <n v="0.42507804370447499"/>
    <s v=""/>
    <s v=""/>
    <s v="September 2015"/>
  </r>
  <r>
    <x v="1"/>
    <x v="11"/>
    <s v="E39000036"/>
    <s v="NHS England South (South West)"/>
    <x v="7"/>
    <x v="32"/>
    <s v=""/>
    <n v="120"/>
    <n v="120"/>
    <n v="6.2955254942767894E-2"/>
    <n v="6.2955254942767894E-2"/>
    <s v=""/>
    <s v=""/>
    <s v="September 2015"/>
  </r>
  <r>
    <x v="1"/>
    <x v="11"/>
    <s v="E39000036"/>
    <s v="NHS England South (South West)"/>
    <x v="8"/>
    <x v="22"/>
    <s v=""/>
    <n v="40"/>
    <n v="40"/>
    <n v="2.1331945889698199E-2"/>
    <n v="2.1331945889698199E-2"/>
    <s v=""/>
    <s v=""/>
    <s v="September 2015"/>
  </r>
  <r>
    <x v="1"/>
    <x v="11"/>
    <s v="E39000036"/>
    <s v="NHS England South (South West)"/>
    <x v="5"/>
    <x v="21"/>
    <s v=""/>
    <n v="65"/>
    <n v="65"/>
    <n v="3.2829598749348599E-2"/>
    <n v="3.2829598749348599E-2"/>
    <s v=""/>
    <s v=""/>
    <s v="September 2015"/>
  </r>
  <r>
    <x v="1"/>
    <x v="11"/>
    <s v="E39000036"/>
    <s v="NHS England South (South West)"/>
    <x v="5"/>
    <x v="6"/>
    <s v=""/>
    <n v="565"/>
    <n v="565"/>
    <n v="0.294424179260031"/>
    <n v="0.294424179260031"/>
    <s v=""/>
    <s v=""/>
    <s v="September 2015"/>
  </r>
  <r>
    <x v="1"/>
    <x v="11"/>
    <s v="E39000036"/>
    <s v="NHS England South (South West)"/>
    <x v="3"/>
    <x v="36"/>
    <s v=""/>
    <n v="805"/>
    <n v="805"/>
    <n v="0.42053152683689399"/>
    <n v="0.42053152683689399"/>
    <s v=""/>
    <s v=""/>
    <s v="September 2015"/>
  </r>
  <r>
    <x v="1"/>
    <x v="11"/>
    <s v="E39000036"/>
    <s v="NHS England South (South West)"/>
    <x v="5"/>
    <x v="30"/>
    <s v=""/>
    <n v="95"/>
    <n v="95"/>
    <n v="4.8983845752996302E-2"/>
    <n v="4.8983845752996302E-2"/>
    <s v=""/>
    <s v=""/>
    <s v="September 2015"/>
  </r>
  <r>
    <x v="1"/>
    <x v="11"/>
    <s v="E39000036"/>
    <s v="NHS England South (South West)"/>
    <x v="3"/>
    <x v="2"/>
    <s v=""/>
    <n v="15"/>
    <n v="15"/>
    <n v="8.8587806149036004E-3"/>
    <n v="8.8587806149036004E-3"/>
    <s v=""/>
    <s v=""/>
    <s v="September 2015"/>
  </r>
  <r>
    <x v="1"/>
    <x v="11"/>
    <s v="E39000036"/>
    <s v="NHS England South (South West)"/>
    <x v="8"/>
    <x v="28"/>
    <s v=""/>
    <n v="85"/>
    <n v="85"/>
    <n v="4.5265348595213299E-2"/>
    <n v="4.5265348595213299E-2"/>
    <s v=""/>
    <s v=""/>
    <s v="September 2015"/>
  </r>
  <r>
    <x v="1"/>
    <x v="11"/>
    <s v="E39000036"/>
    <s v="NHS England South (South West)"/>
    <x v="6"/>
    <x v="10"/>
    <s v=""/>
    <n v="1625"/>
    <n v="1625"/>
    <n v="0.84387966804979297"/>
    <n v="0.84387966804979297"/>
    <s v=""/>
    <s v=""/>
    <s v="September 2015"/>
  </r>
  <r>
    <x v="1"/>
    <x v="11"/>
    <s v="E39000036"/>
    <s v="NHS England South (South West)"/>
    <x v="8"/>
    <x v="34"/>
    <s v=""/>
    <n v="45"/>
    <n v="45"/>
    <n v="2.2372528616025001E-2"/>
    <n v="2.2372528616025001E-2"/>
    <s v=""/>
    <s v=""/>
    <s v="September 2015"/>
  </r>
  <r>
    <x v="1"/>
    <x v="11"/>
    <s v="E39000036"/>
    <s v="NHS England South (South West)"/>
    <x v="1"/>
    <x v="1"/>
    <s v=""/>
    <n v="35"/>
    <n v="35"/>
    <n v="1.8229166666666699E-2"/>
    <n v="1.8229166666666699E-2"/>
    <s v=""/>
    <s v=""/>
    <s v="September 2015"/>
  </r>
  <r>
    <x v="1"/>
    <x v="11"/>
    <s v="E39000036"/>
    <s v="NHS England South (South West)"/>
    <x v="2"/>
    <x v="31"/>
    <s v="Yes"/>
    <n v="120"/>
    <n v="120"/>
    <n v="6.2371134020618599E-2"/>
    <n v="6.2371134020618599E-2"/>
    <s v=""/>
    <s v=""/>
    <s v="September 2015"/>
  </r>
  <r>
    <x v="1"/>
    <x v="11"/>
    <s v="E39000036"/>
    <s v="NHS England South (South West)"/>
    <x v="7"/>
    <x v="13"/>
    <s v=""/>
    <n v="-1"/>
    <n v="0"/>
    <n v="-0.01"/>
    <n v="0"/>
    <s v=""/>
    <s v=""/>
    <s v="September 2015"/>
  </r>
  <r>
    <x v="1"/>
    <x v="11"/>
    <s v="E39000036"/>
    <s v="NHS England South (South West)"/>
    <x v="2"/>
    <x v="33"/>
    <s v="No"/>
    <n v="1205"/>
    <n v="1205"/>
    <n v="0.62216494845360804"/>
    <n v="0.62216494845360804"/>
    <s v=""/>
    <s v=""/>
    <s v="September 2015"/>
  </r>
  <r>
    <x v="1"/>
    <x v="11"/>
    <s v="E39000036"/>
    <s v="NHS England South (South West)"/>
    <x v="1"/>
    <x v="26"/>
    <s v=""/>
    <n v="25"/>
    <n v="25"/>
    <n v="1.3020833333333299E-2"/>
    <n v="1.3020833333333299E-2"/>
    <s v=""/>
    <s v=""/>
    <s v="September 2015"/>
  </r>
  <r>
    <x v="1"/>
    <x v="11"/>
    <s v="E39000036"/>
    <s v="NHS England South (South West)"/>
    <x v="8"/>
    <x v="23"/>
    <s v=""/>
    <n v="660"/>
    <n v="660"/>
    <n v="0.34235171696149802"/>
    <n v="0.34235171696149802"/>
    <s v=""/>
    <s v=""/>
    <s v="September 2015"/>
  </r>
  <r>
    <x v="1"/>
    <x v="11"/>
    <s v="E39000036"/>
    <s v="NHS England South (South West)"/>
    <x v="10"/>
    <x v="4"/>
    <s v=""/>
    <s v=""/>
    <s v=""/>
    <s v=""/>
    <s v=""/>
    <n v="8.1837800000000005"/>
    <n v="7"/>
    <s v="September 2015"/>
  </r>
  <r>
    <x v="1"/>
    <x v="11"/>
    <s v="E39000036"/>
    <s v="NHS England South (South West)"/>
    <x v="9"/>
    <x v="4"/>
    <s v=""/>
    <s v=""/>
    <s v=""/>
    <s v=""/>
    <s v=""/>
    <n v="29.372070000000001"/>
    <n v="29"/>
    <s v="September 2015"/>
  </r>
  <r>
    <x v="1"/>
    <x v="11"/>
    <s v="E39000036"/>
    <s v="NHS England South (South West)"/>
    <x v="6"/>
    <x v="13"/>
    <s v=""/>
    <n v="10"/>
    <n v="10"/>
    <n v="5.7053941908713698E-3"/>
    <n v="5.7053941908713698E-3"/>
    <s v=""/>
    <s v=""/>
    <s v="September 2015"/>
  </r>
  <r>
    <x v="1"/>
    <x v="11"/>
    <s v="E39000036"/>
    <s v="NHS England South (South West)"/>
    <x v="1"/>
    <x v="15"/>
    <s v=""/>
    <n v="160"/>
    <n v="160"/>
    <n v="8.4375000000000006E-2"/>
    <n v="8.4375000000000006E-2"/>
    <s v=""/>
    <s v=""/>
    <s v="September 2015"/>
  </r>
  <r>
    <x v="1"/>
    <x v="11"/>
    <s v="E39000036"/>
    <s v="NHS England South (South West)"/>
    <x v="5"/>
    <x v="17"/>
    <s v=""/>
    <n v="310"/>
    <n v="310"/>
    <n v="0.162584679520584"/>
    <n v="0.162584679520584"/>
    <s v=""/>
    <s v=""/>
    <s v="September 2015"/>
  </r>
  <r>
    <x v="1"/>
    <x v="11"/>
    <s v="E39000036"/>
    <s v="NHS England South (South West)"/>
    <x v="2"/>
    <x v="2"/>
    <s v="Missing Value"/>
    <n v="610"/>
    <n v="610"/>
    <n v="0.31546391752577302"/>
    <n v="0.31546391752577302"/>
    <s v=""/>
    <s v=""/>
    <s v="September 2015"/>
  </r>
  <r>
    <x v="1"/>
    <x v="11"/>
    <s v="E39000036"/>
    <s v="NHS England South (South West)"/>
    <x v="6"/>
    <x v="7"/>
    <s v=""/>
    <n v="15"/>
    <n v="15"/>
    <n v="7.7800829875518699E-3"/>
    <n v="7.7800829875518699E-3"/>
    <s v=""/>
    <s v=""/>
    <s v="September 2015"/>
  </r>
  <r>
    <x v="1"/>
    <x v="11"/>
    <s v="E39000036"/>
    <s v="NHS England South (South West)"/>
    <x v="0"/>
    <x v="0"/>
    <s v=""/>
    <n v="5"/>
    <s v=""/>
    <s v=""/>
    <s v=""/>
    <s v=""/>
    <s v=""/>
    <s v="September 2015"/>
  </r>
  <r>
    <x v="1"/>
    <x v="12"/>
    <s v="E39000035"/>
    <s v="NHS England South (South East)"/>
    <x v="0"/>
    <x v="0"/>
    <s v=""/>
    <n v="3"/>
    <s v=""/>
    <s v=""/>
    <s v=""/>
    <s v=""/>
    <s v=""/>
    <s v="September 2015"/>
  </r>
  <r>
    <x v="1"/>
    <x v="12"/>
    <s v="E39000035"/>
    <s v="NHS England South (South East)"/>
    <x v="6"/>
    <x v="7"/>
    <s v=""/>
    <n v="35"/>
    <n v="35"/>
    <n v="1.8208661417322799E-2"/>
    <n v="1.8208661417322799E-2"/>
    <s v=""/>
    <s v=""/>
    <s v="September 2015"/>
  </r>
  <r>
    <x v="1"/>
    <x v="12"/>
    <s v="E39000035"/>
    <s v="NHS England South (South East)"/>
    <x v="3"/>
    <x v="3"/>
    <s v=""/>
    <n v="385"/>
    <n v="385"/>
    <n v="0.190452755905512"/>
    <n v="0.190452755905512"/>
    <s v=""/>
    <s v=""/>
    <s v="September 2015"/>
  </r>
  <r>
    <x v="1"/>
    <x v="12"/>
    <s v="E39000035"/>
    <s v="NHS England South (South East)"/>
    <x v="1"/>
    <x v="15"/>
    <s v=""/>
    <n v="215"/>
    <n v="215"/>
    <n v="0.106791338582677"/>
    <n v="0.106791338582677"/>
    <s v=""/>
    <s v=""/>
    <s v="September 2015"/>
  </r>
  <r>
    <x v="1"/>
    <x v="12"/>
    <s v="E39000035"/>
    <s v="NHS England South (South East)"/>
    <x v="6"/>
    <x v="13"/>
    <s v=""/>
    <n v="-1"/>
    <n v="0"/>
    <n v="-0.01"/>
    <n v="0"/>
    <s v=""/>
    <s v=""/>
    <s v="September 2015"/>
  </r>
  <r>
    <x v="1"/>
    <x v="12"/>
    <s v="E39000035"/>
    <s v="NHS England South (South East)"/>
    <x v="6"/>
    <x v="10"/>
    <s v=""/>
    <n v="1800"/>
    <n v="1800"/>
    <n v="0.88484251968503902"/>
    <n v="0.88484251968503902"/>
    <s v=""/>
    <s v=""/>
    <s v="September 2015"/>
  </r>
  <r>
    <x v="1"/>
    <x v="12"/>
    <s v="E39000035"/>
    <s v="NHS England South (South East)"/>
    <x v="5"/>
    <x v="17"/>
    <s v=""/>
    <n v="260"/>
    <n v="260"/>
    <n v="0.12893700787401599"/>
    <n v="0.12893700787401599"/>
    <s v=""/>
    <s v=""/>
    <s v="September 2015"/>
  </r>
  <r>
    <x v="1"/>
    <x v="12"/>
    <s v="E39000035"/>
    <s v="NHS England South (South East)"/>
    <x v="1"/>
    <x v="8"/>
    <s v=""/>
    <n v="105"/>
    <n v="105"/>
    <n v="5.0688976377952798E-2"/>
    <n v="5.0688976377952798E-2"/>
    <s v=""/>
    <s v=""/>
    <s v="September 2015"/>
  </r>
  <r>
    <x v="1"/>
    <x v="12"/>
    <s v="E39000035"/>
    <s v="NHS England South (South East)"/>
    <x v="5"/>
    <x v="27"/>
    <s v=""/>
    <n v="570"/>
    <n v="570"/>
    <n v="0.28149606299212598"/>
    <n v="0.28149606299212598"/>
    <s v=""/>
    <s v=""/>
    <s v="September 2015"/>
  </r>
  <r>
    <x v="1"/>
    <x v="12"/>
    <s v="E39000035"/>
    <s v="NHS England South (South East)"/>
    <x v="1"/>
    <x v="13"/>
    <s v=""/>
    <n v="10"/>
    <n v="10"/>
    <n v="5.9055118110236202E-3"/>
    <n v="5.9055118110236202E-3"/>
    <s v=""/>
    <s v=""/>
    <s v="September 2015"/>
  </r>
  <r>
    <x v="1"/>
    <x v="12"/>
    <s v="E39000035"/>
    <s v="NHS England South (South East)"/>
    <x v="6"/>
    <x v="11"/>
    <s v=""/>
    <n v="195"/>
    <n v="195"/>
    <n v="9.6948818897637803E-2"/>
    <n v="9.6948818897637803E-2"/>
    <s v=""/>
    <s v=""/>
    <s v="September 2015"/>
  </r>
  <r>
    <x v="1"/>
    <x v="12"/>
    <s v="E39000035"/>
    <s v="NHS England South (South East)"/>
    <x v="1"/>
    <x v="5"/>
    <s v=""/>
    <n v="30"/>
    <n v="30"/>
    <n v="1.3779527559055101E-2"/>
    <n v="1.3779527559055101E-2"/>
    <s v=""/>
    <s v=""/>
    <s v="September 2015"/>
  </r>
  <r>
    <x v="1"/>
    <x v="12"/>
    <s v="E39000035"/>
    <s v="NHS England South (South East)"/>
    <x v="5"/>
    <x v="19"/>
    <s v=""/>
    <n v="5"/>
    <n v="5"/>
    <n v="3.4448818897637799E-3"/>
    <n v="3.4448818897637799E-3"/>
    <s v=""/>
    <s v=""/>
    <s v="September 2015"/>
  </r>
  <r>
    <x v="1"/>
    <x v="12"/>
    <s v="E39000035"/>
    <s v="NHS England South (South East)"/>
    <x v="7"/>
    <x v="18"/>
    <s v=""/>
    <n v="165"/>
    <n v="165"/>
    <n v="8.1692913385826793E-2"/>
    <n v="8.1692913385826793E-2"/>
    <s v=""/>
    <s v=""/>
    <s v="September 2015"/>
  </r>
  <r>
    <x v="1"/>
    <x v="12"/>
    <s v="E39000035"/>
    <s v="NHS England South (South East)"/>
    <x v="3"/>
    <x v="20"/>
    <s v=""/>
    <n v="60"/>
    <n v="60"/>
    <n v="3.0511811023622E-2"/>
    <n v="3.0511811023622E-2"/>
    <s v=""/>
    <s v=""/>
    <s v="September 2015"/>
  </r>
  <r>
    <x v="1"/>
    <x v="12"/>
    <s v="E39000035"/>
    <s v="NHS England South (South East)"/>
    <x v="8"/>
    <x v="16"/>
    <s v=""/>
    <n v="680"/>
    <n v="680"/>
    <n v="0.33513779527559101"/>
    <n v="0.33513779527559101"/>
    <s v=""/>
    <s v=""/>
    <s v="September 2015"/>
  </r>
  <r>
    <x v="1"/>
    <x v="12"/>
    <s v="E39000035"/>
    <s v="NHS England South (South East)"/>
    <x v="8"/>
    <x v="29"/>
    <s v=""/>
    <n v="200"/>
    <n v="200"/>
    <n v="9.8917322834645702E-2"/>
    <n v="9.8917322834645702E-2"/>
    <s v=""/>
    <s v=""/>
    <s v="September 2015"/>
  </r>
  <r>
    <x v="1"/>
    <x v="12"/>
    <s v="E39000035"/>
    <s v="NHS England South (South East)"/>
    <x v="7"/>
    <x v="12"/>
    <s v=""/>
    <n v="640"/>
    <n v="640"/>
    <n v="0.31397637795275601"/>
    <n v="0.31397637795275601"/>
    <s v=""/>
    <s v=""/>
    <s v="September 2015"/>
  </r>
  <r>
    <x v="1"/>
    <x v="12"/>
    <s v="E39000035"/>
    <s v="NHS England South (South East)"/>
    <x v="7"/>
    <x v="32"/>
    <s v=""/>
    <n v="260"/>
    <n v="260"/>
    <n v="0.128444881889764"/>
    <n v="0.128444881889764"/>
    <s v=""/>
    <s v=""/>
    <s v="September 2015"/>
  </r>
  <r>
    <x v="1"/>
    <x v="12"/>
    <s v="E39000035"/>
    <s v="NHS England South (South East)"/>
    <x v="3"/>
    <x v="36"/>
    <s v=""/>
    <n v="965"/>
    <n v="965"/>
    <n v="0.47440944881889802"/>
    <n v="0.47440944881889802"/>
    <s v=""/>
    <s v=""/>
    <s v="September 2015"/>
  </r>
  <r>
    <x v="1"/>
    <x v="12"/>
    <s v="E39000035"/>
    <s v="NHS England South (South East)"/>
    <x v="1"/>
    <x v="35"/>
    <s v=""/>
    <n v="80"/>
    <n v="80"/>
    <n v="4.0354330708661401E-2"/>
    <n v="4.0354330708661401E-2"/>
    <s v=""/>
    <s v=""/>
    <s v="September 2015"/>
  </r>
  <r>
    <x v="1"/>
    <x v="12"/>
    <s v="E39000035"/>
    <s v="NHS England South (South East)"/>
    <x v="1"/>
    <x v="26"/>
    <s v=""/>
    <n v="35"/>
    <n v="35"/>
    <n v="1.8208661417322799E-2"/>
    <n v="1.8208661417322799E-2"/>
    <s v=""/>
    <s v=""/>
    <s v="September 2015"/>
  </r>
  <r>
    <x v="1"/>
    <x v="12"/>
    <s v="E39000035"/>
    <s v="NHS England South (South East)"/>
    <x v="2"/>
    <x v="31"/>
    <s v="Yes"/>
    <n v="140"/>
    <n v="140"/>
    <n v="6.9881889763779501E-2"/>
    <n v="6.9881889763779501E-2"/>
    <s v=""/>
    <s v=""/>
    <s v="September 2015"/>
  </r>
  <r>
    <x v="1"/>
    <x v="12"/>
    <s v="E39000035"/>
    <s v="NHS England South (South East)"/>
    <x v="2"/>
    <x v="33"/>
    <s v="No"/>
    <n v="1890"/>
    <n v="1890"/>
    <n v="0.93011811023622004"/>
    <n v="0.93011811023622004"/>
    <s v=""/>
    <s v=""/>
    <s v="September 2015"/>
  </r>
  <r>
    <x v="1"/>
    <x v="12"/>
    <s v="E39000035"/>
    <s v="NHS England South (South East)"/>
    <x v="8"/>
    <x v="13"/>
    <s v=""/>
    <n v="465"/>
    <n v="465"/>
    <n v="0.22785433070866101"/>
    <n v="0.22785433070866101"/>
    <s v=""/>
    <s v=""/>
    <s v="September 2015"/>
  </r>
  <r>
    <x v="1"/>
    <x v="12"/>
    <s v="E39000035"/>
    <s v="NHS England South (South East)"/>
    <x v="8"/>
    <x v="22"/>
    <s v=""/>
    <n v="20"/>
    <n v="20"/>
    <n v="1.0334645669291299E-2"/>
    <n v="1.0334645669291299E-2"/>
    <s v=""/>
    <s v=""/>
    <s v="September 2015"/>
  </r>
  <r>
    <x v="1"/>
    <x v="12"/>
    <s v="E39000035"/>
    <s v="NHS England South (South East)"/>
    <x v="1"/>
    <x v="1"/>
    <s v=""/>
    <n v="230"/>
    <n v="230"/>
    <n v="0.112696850393701"/>
    <n v="0.112696850393701"/>
    <s v=""/>
    <s v=""/>
    <s v="September 2015"/>
  </r>
  <r>
    <x v="1"/>
    <x v="12"/>
    <s v="E39000035"/>
    <s v="NHS England South (South East)"/>
    <x v="8"/>
    <x v="23"/>
    <s v=""/>
    <n v="590"/>
    <n v="590"/>
    <n v="0.29035433070866101"/>
    <n v="0.29035433070866101"/>
    <s v=""/>
    <s v=""/>
    <s v="September 2015"/>
  </r>
  <r>
    <x v="1"/>
    <x v="12"/>
    <s v="E39000035"/>
    <s v="NHS England South (South East)"/>
    <x v="5"/>
    <x v="6"/>
    <s v=""/>
    <n v="695"/>
    <n v="695"/>
    <n v="0.342027559055118"/>
    <n v="0.342027559055118"/>
    <s v=""/>
    <s v=""/>
    <s v="September 2015"/>
  </r>
  <r>
    <x v="1"/>
    <x v="12"/>
    <s v="E39000035"/>
    <s v="NHS England South (South East)"/>
    <x v="7"/>
    <x v="13"/>
    <s v=""/>
    <n v="-1"/>
    <n v="0"/>
    <n v="-0.01"/>
    <n v="0"/>
    <s v=""/>
    <s v=""/>
    <s v="September 2015"/>
  </r>
  <r>
    <x v="1"/>
    <x v="12"/>
    <s v="E39000035"/>
    <s v="NHS England South (South East)"/>
    <x v="8"/>
    <x v="28"/>
    <s v=""/>
    <n v="65"/>
    <n v="65"/>
    <n v="3.1003937007873999E-2"/>
    <n v="3.1003937007873999E-2"/>
    <s v=""/>
    <s v=""/>
    <s v="September 2015"/>
  </r>
  <r>
    <x v="1"/>
    <x v="12"/>
    <s v="E39000035"/>
    <s v="NHS England South (South East)"/>
    <x v="3"/>
    <x v="2"/>
    <s v=""/>
    <n v="120"/>
    <n v="120"/>
    <n v="5.9055118110236199E-2"/>
    <n v="5.9055118110236199E-2"/>
    <s v=""/>
    <s v=""/>
    <s v="September 2015"/>
  </r>
  <r>
    <x v="1"/>
    <x v="12"/>
    <s v="E39000035"/>
    <s v="NHS England South (South East)"/>
    <x v="5"/>
    <x v="21"/>
    <s v=""/>
    <n v="65"/>
    <n v="65"/>
    <n v="3.2972440944881901E-2"/>
    <n v="3.2972440944881901E-2"/>
    <s v=""/>
    <s v=""/>
    <s v="September 2015"/>
  </r>
  <r>
    <x v="1"/>
    <x v="12"/>
    <s v="E39000035"/>
    <s v="NHS England South (South East)"/>
    <x v="8"/>
    <x v="34"/>
    <s v=""/>
    <n v="15"/>
    <n v="15"/>
    <n v="6.3976377952755896E-3"/>
    <n v="6.3976377952755896E-3"/>
    <s v=""/>
    <s v=""/>
    <s v="September 2015"/>
  </r>
  <r>
    <x v="1"/>
    <x v="12"/>
    <s v="E39000035"/>
    <s v="NHS England South (South East)"/>
    <x v="5"/>
    <x v="30"/>
    <s v=""/>
    <n v="60"/>
    <n v="60"/>
    <n v="3.0511811023622E-2"/>
    <n v="3.0511811023622E-2"/>
    <s v=""/>
    <s v=""/>
    <s v="September 2015"/>
  </r>
  <r>
    <x v="1"/>
    <x v="12"/>
    <s v="E39000035"/>
    <s v="NHS England South (South East)"/>
    <x v="7"/>
    <x v="24"/>
    <s v=""/>
    <n v="965"/>
    <n v="965"/>
    <n v="0.47539370078740201"/>
    <n v="0.47539370078740201"/>
    <s v=""/>
    <s v=""/>
    <s v="September 2015"/>
  </r>
  <r>
    <x v="1"/>
    <x v="12"/>
    <s v="E39000035"/>
    <s v="NHS England South (South East)"/>
    <x v="3"/>
    <x v="14"/>
    <s v=""/>
    <n v="500"/>
    <n v="500"/>
    <n v="0.24557086614173201"/>
    <n v="0.24557086614173201"/>
    <s v=""/>
    <s v=""/>
    <s v="September 2015"/>
  </r>
  <r>
    <x v="1"/>
    <x v="12"/>
    <s v="E39000035"/>
    <s v="NHS England South (South East)"/>
    <x v="5"/>
    <x v="2"/>
    <s v=""/>
    <n v="-1"/>
    <n v="0"/>
    <n v="-0.01"/>
    <n v="0"/>
    <s v=""/>
    <s v=""/>
    <s v="September 2015"/>
  </r>
  <r>
    <x v="1"/>
    <x v="12"/>
    <s v="E39000035"/>
    <s v="NHS England South (South East)"/>
    <x v="2"/>
    <x v="2"/>
    <s v="Missing Value"/>
    <n v="-1"/>
    <n v="0"/>
    <n v="-0.01"/>
    <n v="0"/>
    <s v=""/>
    <s v=""/>
    <s v="September 2015"/>
  </r>
  <r>
    <x v="1"/>
    <x v="12"/>
    <s v="E39000035"/>
    <s v="NHS England South (South East)"/>
    <x v="4"/>
    <x v="4"/>
    <s v=""/>
    <n v="2030"/>
    <n v="2030"/>
    <n v="1"/>
    <n v="1"/>
    <s v=""/>
    <s v=""/>
    <s v="September 2015"/>
  </r>
  <r>
    <x v="1"/>
    <x v="12"/>
    <s v="E39000035"/>
    <s v="NHS England South (South East)"/>
    <x v="5"/>
    <x v="25"/>
    <s v=""/>
    <n v="365"/>
    <n v="365"/>
    <n v="0.18061023622047201"/>
    <n v="0.18061023622047201"/>
    <s v=""/>
    <s v=""/>
    <s v="September 2015"/>
  </r>
  <r>
    <x v="1"/>
    <x v="12"/>
    <s v="E39000035"/>
    <s v="NHS England South (South East)"/>
    <x v="1"/>
    <x v="9"/>
    <s v=""/>
    <n v="1325"/>
    <n v="1325"/>
    <n v="0.65157480314960603"/>
    <n v="0.65157480314960603"/>
    <s v=""/>
    <s v=""/>
    <s v="September 2015"/>
  </r>
  <r>
    <x v="1"/>
    <x v="12"/>
    <s v="E39000035"/>
    <s v="NHS England South (South East)"/>
    <x v="10"/>
    <x v="4"/>
    <s v=""/>
    <s v=""/>
    <s v=""/>
    <s v=""/>
    <s v=""/>
    <n v="6.9611099999999997"/>
    <n v="5"/>
    <s v="September 2015"/>
  </r>
  <r>
    <x v="1"/>
    <x v="12"/>
    <s v="E39000035"/>
    <s v="NHS England South (South East)"/>
    <x v="9"/>
    <x v="4"/>
    <s v=""/>
    <s v=""/>
    <s v=""/>
    <s v=""/>
    <s v=""/>
    <n v="30.119589999999999"/>
    <n v="30"/>
    <s v="September 2015"/>
  </r>
  <r>
    <x v="1"/>
    <x v="13"/>
    <s v="E39000034"/>
    <s v="NHS England South (South Central)"/>
    <x v="9"/>
    <x v="4"/>
    <s v=""/>
    <s v=""/>
    <s v=""/>
    <s v=""/>
    <s v=""/>
    <n v="30.26418"/>
    <n v="31"/>
    <s v="September 2015"/>
  </r>
  <r>
    <x v="1"/>
    <x v="13"/>
    <s v="E39000034"/>
    <s v="NHS England South (South Central)"/>
    <x v="10"/>
    <x v="4"/>
    <s v=""/>
    <s v=""/>
    <s v=""/>
    <s v=""/>
    <s v=""/>
    <n v="8.0546199999999999"/>
    <n v="5"/>
    <s v="September 2015"/>
  </r>
  <r>
    <x v="1"/>
    <x v="13"/>
    <s v="E39000034"/>
    <s v="NHS England South (South Central)"/>
    <x v="1"/>
    <x v="35"/>
    <s v=""/>
    <n v="50"/>
    <n v="50"/>
    <n v="2.2559852670349899E-2"/>
    <n v="2.2559852670349899E-2"/>
    <s v=""/>
    <s v=""/>
    <s v="September 2015"/>
  </r>
  <r>
    <x v="1"/>
    <x v="13"/>
    <s v="E39000034"/>
    <s v="NHS England South (South Central)"/>
    <x v="7"/>
    <x v="32"/>
    <s v=""/>
    <n v="145"/>
    <n v="145"/>
    <n v="6.7741935483871002E-2"/>
    <n v="6.7741935483871002E-2"/>
    <s v=""/>
    <s v=""/>
    <s v="September 2015"/>
  </r>
  <r>
    <x v="1"/>
    <x v="13"/>
    <s v="E39000034"/>
    <s v="NHS England South (South Central)"/>
    <x v="8"/>
    <x v="29"/>
    <s v=""/>
    <n v="235"/>
    <n v="235"/>
    <n v="0.108455882352941"/>
    <n v="0.108455882352941"/>
    <s v=""/>
    <s v=""/>
    <s v="September 2015"/>
  </r>
  <r>
    <x v="1"/>
    <x v="13"/>
    <s v="E39000034"/>
    <s v="NHS England South (South Central)"/>
    <x v="8"/>
    <x v="28"/>
    <s v=""/>
    <n v="70"/>
    <n v="70"/>
    <n v="3.2628676470588203E-2"/>
    <n v="3.2628676470588203E-2"/>
    <s v=""/>
    <s v=""/>
    <s v="September 2015"/>
  </r>
  <r>
    <x v="1"/>
    <x v="13"/>
    <s v="E39000034"/>
    <s v="NHS England South (South Central)"/>
    <x v="5"/>
    <x v="6"/>
    <s v=""/>
    <n v="765"/>
    <n v="765"/>
    <n v="0.35361917934532"/>
    <n v="0.35361917934532"/>
    <s v=""/>
    <s v=""/>
    <s v="September 2015"/>
  </r>
  <r>
    <x v="1"/>
    <x v="13"/>
    <s v="E39000034"/>
    <s v="NHS England South (South Central)"/>
    <x v="8"/>
    <x v="16"/>
    <s v=""/>
    <n v="800"/>
    <n v="800"/>
    <n v="0.36856617647058798"/>
    <n v="0.36856617647058798"/>
    <s v=""/>
    <s v=""/>
    <s v="September 2015"/>
  </r>
  <r>
    <x v="1"/>
    <x v="13"/>
    <s v="E39000034"/>
    <s v="NHS England South (South Central)"/>
    <x v="3"/>
    <x v="36"/>
    <s v=""/>
    <n v="880"/>
    <n v="880"/>
    <n v="0.40367816091954001"/>
    <n v="0.40367816091954001"/>
    <s v=""/>
    <s v=""/>
    <s v="September 2015"/>
  </r>
  <r>
    <x v="1"/>
    <x v="13"/>
    <s v="E39000034"/>
    <s v="NHS England South (South Central)"/>
    <x v="5"/>
    <x v="17"/>
    <s v=""/>
    <n v="265"/>
    <n v="265"/>
    <n v="0.121254034117105"/>
    <n v="0.121254034117105"/>
    <s v=""/>
    <s v=""/>
    <s v="September 2015"/>
  </r>
  <r>
    <x v="1"/>
    <x v="13"/>
    <s v="E39000034"/>
    <s v="NHS England South (South Central)"/>
    <x v="6"/>
    <x v="11"/>
    <s v=""/>
    <n v="245"/>
    <n v="245"/>
    <n v="0.112442396313364"/>
    <n v="0.112442396313364"/>
    <s v=""/>
    <s v=""/>
    <s v="September 2015"/>
  </r>
  <r>
    <x v="1"/>
    <x v="13"/>
    <s v="E39000034"/>
    <s v="NHS England South (South Central)"/>
    <x v="1"/>
    <x v="13"/>
    <s v=""/>
    <n v="-1"/>
    <n v="0"/>
    <n v="-0.01"/>
    <n v="0"/>
    <s v=""/>
    <s v=""/>
    <s v="September 2015"/>
  </r>
  <r>
    <x v="1"/>
    <x v="13"/>
    <s v="E39000034"/>
    <s v="NHS England South (South Central)"/>
    <x v="6"/>
    <x v="10"/>
    <s v=""/>
    <n v="1870"/>
    <n v="1870"/>
    <n v="0.86082949308755796"/>
    <n v="0.86082949308755796"/>
    <s v=""/>
    <s v=""/>
    <s v="September 2015"/>
  </r>
  <r>
    <x v="1"/>
    <x v="13"/>
    <s v="E39000034"/>
    <s v="NHS England South (South Central)"/>
    <x v="3"/>
    <x v="2"/>
    <s v=""/>
    <n v="25"/>
    <n v="25"/>
    <n v="1.1034482758620699E-2"/>
    <n v="1.1034482758620699E-2"/>
    <s v=""/>
    <s v=""/>
    <s v="September 2015"/>
  </r>
  <r>
    <x v="1"/>
    <x v="13"/>
    <s v="E39000034"/>
    <s v="NHS England South (South Central)"/>
    <x v="2"/>
    <x v="2"/>
    <s v="Missing Value"/>
    <n v="390"/>
    <n v="390"/>
    <n v="0.18014705882352899"/>
    <n v="0.18014705882352899"/>
    <s v=""/>
    <s v=""/>
    <s v="September 2015"/>
  </r>
  <r>
    <x v="1"/>
    <x v="13"/>
    <s v="E39000034"/>
    <s v="NHS England South (South Central)"/>
    <x v="6"/>
    <x v="13"/>
    <s v=""/>
    <n v="-1"/>
    <n v="0"/>
    <n v="-0.01"/>
    <n v="0"/>
    <s v=""/>
    <s v=""/>
    <s v="September 2015"/>
  </r>
  <r>
    <x v="1"/>
    <x v="13"/>
    <s v="E39000034"/>
    <s v="NHS England South (South Central)"/>
    <x v="0"/>
    <x v="0"/>
    <s v=""/>
    <n v="4"/>
    <s v=""/>
    <s v=""/>
    <s v=""/>
    <s v=""/>
    <s v=""/>
    <s v="September 2015"/>
  </r>
  <r>
    <x v="1"/>
    <x v="13"/>
    <s v="E39000034"/>
    <s v="NHS England South (South Central)"/>
    <x v="4"/>
    <x v="4"/>
    <s v=""/>
    <n v="2170"/>
    <n v="2170"/>
    <n v="1"/>
    <n v="1"/>
    <s v=""/>
    <s v=""/>
    <s v="September 2015"/>
  </r>
  <r>
    <x v="1"/>
    <x v="13"/>
    <s v="E39000034"/>
    <s v="NHS England South (South Central)"/>
    <x v="1"/>
    <x v="15"/>
    <s v=""/>
    <n v="240"/>
    <n v="240"/>
    <n v="0.109576427255985"/>
    <n v="0.109576427255985"/>
    <s v=""/>
    <s v=""/>
    <s v="September 2015"/>
  </r>
  <r>
    <x v="1"/>
    <x v="13"/>
    <s v="E39000034"/>
    <s v="NHS England South (South Central)"/>
    <x v="1"/>
    <x v="5"/>
    <s v=""/>
    <n v="30"/>
    <n v="30"/>
    <n v="1.3351749539594801E-2"/>
    <n v="1.3351749539594801E-2"/>
    <s v=""/>
    <s v=""/>
    <s v="September 2015"/>
  </r>
  <r>
    <x v="1"/>
    <x v="13"/>
    <s v="E39000034"/>
    <s v="NHS England South (South Central)"/>
    <x v="7"/>
    <x v="18"/>
    <s v=""/>
    <n v="140"/>
    <n v="140"/>
    <n v="6.4976958525345602E-2"/>
    <n v="6.4976958525345602E-2"/>
    <s v=""/>
    <s v=""/>
    <s v="September 2015"/>
  </r>
  <r>
    <x v="1"/>
    <x v="13"/>
    <s v="E39000034"/>
    <s v="NHS England South (South Central)"/>
    <x v="3"/>
    <x v="3"/>
    <s v=""/>
    <n v="745"/>
    <n v="745"/>
    <n v="0.341609195402299"/>
    <n v="0.341609195402299"/>
    <s v=""/>
    <s v=""/>
    <s v="September 2015"/>
  </r>
  <r>
    <x v="1"/>
    <x v="13"/>
    <s v="E39000034"/>
    <s v="NHS England South (South Central)"/>
    <x v="5"/>
    <x v="19"/>
    <s v=""/>
    <n v="5"/>
    <n v="5"/>
    <n v="3.2272936837252201E-3"/>
    <n v="3.2272936837252201E-3"/>
    <s v=""/>
    <s v=""/>
    <s v="September 2015"/>
  </r>
  <r>
    <x v="1"/>
    <x v="13"/>
    <s v="E39000034"/>
    <s v="NHS England South (South Central)"/>
    <x v="6"/>
    <x v="7"/>
    <s v=""/>
    <n v="55"/>
    <n v="55"/>
    <n v="2.4884792626728099E-2"/>
    <n v="2.4884792626728099E-2"/>
    <s v=""/>
    <s v=""/>
    <s v="September 2015"/>
  </r>
  <r>
    <x v="1"/>
    <x v="13"/>
    <s v="E39000034"/>
    <s v="NHS England South (South Central)"/>
    <x v="5"/>
    <x v="25"/>
    <s v=""/>
    <n v="385"/>
    <n v="385"/>
    <n v="0.17842323651452299"/>
    <n v="0.17842323651452299"/>
    <s v=""/>
    <s v=""/>
    <s v="September 2015"/>
  </r>
  <r>
    <x v="1"/>
    <x v="13"/>
    <s v="E39000034"/>
    <s v="NHS England South (South Central)"/>
    <x v="5"/>
    <x v="2"/>
    <s v=""/>
    <n v="-1"/>
    <n v="0"/>
    <n v="-0.01"/>
    <n v="0"/>
    <s v=""/>
    <s v=""/>
    <s v="September 2015"/>
  </r>
  <r>
    <x v="1"/>
    <x v="13"/>
    <s v="E39000034"/>
    <s v="NHS England South (South Central)"/>
    <x v="1"/>
    <x v="8"/>
    <s v=""/>
    <n v="95"/>
    <n v="95"/>
    <n v="4.4198895027624301E-2"/>
    <n v="4.4198895027624301E-2"/>
    <s v=""/>
    <s v=""/>
    <s v="September 2015"/>
  </r>
  <r>
    <x v="1"/>
    <x v="13"/>
    <s v="E39000034"/>
    <s v="NHS England South (South Central)"/>
    <x v="1"/>
    <x v="9"/>
    <s v=""/>
    <n v="1605"/>
    <n v="1605"/>
    <n v="0.73895027624309395"/>
    <n v="0.73895027624309395"/>
    <s v=""/>
    <s v=""/>
    <s v="September 2015"/>
  </r>
  <r>
    <x v="1"/>
    <x v="13"/>
    <s v="E39000034"/>
    <s v="NHS England South (South Central)"/>
    <x v="7"/>
    <x v="24"/>
    <s v=""/>
    <n v="1295"/>
    <n v="1295"/>
    <n v="0.5963133640553"/>
    <n v="0.5963133640553"/>
    <s v=""/>
    <s v=""/>
    <s v="September 2015"/>
  </r>
  <r>
    <x v="1"/>
    <x v="13"/>
    <s v="E39000034"/>
    <s v="NHS England South (South Central)"/>
    <x v="5"/>
    <x v="27"/>
    <s v=""/>
    <n v="560"/>
    <n v="560"/>
    <n v="0.25772245274319999"/>
    <n v="0.25772245274319999"/>
    <s v=""/>
    <s v=""/>
    <s v="September 2015"/>
  </r>
  <r>
    <x v="1"/>
    <x v="13"/>
    <s v="E39000034"/>
    <s v="NHS England South (South Central)"/>
    <x v="3"/>
    <x v="14"/>
    <s v=""/>
    <n v="470"/>
    <n v="470"/>
    <n v="0.215632183908046"/>
    <n v="0.215632183908046"/>
    <s v=""/>
    <s v=""/>
    <s v="September 2015"/>
  </r>
  <r>
    <x v="1"/>
    <x v="13"/>
    <s v="E39000034"/>
    <s v="NHS England South (South Central)"/>
    <x v="5"/>
    <x v="21"/>
    <s v=""/>
    <n v="95"/>
    <n v="95"/>
    <n v="4.4721069617335199E-2"/>
    <n v="4.4721069617335199E-2"/>
    <s v=""/>
    <s v=""/>
    <s v="September 2015"/>
  </r>
  <r>
    <x v="1"/>
    <x v="13"/>
    <s v="E39000034"/>
    <s v="NHS England South (South Central)"/>
    <x v="8"/>
    <x v="13"/>
    <s v=""/>
    <n v="390"/>
    <n v="390"/>
    <n v="0.1796875"/>
    <n v="0.1796875"/>
    <s v=""/>
    <s v=""/>
    <s v="September 2015"/>
  </r>
  <r>
    <x v="1"/>
    <x v="13"/>
    <s v="E39000034"/>
    <s v="NHS England South (South Central)"/>
    <x v="8"/>
    <x v="34"/>
    <s v=""/>
    <n v="20"/>
    <n v="20"/>
    <n v="9.1911764705882408E-3"/>
    <n v="9.1911764705882408E-3"/>
    <s v=""/>
    <s v=""/>
    <s v="September 2015"/>
  </r>
  <r>
    <x v="1"/>
    <x v="13"/>
    <s v="E39000034"/>
    <s v="NHS England South (South Central)"/>
    <x v="5"/>
    <x v="30"/>
    <s v=""/>
    <n v="90"/>
    <n v="90"/>
    <n v="4.1032733978792098E-2"/>
    <n v="4.1032733978792098E-2"/>
    <s v=""/>
    <s v=""/>
    <s v="September 2015"/>
  </r>
  <r>
    <x v="1"/>
    <x v="13"/>
    <s v="E39000034"/>
    <s v="NHS England South (South Central)"/>
    <x v="2"/>
    <x v="31"/>
    <s v="Yes"/>
    <n v="90"/>
    <n v="90"/>
    <n v="4.1819852941176502E-2"/>
    <n v="4.1819852941176502E-2"/>
    <s v=""/>
    <s v=""/>
    <s v="September 2015"/>
  </r>
  <r>
    <x v="1"/>
    <x v="13"/>
    <s v="E39000034"/>
    <s v="NHS England South (South Central)"/>
    <x v="1"/>
    <x v="26"/>
    <s v=""/>
    <n v="40"/>
    <n v="40"/>
    <n v="1.7495395948434599E-2"/>
    <n v="1.7495395948434599E-2"/>
    <s v=""/>
    <s v=""/>
    <s v="September 2015"/>
  </r>
  <r>
    <x v="1"/>
    <x v="13"/>
    <s v="E39000034"/>
    <s v="NHS England South (South Central)"/>
    <x v="7"/>
    <x v="12"/>
    <s v=""/>
    <n v="590"/>
    <n v="590"/>
    <n v="0.27096774193548401"/>
    <n v="0.27096774193548401"/>
    <s v=""/>
    <s v=""/>
    <s v="September 2015"/>
  </r>
  <r>
    <x v="1"/>
    <x v="13"/>
    <s v="E39000034"/>
    <s v="NHS England South (South Central)"/>
    <x v="8"/>
    <x v="22"/>
    <s v=""/>
    <n v="25"/>
    <n v="25"/>
    <n v="1.19485294117647E-2"/>
    <n v="1.19485294117647E-2"/>
    <s v=""/>
    <s v=""/>
    <s v="September 2015"/>
  </r>
  <r>
    <x v="1"/>
    <x v="13"/>
    <s v="E39000034"/>
    <s v="NHS England South (South Central)"/>
    <x v="3"/>
    <x v="20"/>
    <s v=""/>
    <n v="60"/>
    <n v="60"/>
    <n v="2.8045977011494298E-2"/>
    <n v="2.8045977011494298E-2"/>
    <s v=""/>
    <s v=""/>
    <s v="September 2015"/>
  </r>
  <r>
    <x v="1"/>
    <x v="13"/>
    <s v="E39000034"/>
    <s v="NHS England South (South Central)"/>
    <x v="1"/>
    <x v="1"/>
    <s v=""/>
    <n v="115"/>
    <n v="115"/>
    <n v="5.3406998158379397E-2"/>
    <n v="5.3406998158379397E-2"/>
    <s v=""/>
    <s v=""/>
    <s v="September 2015"/>
  </r>
  <r>
    <x v="1"/>
    <x v="13"/>
    <s v="E39000034"/>
    <s v="NHS England South (South Central)"/>
    <x v="7"/>
    <x v="13"/>
    <s v=""/>
    <n v="-1"/>
    <n v="0"/>
    <n v="-0.01"/>
    <n v="0"/>
    <s v=""/>
    <s v=""/>
    <s v="September 2015"/>
  </r>
  <r>
    <x v="1"/>
    <x v="13"/>
    <s v="E39000034"/>
    <s v="NHS England South (South Central)"/>
    <x v="8"/>
    <x v="23"/>
    <s v=""/>
    <n v="630"/>
    <n v="630"/>
    <n v="0.28952205882352899"/>
    <n v="0.28952205882352899"/>
    <s v=""/>
    <s v=""/>
    <s v="September 2015"/>
  </r>
  <r>
    <x v="1"/>
    <x v="13"/>
    <s v="E39000034"/>
    <s v="NHS England South (South Central)"/>
    <x v="2"/>
    <x v="33"/>
    <s v="No"/>
    <n v="1695"/>
    <n v="1695"/>
    <n v="0.77803308823529405"/>
    <n v="0.77803308823529405"/>
    <s v=""/>
    <s v=""/>
    <s v="September 2015"/>
  </r>
  <r>
    <x v="2"/>
    <x v="14"/>
    <s v="E40000001"/>
    <s v="North of England Commissioning Region"/>
    <x v="1"/>
    <x v="1"/>
    <s v=""/>
    <n v="755"/>
    <n v="755"/>
    <n v="6.03139192096247E-2"/>
    <n v="6.03139192096247E-2"/>
    <s v=""/>
    <s v=""/>
    <s v="September 2015"/>
  </r>
  <r>
    <x v="2"/>
    <x v="14"/>
    <s v="E40000001"/>
    <s v="North of England Commissioning Region"/>
    <x v="1"/>
    <x v="26"/>
    <s v=""/>
    <n v="295"/>
    <n v="295"/>
    <n v="2.3583778185005198E-2"/>
    <n v="2.3583778185005198E-2"/>
    <s v=""/>
    <s v=""/>
    <s v="September 2015"/>
  </r>
  <r>
    <x v="2"/>
    <x v="14"/>
    <s v="E40000001"/>
    <s v="North of England Commissioning Region"/>
    <x v="2"/>
    <x v="33"/>
    <s v="No"/>
    <n v="7240"/>
    <n v="7240"/>
    <n v="0.57797652319731696"/>
    <n v="0.57797652319731696"/>
    <s v=""/>
    <s v=""/>
    <s v="September 2015"/>
  </r>
  <r>
    <x v="2"/>
    <x v="14"/>
    <s v="E40000001"/>
    <s v="North of England Commissioning Region"/>
    <x v="5"/>
    <x v="17"/>
    <s v=""/>
    <n v="2210"/>
    <n v="2210"/>
    <n v="0.177333974975938"/>
    <n v="0.177333974975938"/>
    <s v=""/>
    <s v=""/>
    <s v="September 2015"/>
  </r>
  <r>
    <x v="2"/>
    <x v="14"/>
    <s v="E40000001"/>
    <s v="North of England Commissioning Region"/>
    <x v="5"/>
    <x v="30"/>
    <s v=""/>
    <n v="585"/>
    <n v="585"/>
    <n v="4.67597048444017E-2"/>
    <n v="4.67597048444017E-2"/>
    <s v=""/>
    <s v=""/>
    <s v="September 2015"/>
  </r>
  <r>
    <x v="2"/>
    <x v="14"/>
    <s v="E40000001"/>
    <s v="North of England Commissioning Region"/>
    <x v="8"/>
    <x v="28"/>
    <s v=""/>
    <n v="320"/>
    <n v="320"/>
    <n v="2.5304444092993799E-2"/>
    <n v="2.5304444092993799E-2"/>
    <s v=""/>
    <s v=""/>
    <s v="September 2015"/>
  </r>
  <r>
    <x v="2"/>
    <x v="14"/>
    <s v="E40000001"/>
    <s v="North of England Commissioning Region"/>
    <x v="8"/>
    <x v="34"/>
    <s v=""/>
    <n v="90"/>
    <n v="90"/>
    <n v="7.1168749011545204E-3"/>
    <n v="7.1168749011545204E-3"/>
    <s v=""/>
    <s v=""/>
    <s v="September 2015"/>
  </r>
  <r>
    <x v="2"/>
    <x v="14"/>
    <s v="E40000001"/>
    <s v="North of England Commissioning Region"/>
    <x v="10"/>
    <x v="4"/>
    <s v=""/>
    <s v=""/>
    <s v=""/>
    <s v=""/>
    <s v=""/>
    <n v="8.39283"/>
    <n v="8"/>
    <s v="September 2015"/>
  </r>
  <r>
    <x v="2"/>
    <x v="14"/>
    <s v="E40000001"/>
    <s v="North of England Commissioning Region"/>
    <x v="9"/>
    <x v="4"/>
    <s v=""/>
    <s v=""/>
    <s v=""/>
    <s v=""/>
    <s v=""/>
    <n v="28.939589999999999"/>
    <n v="29"/>
    <s v="September 2015"/>
  </r>
  <r>
    <x v="2"/>
    <x v="14"/>
    <s v="E40000001"/>
    <s v="North of England Commissioning Region"/>
    <x v="5"/>
    <x v="2"/>
    <s v=""/>
    <n v="420"/>
    <n v="420"/>
    <n v="3.36862367661213E-2"/>
    <n v="3.36862367661213E-2"/>
    <s v=""/>
    <s v=""/>
    <s v="September 2015"/>
  </r>
  <r>
    <x v="2"/>
    <x v="14"/>
    <s v="E40000001"/>
    <s v="North of England Commissioning Region"/>
    <x v="7"/>
    <x v="13"/>
    <s v=""/>
    <n v="-1"/>
    <n v="0"/>
    <n v="-0.01"/>
    <n v="0"/>
    <s v=""/>
    <s v=""/>
    <s v="September 2015"/>
  </r>
  <r>
    <x v="2"/>
    <x v="14"/>
    <s v="E40000001"/>
    <s v="North of England Commissioning Region"/>
    <x v="7"/>
    <x v="18"/>
    <s v=""/>
    <n v="925"/>
    <n v="925"/>
    <n v="7.3822825219473295E-2"/>
    <n v="7.3822825219473295E-2"/>
    <s v=""/>
    <s v=""/>
    <s v="September 2015"/>
  </r>
  <r>
    <x v="2"/>
    <x v="14"/>
    <s v="E40000001"/>
    <s v="North of England Commissioning Region"/>
    <x v="7"/>
    <x v="32"/>
    <s v=""/>
    <n v="1150"/>
    <n v="1150"/>
    <n v="9.1859537110933795E-2"/>
    <n v="9.1859537110933795E-2"/>
    <s v=""/>
    <s v=""/>
    <s v="September 2015"/>
  </r>
  <r>
    <x v="2"/>
    <x v="14"/>
    <s v="E40000001"/>
    <s v="North of England Commissioning Region"/>
    <x v="7"/>
    <x v="24"/>
    <s v=""/>
    <n v="6960"/>
    <n v="6960"/>
    <n v="0.55546687948922602"/>
    <n v="0.55546687948922602"/>
    <s v=""/>
    <s v=""/>
    <s v="September 2015"/>
  </r>
  <r>
    <x v="2"/>
    <x v="14"/>
    <s v="E40000001"/>
    <s v="North of England Commissioning Region"/>
    <x v="3"/>
    <x v="20"/>
    <s v=""/>
    <n v="280"/>
    <n v="280"/>
    <n v="2.2480867346938799E-2"/>
    <n v="2.2480867346938799E-2"/>
    <s v=""/>
    <s v=""/>
    <s v="September 2015"/>
  </r>
  <r>
    <x v="2"/>
    <x v="14"/>
    <s v="E40000001"/>
    <s v="North of England Commissioning Region"/>
    <x v="7"/>
    <x v="12"/>
    <s v=""/>
    <n v="3490"/>
    <n v="3490"/>
    <n v="0.27861133280127698"/>
    <n v="0.27861133280127698"/>
    <s v=""/>
    <s v=""/>
    <s v="September 2015"/>
  </r>
  <r>
    <x v="2"/>
    <x v="14"/>
    <s v="E40000001"/>
    <s v="North of England Commissioning Region"/>
    <x v="8"/>
    <x v="16"/>
    <s v=""/>
    <n v="2625"/>
    <n v="2625"/>
    <n v="0.20765459433813099"/>
    <n v="0.20765459433813099"/>
    <s v=""/>
    <s v=""/>
    <s v="September 2015"/>
  </r>
  <r>
    <x v="2"/>
    <x v="14"/>
    <s v="E40000001"/>
    <s v="North of England Commissioning Region"/>
    <x v="3"/>
    <x v="2"/>
    <s v=""/>
    <n v="4070"/>
    <n v="4070"/>
    <n v="0.32437818877551"/>
    <n v="0.32437818877551"/>
    <s v=""/>
    <s v=""/>
    <s v="September 2015"/>
  </r>
  <r>
    <x v="2"/>
    <x v="14"/>
    <s v="E40000001"/>
    <s v="North of England Commissioning Region"/>
    <x v="8"/>
    <x v="13"/>
    <s v=""/>
    <n v="6785"/>
    <n v="6785"/>
    <n v="0.53653329115925996"/>
    <n v="0.53653329115925996"/>
    <s v=""/>
    <s v=""/>
    <s v="September 2015"/>
  </r>
  <r>
    <x v="2"/>
    <x v="14"/>
    <s v="E40000001"/>
    <s v="North of England Commissioning Region"/>
    <x v="6"/>
    <x v="13"/>
    <s v=""/>
    <n v="2995"/>
    <n v="2995"/>
    <n v="0.23900023955921099"/>
    <n v="0.23900023955921099"/>
    <s v=""/>
    <s v=""/>
    <s v="September 2015"/>
  </r>
  <r>
    <x v="2"/>
    <x v="14"/>
    <s v="E40000001"/>
    <s v="North of England Commissioning Region"/>
    <x v="5"/>
    <x v="6"/>
    <s v=""/>
    <n v="3540"/>
    <n v="3540"/>
    <n v="0.283766442091755"/>
    <n v="0.283766442091755"/>
    <s v=""/>
    <s v=""/>
    <s v="September 2015"/>
  </r>
  <r>
    <x v="2"/>
    <x v="14"/>
    <s v="E40000001"/>
    <s v="North of England Commissioning Region"/>
    <x v="5"/>
    <x v="19"/>
    <s v=""/>
    <n v="30"/>
    <n v="30"/>
    <n v="2.5665704202759102E-3"/>
    <n v="2.5665704202759102E-3"/>
    <s v=""/>
    <s v=""/>
    <s v="September 2015"/>
  </r>
  <r>
    <x v="2"/>
    <x v="14"/>
    <s v="E40000001"/>
    <s v="North of England Commissioning Region"/>
    <x v="5"/>
    <x v="21"/>
    <s v=""/>
    <n v="365"/>
    <n v="365"/>
    <n v="2.92749438562721E-2"/>
    <n v="2.92749438562721E-2"/>
    <s v=""/>
    <s v=""/>
    <s v="September 2015"/>
  </r>
  <r>
    <x v="2"/>
    <x v="14"/>
    <s v="E40000001"/>
    <s v="North of England Commissioning Region"/>
    <x v="1"/>
    <x v="13"/>
    <s v=""/>
    <n v="1900"/>
    <n v="1900"/>
    <n v="0.15154170982391801"/>
    <n v="0.15154170982391801"/>
    <s v=""/>
    <s v=""/>
    <s v="September 2015"/>
  </r>
  <r>
    <x v="2"/>
    <x v="14"/>
    <s v="E40000001"/>
    <s v="North of England Commissioning Region"/>
    <x v="1"/>
    <x v="35"/>
    <s v=""/>
    <n v="240"/>
    <n v="240"/>
    <n v="1.9201657238467101E-2"/>
    <n v="1.9201657238467101E-2"/>
    <s v=""/>
    <s v=""/>
    <s v="September 2015"/>
  </r>
  <r>
    <x v="2"/>
    <x v="14"/>
    <s v="E40000001"/>
    <s v="North of England Commissioning Region"/>
    <x v="1"/>
    <x v="8"/>
    <s v=""/>
    <n v="510"/>
    <n v="510"/>
    <n v="4.0554537487052802E-2"/>
    <n v="4.0554537487052802E-2"/>
    <s v=""/>
    <s v=""/>
    <s v="September 2015"/>
  </r>
  <r>
    <x v="2"/>
    <x v="14"/>
    <s v="E40000001"/>
    <s v="North of England Commissioning Region"/>
    <x v="1"/>
    <x v="9"/>
    <s v=""/>
    <n v="8340"/>
    <n v="8340"/>
    <n v="0.66440921042148005"/>
    <n v="0.66440921042148005"/>
    <s v=""/>
    <s v=""/>
    <s v="September 2015"/>
  </r>
  <r>
    <x v="2"/>
    <x v="14"/>
    <s v="E40000001"/>
    <s v="North of England Commissioning Region"/>
    <x v="0"/>
    <x v="0"/>
    <s v=""/>
    <n v="32"/>
    <s v=""/>
    <s v=""/>
    <s v=""/>
    <s v=""/>
    <s v=""/>
    <s v="September 2015"/>
  </r>
  <r>
    <x v="2"/>
    <x v="14"/>
    <s v="E40000001"/>
    <s v="North of England Commissioning Region"/>
    <x v="1"/>
    <x v="5"/>
    <s v=""/>
    <n v="115"/>
    <n v="115"/>
    <n v="9.00326667197833E-3"/>
    <n v="9.00326667197833E-3"/>
    <s v=""/>
    <s v=""/>
    <s v="September 2015"/>
  </r>
  <r>
    <x v="2"/>
    <x v="14"/>
    <s v="E40000001"/>
    <s v="North of England Commissioning Region"/>
    <x v="3"/>
    <x v="3"/>
    <s v=""/>
    <n v="1860"/>
    <n v="1860"/>
    <n v="0.14811862244898"/>
    <n v="0.14811862244898"/>
    <s v=""/>
    <s v=""/>
    <s v="September 2015"/>
  </r>
  <r>
    <x v="2"/>
    <x v="14"/>
    <s v="E40000001"/>
    <s v="North of England Commissioning Region"/>
    <x v="3"/>
    <x v="36"/>
    <s v=""/>
    <n v="3880"/>
    <n v="3880"/>
    <n v="0.30939094387755101"/>
    <n v="0.30939094387755101"/>
    <s v=""/>
    <s v=""/>
    <s v="September 2015"/>
  </r>
  <r>
    <x v="2"/>
    <x v="14"/>
    <s v="E40000001"/>
    <s v="North of England Commissioning Region"/>
    <x v="1"/>
    <x v="15"/>
    <s v=""/>
    <n v="395"/>
    <n v="395"/>
    <n v="3.1391920962473098E-2"/>
    <n v="3.1391920962473098E-2"/>
    <s v=""/>
    <s v=""/>
    <s v="September 2015"/>
  </r>
  <r>
    <x v="2"/>
    <x v="14"/>
    <s v="E40000001"/>
    <s v="North of England Commissioning Region"/>
    <x v="6"/>
    <x v="10"/>
    <s v=""/>
    <n v="7620"/>
    <n v="7620"/>
    <n v="0.60864010221192999"/>
    <n v="0.60864010221192999"/>
    <s v=""/>
    <s v=""/>
    <s v="September 2015"/>
  </r>
  <r>
    <x v="2"/>
    <x v="14"/>
    <s v="E40000001"/>
    <s v="North of England Commissioning Region"/>
    <x v="6"/>
    <x v="11"/>
    <s v=""/>
    <n v="1690"/>
    <n v="1690"/>
    <n v="0.13487183582208701"/>
    <n v="0.13487183582208701"/>
    <s v=""/>
    <s v=""/>
    <s v="September 2015"/>
  </r>
  <r>
    <x v="2"/>
    <x v="14"/>
    <s v="E40000001"/>
    <s v="North of England Commissioning Region"/>
    <x v="4"/>
    <x v="4"/>
    <s v=""/>
    <n v="12465"/>
    <n v="12465"/>
    <n v="1"/>
    <n v="1"/>
    <s v=""/>
    <s v=""/>
    <s v="September 2015"/>
  </r>
  <r>
    <x v="2"/>
    <x v="14"/>
    <s v="E40000001"/>
    <s v="North of England Commissioning Region"/>
    <x v="6"/>
    <x v="7"/>
    <s v=""/>
    <n v="220"/>
    <n v="220"/>
    <n v="1.7487822406771499E-2"/>
    <n v="1.7487822406771499E-2"/>
    <s v=""/>
    <s v=""/>
    <s v="September 2015"/>
  </r>
  <r>
    <x v="2"/>
    <x v="14"/>
    <s v="E40000001"/>
    <s v="North of England Commissioning Region"/>
    <x v="8"/>
    <x v="22"/>
    <s v=""/>
    <n v="90"/>
    <n v="90"/>
    <n v="7.03779851336391E-3"/>
    <n v="7.03779851336391E-3"/>
    <s v=""/>
    <s v=""/>
    <s v="September 2015"/>
  </r>
  <r>
    <x v="2"/>
    <x v="14"/>
    <s v="E40000001"/>
    <s v="North of England Commissioning Region"/>
    <x v="2"/>
    <x v="31"/>
    <s v="Yes"/>
    <n v="935"/>
    <n v="935"/>
    <n v="7.4502914637067805E-2"/>
    <n v="7.4502914637067805E-2"/>
    <s v=""/>
    <s v=""/>
    <s v="September 2015"/>
  </r>
  <r>
    <x v="2"/>
    <x v="14"/>
    <s v="E40000001"/>
    <s v="North of England Commissioning Region"/>
    <x v="8"/>
    <x v="29"/>
    <s v=""/>
    <n v="795"/>
    <n v="795"/>
    <n v="6.3023881069112803E-2"/>
    <n v="6.3023881069112803E-2"/>
    <s v=""/>
    <s v=""/>
    <s v="September 2015"/>
  </r>
  <r>
    <x v="2"/>
    <x v="14"/>
    <s v="E40000001"/>
    <s v="North of England Commissioning Region"/>
    <x v="8"/>
    <x v="23"/>
    <s v=""/>
    <n v="1940"/>
    <n v="1940"/>
    <n v="0.153329115925985"/>
    <n v="0.153329115925985"/>
    <s v=""/>
    <s v=""/>
    <s v="September 2015"/>
  </r>
  <r>
    <x v="2"/>
    <x v="14"/>
    <s v="E40000001"/>
    <s v="North of England Commissioning Region"/>
    <x v="5"/>
    <x v="27"/>
    <s v=""/>
    <n v="3635"/>
    <n v="3635"/>
    <n v="0.291385948026949"/>
    <n v="0.291385948026949"/>
    <s v=""/>
    <s v=""/>
    <s v="September 2015"/>
  </r>
  <r>
    <x v="2"/>
    <x v="14"/>
    <s v="E40000001"/>
    <s v="North of England Commissioning Region"/>
    <x v="2"/>
    <x v="2"/>
    <s v="Missing Value"/>
    <n v="4350"/>
    <n v="4350"/>
    <n v="0.347520562165615"/>
    <n v="0.347520562165615"/>
    <s v=""/>
    <s v=""/>
    <s v="September 2015"/>
  </r>
  <r>
    <x v="2"/>
    <x v="14"/>
    <s v="E40000001"/>
    <s v="North of England Commissioning Region"/>
    <x v="3"/>
    <x v="14"/>
    <s v=""/>
    <n v="2455"/>
    <n v="2455"/>
    <n v="0.19563137755102"/>
    <n v="0.19563137755102"/>
    <s v=""/>
    <s v=""/>
    <s v="September 2015"/>
  </r>
  <r>
    <x v="2"/>
    <x v="14"/>
    <s v="E40000001"/>
    <s v="North of England Commissioning Region"/>
    <x v="5"/>
    <x v="25"/>
    <s v=""/>
    <n v="1685"/>
    <n v="1685"/>
    <n v="0.13522617901828701"/>
    <n v="0.13522617901828701"/>
    <s v=""/>
    <s v=""/>
    <s v="September 2015"/>
  </r>
  <r>
    <x v="2"/>
    <x v="15"/>
    <s v="E40000002"/>
    <s v="Midlands and East of England Commissioning Region"/>
    <x v="6"/>
    <x v="10"/>
    <s v=""/>
    <n v="4835"/>
    <n v="4835"/>
    <n v="0.58199975935507198"/>
    <n v="0.58199975935507198"/>
    <s v=""/>
    <s v=""/>
    <s v="September 2015"/>
  </r>
  <r>
    <x v="2"/>
    <x v="15"/>
    <s v="E40000002"/>
    <s v="Midlands and East of England Commissioning Region"/>
    <x v="1"/>
    <x v="15"/>
    <s v=""/>
    <n v="370"/>
    <n v="370"/>
    <n v="4.4819277108433697E-2"/>
    <n v="4.4819277108433697E-2"/>
    <s v=""/>
    <s v=""/>
    <s v="September 2015"/>
  </r>
  <r>
    <x v="2"/>
    <x v="15"/>
    <s v="E40000002"/>
    <s v="Midlands and East of England Commissioning Region"/>
    <x v="7"/>
    <x v="18"/>
    <s v=""/>
    <n v="1135"/>
    <n v="1135"/>
    <n v="0.13692845940402901"/>
    <n v="0.13692845940402901"/>
    <s v=""/>
    <s v=""/>
    <s v="September 2015"/>
  </r>
  <r>
    <x v="2"/>
    <x v="15"/>
    <s v="E40000002"/>
    <s v="Midlands and East of England Commissioning Region"/>
    <x v="2"/>
    <x v="31"/>
    <s v="Yes"/>
    <n v="765"/>
    <n v="765"/>
    <n v="9.1972034715525605E-2"/>
    <n v="9.1972034715525605E-2"/>
    <s v=""/>
    <s v=""/>
    <s v="September 2015"/>
  </r>
  <r>
    <x v="2"/>
    <x v="15"/>
    <s v="E40000002"/>
    <s v="Midlands and East of England Commissioning Region"/>
    <x v="8"/>
    <x v="23"/>
    <s v=""/>
    <n v="2220"/>
    <n v="2220"/>
    <n v="0.267091959557053"/>
    <n v="0.267091959557053"/>
    <s v=""/>
    <s v=""/>
    <s v="September 2015"/>
  </r>
  <r>
    <x v="2"/>
    <x v="15"/>
    <s v="E40000002"/>
    <s v="Midlands and East of England Commissioning Region"/>
    <x v="1"/>
    <x v="1"/>
    <s v=""/>
    <n v="965"/>
    <n v="965"/>
    <n v="0.116385542168675"/>
    <n v="0.116385542168675"/>
    <s v=""/>
    <s v=""/>
    <s v="September 2015"/>
  </r>
  <r>
    <x v="2"/>
    <x v="15"/>
    <s v="E40000002"/>
    <s v="Midlands and East of England Commissioning Region"/>
    <x v="7"/>
    <x v="32"/>
    <s v=""/>
    <n v="1080"/>
    <n v="1080"/>
    <n v="0.130051875980215"/>
    <n v="0.130051875980215"/>
    <s v=""/>
    <s v=""/>
    <s v="September 2015"/>
  </r>
  <r>
    <x v="2"/>
    <x v="15"/>
    <s v="E40000002"/>
    <s v="Midlands and East of England Commissioning Region"/>
    <x v="8"/>
    <x v="16"/>
    <s v=""/>
    <n v="2030"/>
    <n v="2030"/>
    <n v="0.24434280211844001"/>
    <n v="0.24434280211844001"/>
    <s v=""/>
    <s v=""/>
    <s v="September 2015"/>
  </r>
  <r>
    <x v="2"/>
    <x v="15"/>
    <s v="E40000002"/>
    <s v="Midlands and East of England Commissioning Region"/>
    <x v="1"/>
    <x v="13"/>
    <s v=""/>
    <n v="445"/>
    <n v="445"/>
    <n v="5.3855421686747E-2"/>
    <n v="5.3855421686747E-2"/>
    <s v=""/>
    <s v=""/>
    <s v="September 2015"/>
  </r>
  <r>
    <x v="2"/>
    <x v="15"/>
    <s v="E40000002"/>
    <s v="Midlands and East of England Commissioning Region"/>
    <x v="7"/>
    <x v="12"/>
    <s v=""/>
    <n v="2500"/>
    <n v="2500"/>
    <n v="0.30136325250331802"/>
    <n v="0.30136325250331802"/>
    <s v=""/>
    <s v=""/>
    <s v="September 2015"/>
  </r>
  <r>
    <x v="2"/>
    <x v="15"/>
    <s v="E40000002"/>
    <s v="Midlands and East of England Commissioning Region"/>
    <x v="7"/>
    <x v="24"/>
    <s v=""/>
    <n v="3575"/>
    <n v="3575"/>
    <n v="0.43129448666907899"/>
    <n v="0.43129448666907899"/>
    <s v=""/>
    <s v=""/>
    <s v="September 2015"/>
  </r>
  <r>
    <x v="2"/>
    <x v="15"/>
    <s v="E40000002"/>
    <s v="Midlands and East of England Commissioning Region"/>
    <x v="5"/>
    <x v="19"/>
    <s v=""/>
    <n v="15"/>
    <n v="15"/>
    <n v="1.93446983436102E-3"/>
    <n v="1.93446983436102E-3"/>
    <s v=""/>
    <s v=""/>
    <s v="September 2015"/>
  </r>
  <r>
    <x v="2"/>
    <x v="15"/>
    <s v="E40000002"/>
    <s v="Midlands and East of England Commissioning Region"/>
    <x v="5"/>
    <x v="6"/>
    <s v=""/>
    <n v="2430"/>
    <n v="2430"/>
    <n v="0.293555797364285"/>
    <n v="0.293555797364285"/>
    <s v=""/>
    <s v=""/>
    <s v="September 2015"/>
  </r>
  <r>
    <x v="2"/>
    <x v="15"/>
    <s v="E40000002"/>
    <s v="Midlands and East of England Commissioning Region"/>
    <x v="10"/>
    <x v="4"/>
    <s v=""/>
    <s v=""/>
    <s v=""/>
    <s v=""/>
    <s v=""/>
    <n v="7.8879299999999999"/>
    <n v="8"/>
    <s v="September 2015"/>
  </r>
  <r>
    <x v="2"/>
    <x v="15"/>
    <s v="E40000002"/>
    <s v="Midlands and East of England Commissioning Region"/>
    <x v="6"/>
    <x v="11"/>
    <s v=""/>
    <n v="875"/>
    <n v="875"/>
    <n v="0.105282156178559"/>
    <n v="0.105282156178559"/>
    <s v=""/>
    <s v=""/>
    <s v="September 2015"/>
  </r>
  <r>
    <x v="2"/>
    <x v="15"/>
    <s v="E40000002"/>
    <s v="Midlands and East of England Commissioning Region"/>
    <x v="3"/>
    <x v="36"/>
    <s v=""/>
    <n v="2730"/>
    <n v="2730"/>
    <n v="0.329472795270841"/>
    <n v="0.329472795270841"/>
    <s v=""/>
    <s v=""/>
    <s v="September 2015"/>
  </r>
  <r>
    <x v="2"/>
    <x v="15"/>
    <s v="E40000002"/>
    <s v="Midlands and East of England Commissioning Region"/>
    <x v="5"/>
    <x v="27"/>
    <s v=""/>
    <n v="2510"/>
    <n v="2510"/>
    <n v="0.30371176399467997"/>
    <n v="0.30371176399467997"/>
    <s v=""/>
    <s v=""/>
    <s v="September 2015"/>
  </r>
  <r>
    <x v="2"/>
    <x v="15"/>
    <s v="E40000002"/>
    <s v="Midlands and East of England Commissioning Region"/>
    <x v="3"/>
    <x v="3"/>
    <s v=""/>
    <n v="1270"/>
    <n v="1270"/>
    <n v="0.15333574616962201"/>
    <n v="0.15333574616962201"/>
    <s v=""/>
    <s v=""/>
    <s v="September 2015"/>
  </r>
  <r>
    <x v="2"/>
    <x v="15"/>
    <s v="E40000002"/>
    <s v="Midlands and East of England Commissioning Region"/>
    <x v="6"/>
    <x v="7"/>
    <s v=""/>
    <n v="1580"/>
    <n v="1580"/>
    <n v="0.19022981590662999"/>
    <n v="0.19022981590662999"/>
    <s v=""/>
    <s v=""/>
    <s v="September 2015"/>
  </r>
  <r>
    <x v="2"/>
    <x v="15"/>
    <s v="E40000002"/>
    <s v="Midlands and East of England Commissioning Region"/>
    <x v="8"/>
    <x v="22"/>
    <s v=""/>
    <n v="125"/>
    <n v="125"/>
    <n v="1.51661049590756E-2"/>
    <n v="1.51661049590756E-2"/>
    <s v=""/>
    <s v=""/>
    <s v="September 2015"/>
  </r>
  <r>
    <x v="2"/>
    <x v="15"/>
    <s v="E40000002"/>
    <s v="Midlands and East of England Commissioning Region"/>
    <x v="1"/>
    <x v="5"/>
    <s v=""/>
    <n v="135"/>
    <n v="135"/>
    <n v="1.6385542168674699E-2"/>
    <n v="1.6385542168674699E-2"/>
    <s v=""/>
    <s v=""/>
    <s v="September 2015"/>
  </r>
  <r>
    <x v="2"/>
    <x v="15"/>
    <s v="E40000002"/>
    <s v="Midlands and East of England Commissioning Region"/>
    <x v="9"/>
    <x v="4"/>
    <s v=""/>
    <s v=""/>
    <s v=""/>
    <s v=""/>
    <s v=""/>
    <n v="29.169149999999998"/>
    <n v="29"/>
    <s v="September 2015"/>
  </r>
  <r>
    <x v="2"/>
    <x v="15"/>
    <s v="E40000002"/>
    <s v="Midlands and East of England Commissioning Region"/>
    <x v="8"/>
    <x v="34"/>
    <s v=""/>
    <n v="105"/>
    <n v="105"/>
    <n v="1.2638420799229701E-2"/>
    <n v="1.2638420799229701E-2"/>
    <s v=""/>
    <s v=""/>
    <s v="September 2015"/>
  </r>
  <r>
    <x v="2"/>
    <x v="15"/>
    <s v="E40000002"/>
    <s v="Midlands and East of England Commissioning Region"/>
    <x v="2"/>
    <x v="33"/>
    <s v="No"/>
    <n v="5480"/>
    <n v="5480"/>
    <n v="0.66043876567020199"/>
    <n v="0.66043876567020199"/>
    <s v=""/>
    <s v=""/>
    <s v="September 2015"/>
  </r>
  <r>
    <x v="2"/>
    <x v="15"/>
    <s v="E40000002"/>
    <s v="Midlands and East of England Commissioning Region"/>
    <x v="8"/>
    <x v="13"/>
    <s v=""/>
    <n v="2480"/>
    <n v="2480"/>
    <n v="0.29826673086181998"/>
    <n v="0.29826673086181998"/>
    <s v=""/>
    <s v=""/>
    <s v="September 2015"/>
  </r>
  <r>
    <x v="2"/>
    <x v="15"/>
    <s v="E40000002"/>
    <s v="Midlands and East of England Commissioning Region"/>
    <x v="5"/>
    <x v="17"/>
    <s v=""/>
    <n v="1425"/>
    <n v="1425"/>
    <n v="0.17204691089348301"/>
    <n v="0.17204691089348301"/>
    <s v=""/>
    <s v=""/>
    <s v="September 2015"/>
  </r>
  <r>
    <x v="2"/>
    <x v="15"/>
    <s v="E40000002"/>
    <s v="Midlands and East of England Commissioning Region"/>
    <x v="8"/>
    <x v="28"/>
    <s v=""/>
    <n v="360"/>
    <n v="360"/>
    <n v="4.3572460279248902E-2"/>
    <n v="4.3572460279248902E-2"/>
    <s v=""/>
    <s v=""/>
    <s v="September 2015"/>
  </r>
  <r>
    <x v="2"/>
    <x v="15"/>
    <s v="E40000002"/>
    <s v="Midlands and East of England Commissioning Region"/>
    <x v="5"/>
    <x v="30"/>
    <s v=""/>
    <n v="385"/>
    <n v="385"/>
    <n v="4.6427276024664503E-2"/>
    <n v="4.6427276024664503E-2"/>
    <s v=""/>
    <s v=""/>
    <s v="September 2015"/>
  </r>
  <r>
    <x v="2"/>
    <x v="15"/>
    <s v="E40000002"/>
    <s v="Midlands and East of England Commissioning Region"/>
    <x v="1"/>
    <x v="26"/>
    <s v=""/>
    <n v="260"/>
    <n v="260"/>
    <n v="3.1084337349397601E-2"/>
    <n v="3.1084337349397601E-2"/>
    <s v=""/>
    <s v=""/>
    <s v="September 2015"/>
  </r>
  <r>
    <x v="2"/>
    <x v="15"/>
    <s v="E40000002"/>
    <s v="Midlands and East of England Commissioning Region"/>
    <x v="0"/>
    <x v="0"/>
    <s v=""/>
    <n v="19"/>
    <s v=""/>
    <s v=""/>
    <s v=""/>
    <s v=""/>
    <s v=""/>
    <s v="September 2015"/>
  </r>
  <r>
    <x v="2"/>
    <x v="15"/>
    <s v="E40000002"/>
    <s v="Midlands and East of England Commissioning Region"/>
    <x v="5"/>
    <x v="25"/>
    <s v=""/>
    <n v="1240"/>
    <n v="1240"/>
    <n v="0.149679603433684"/>
    <n v="0.149679603433684"/>
    <s v=""/>
    <s v=""/>
    <s v="September 2015"/>
  </r>
  <r>
    <x v="2"/>
    <x v="15"/>
    <s v="E40000002"/>
    <s v="Midlands and East of England Commissioning Region"/>
    <x v="8"/>
    <x v="29"/>
    <s v=""/>
    <n v="990"/>
    <n v="990"/>
    <n v="0.118921521425132"/>
    <n v="0.118921521425132"/>
    <s v=""/>
    <s v=""/>
    <s v="September 2015"/>
  </r>
  <r>
    <x v="2"/>
    <x v="15"/>
    <s v="E40000002"/>
    <s v="Midlands and East of England Commissioning Region"/>
    <x v="7"/>
    <x v="13"/>
    <s v=""/>
    <n v="-1"/>
    <n v="0"/>
    <n v="-0.01"/>
    <n v="0"/>
    <s v=""/>
    <s v=""/>
    <s v="September 2015"/>
  </r>
  <r>
    <x v="2"/>
    <x v="15"/>
    <s v="E40000002"/>
    <s v="Midlands and East of England Commissioning Region"/>
    <x v="3"/>
    <x v="14"/>
    <s v=""/>
    <n v="1565"/>
    <n v="1565"/>
    <n v="0.188563155989866"/>
    <n v="0.188563155989866"/>
    <s v=""/>
    <s v=""/>
    <s v="September 2015"/>
  </r>
  <r>
    <x v="2"/>
    <x v="15"/>
    <s v="E40000002"/>
    <s v="Midlands and East of England Commissioning Region"/>
    <x v="3"/>
    <x v="2"/>
    <s v=""/>
    <n v="1865"/>
    <n v="1865"/>
    <n v="0.22487634214018601"/>
    <n v="0.22487634214018601"/>
    <s v=""/>
    <s v=""/>
    <s v="September 2015"/>
  </r>
  <r>
    <x v="2"/>
    <x v="15"/>
    <s v="E40000002"/>
    <s v="Midlands and East of England Commissioning Region"/>
    <x v="5"/>
    <x v="2"/>
    <s v=""/>
    <n v="-1"/>
    <n v="0"/>
    <n v="-0.01"/>
    <n v="0"/>
    <s v=""/>
    <s v=""/>
    <s v="September 2015"/>
  </r>
  <r>
    <x v="2"/>
    <x v="15"/>
    <s v="E40000002"/>
    <s v="Midlands and East of England Commissioning Region"/>
    <x v="2"/>
    <x v="2"/>
    <s v="Missing Value"/>
    <n v="2055"/>
    <n v="2055"/>
    <n v="0.247589199614272"/>
    <n v="0.247589199614272"/>
    <s v=""/>
    <s v=""/>
    <s v="September 2015"/>
  </r>
  <r>
    <x v="2"/>
    <x v="15"/>
    <s v="E40000002"/>
    <s v="Midlands and East of England Commissioning Region"/>
    <x v="5"/>
    <x v="21"/>
    <s v=""/>
    <n v="270"/>
    <n v="270"/>
    <n v="3.2644178454842201E-2"/>
    <n v="3.2644178454842201E-2"/>
    <s v=""/>
    <s v=""/>
    <s v="September 2015"/>
  </r>
  <r>
    <x v="2"/>
    <x v="15"/>
    <s v="E40000002"/>
    <s v="Midlands and East of England Commissioning Region"/>
    <x v="1"/>
    <x v="8"/>
    <s v=""/>
    <n v="200"/>
    <n v="200"/>
    <n v="2.40963855421687E-2"/>
    <n v="2.40963855421687E-2"/>
    <s v=""/>
    <s v=""/>
    <s v="September 2015"/>
  </r>
  <r>
    <x v="2"/>
    <x v="15"/>
    <s v="E40000002"/>
    <s v="Midlands and East of England Commissioning Region"/>
    <x v="1"/>
    <x v="9"/>
    <s v=""/>
    <n v="5555"/>
    <n v="5555"/>
    <n v="0.66903614457831295"/>
    <n v="0.66903614457831295"/>
    <s v=""/>
    <s v=""/>
    <s v="September 2015"/>
  </r>
  <r>
    <x v="2"/>
    <x v="15"/>
    <s v="E40000002"/>
    <s v="Midlands and East of England Commissioning Region"/>
    <x v="6"/>
    <x v="13"/>
    <s v=""/>
    <n v="1020"/>
    <n v="1020"/>
    <n v="0.12248826855974"/>
    <n v="0.12248826855974"/>
    <s v=""/>
    <s v=""/>
    <s v="September 2015"/>
  </r>
  <r>
    <x v="2"/>
    <x v="15"/>
    <s v="E40000002"/>
    <s v="Midlands and East of England Commissioning Region"/>
    <x v="4"/>
    <x v="4"/>
    <s v=""/>
    <n v="8270"/>
    <n v="8270"/>
    <n v="1"/>
    <n v="1"/>
    <s v=""/>
    <s v=""/>
    <s v="September 2015"/>
  </r>
  <r>
    <x v="2"/>
    <x v="15"/>
    <s v="E40000002"/>
    <s v="Midlands and East of England Commissioning Region"/>
    <x v="3"/>
    <x v="20"/>
    <s v=""/>
    <n v="860"/>
    <n v="860"/>
    <n v="0.10375196042948499"/>
    <n v="0.10375196042948499"/>
    <s v=""/>
    <s v=""/>
    <s v="September 2015"/>
  </r>
  <r>
    <x v="2"/>
    <x v="15"/>
    <s v="E40000002"/>
    <s v="Midlands and East of England Commissioning Region"/>
    <x v="1"/>
    <x v="35"/>
    <s v=""/>
    <n v="370"/>
    <n v="370"/>
    <n v="4.4337349397590403E-2"/>
    <n v="4.4337349397590403E-2"/>
    <s v=""/>
    <s v=""/>
    <s v="September 2015"/>
  </r>
  <r>
    <x v="2"/>
    <x v="16"/>
    <s v="E40000003"/>
    <s v="London Commissioning Region"/>
    <x v="1"/>
    <x v="5"/>
    <s v=""/>
    <n v="100"/>
    <n v="100"/>
    <n v="1.69061707523246E-2"/>
    <n v="1.69061707523246E-2"/>
    <s v=""/>
    <s v=""/>
    <s v="September 2015"/>
  </r>
  <r>
    <x v="2"/>
    <x v="16"/>
    <s v="E40000003"/>
    <s v="London Commissioning Region"/>
    <x v="6"/>
    <x v="7"/>
    <s v=""/>
    <n v="1040"/>
    <n v="1040"/>
    <n v="0.17568481569157901"/>
    <n v="0.17568481569157901"/>
    <s v=""/>
    <s v=""/>
    <s v="September 2015"/>
  </r>
  <r>
    <x v="2"/>
    <x v="16"/>
    <s v="E40000003"/>
    <s v="London Commissioning Region"/>
    <x v="3"/>
    <x v="36"/>
    <s v=""/>
    <n v="2275"/>
    <n v="2275"/>
    <n v="0.38474547606967702"/>
    <n v="0.38474547606967702"/>
    <s v=""/>
    <s v=""/>
    <s v="September 2015"/>
  </r>
  <r>
    <x v="2"/>
    <x v="16"/>
    <s v="E40000003"/>
    <s v="London Commissioning Region"/>
    <x v="5"/>
    <x v="27"/>
    <s v=""/>
    <n v="1500"/>
    <n v="1500"/>
    <n v="0.25406228842247802"/>
    <n v="0.25406228842247802"/>
    <s v=""/>
    <s v=""/>
    <s v="September 2015"/>
  </r>
  <r>
    <x v="2"/>
    <x v="16"/>
    <s v="E40000003"/>
    <s v="London Commissioning Region"/>
    <x v="7"/>
    <x v="18"/>
    <s v=""/>
    <n v="615"/>
    <n v="615"/>
    <n v="0.103821440649307"/>
    <n v="0.103821440649307"/>
    <s v=""/>
    <s v=""/>
    <s v="September 2015"/>
  </r>
  <r>
    <x v="2"/>
    <x v="16"/>
    <s v="E40000003"/>
    <s v="London Commissioning Region"/>
    <x v="4"/>
    <x v="4"/>
    <s v=""/>
    <n v="5910"/>
    <n v="5910"/>
    <n v="1"/>
    <n v="1"/>
    <s v=""/>
    <s v=""/>
    <s v="September 2015"/>
  </r>
  <r>
    <x v="2"/>
    <x v="16"/>
    <s v="E40000003"/>
    <s v="London Commissioning Region"/>
    <x v="8"/>
    <x v="22"/>
    <s v=""/>
    <n v="50"/>
    <n v="50"/>
    <n v="8.6236050050727108E-3"/>
    <n v="8.6236050050727108E-3"/>
    <s v=""/>
    <s v=""/>
    <s v="September 2015"/>
  </r>
  <r>
    <x v="2"/>
    <x v="16"/>
    <s v="E40000003"/>
    <s v="London Commissioning Region"/>
    <x v="5"/>
    <x v="19"/>
    <s v=""/>
    <n v="25"/>
    <n v="25"/>
    <n v="4.4008124576845001E-3"/>
    <n v="4.4008124576845001E-3"/>
    <s v=""/>
    <s v=""/>
    <s v="September 2015"/>
  </r>
  <r>
    <x v="2"/>
    <x v="16"/>
    <s v="E40000003"/>
    <s v="London Commissioning Region"/>
    <x v="1"/>
    <x v="9"/>
    <s v=""/>
    <n v="2135"/>
    <n v="2135"/>
    <n v="0.360608622147084"/>
    <n v="0.360608622147084"/>
    <s v=""/>
    <s v=""/>
    <s v="September 2015"/>
  </r>
  <r>
    <x v="2"/>
    <x v="16"/>
    <s v="E40000003"/>
    <s v="London Commissioning Region"/>
    <x v="1"/>
    <x v="35"/>
    <s v=""/>
    <n v="530"/>
    <n v="530"/>
    <n v="8.9940828402366904E-2"/>
    <n v="8.9940828402366904E-2"/>
    <s v=""/>
    <s v=""/>
    <s v="September 2015"/>
  </r>
  <r>
    <x v="2"/>
    <x v="16"/>
    <s v="E40000003"/>
    <s v="London Commissioning Region"/>
    <x v="7"/>
    <x v="24"/>
    <s v=""/>
    <n v="1835"/>
    <n v="1835"/>
    <n v="0.31061887047683501"/>
    <n v="0.31061887047683501"/>
    <s v=""/>
    <s v=""/>
    <s v="September 2015"/>
  </r>
  <r>
    <x v="2"/>
    <x v="16"/>
    <s v="E40000003"/>
    <s v="London Commissioning Region"/>
    <x v="1"/>
    <x v="13"/>
    <s v=""/>
    <n v="1580"/>
    <n v="1580"/>
    <n v="0.26728655959425202"/>
    <n v="0.26728655959425202"/>
    <s v=""/>
    <s v=""/>
    <s v="September 2015"/>
  </r>
  <r>
    <x v="2"/>
    <x v="16"/>
    <s v="E40000003"/>
    <s v="London Commissioning Region"/>
    <x v="3"/>
    <x v="20"/>
    <s v=""/>
    <n v="710"/>
    <n v="710"/>
    <n v="0.12041265009301499"/>
    <n v="0.12041265009301499"/>
    <s v=""/>
    <s v=""/>
    <s v="September 2015"/>
  </r>
  <r>
    <x v="2"/>
    <x v="16"/>
    <s v="E40000003"/>
    <s v="London Commissioning Region"/>
    <x v="3"/>
    <x v="3"/>
    <s v=""/>
    <n v="730"/>
    <n v="730"/>
    <n v="0.12379502790461699"/>
    <n v="0.12379502790461699"/>
    <s v=""/>
    <s v=""/>
    <s v="September 2015"/>
  </r>
  <r>
    <x v="2"/>
    <x v="16"/>
    <s v="E40000003"/>
    <s v="London Commissioning Region"/>
    <x v="3"/>
    <x v="2"/>
    <s v=""/>
    <n v="985"/>
    <n v="985"/>
    <n v="0.166751226111957"/>
    <n v="0.166751226111957"/>
    <s v=""/>
    <s v=""/>
    <s v="September 2015"/>
  </r>
  <r>
    <x v="2"/>
    <x v="16"/>
    <s v="E40000003"/>
    <s v="London Commissioning Region"/>
    <x v="5"/>
    <x v="2"/>
    <s v=""/>
    <n v="-1"/>
    <n v="0"/>
    <n v="-0.01"/>
    <n v="0"/>
    <s v=""/>
    <s v=""/>
    <s v="September 2015"/>
  </r>
  <r>
    <x v="2"/>
    <x v="16"/>
    <s v="E40000003"/>
    <s v="London Commissioning Region"/>
    <x v="7"/>
    <x v="13"/>
    <s v=""/>
    <n v="-1"/>
    <n v="0"/>
    <n v="-0.01"/>
    <n v="0"/>
    <s v=""/>
    <s v=""/>
    <s v="September 2015"/>
  </r>
  <r>
    <x v="2"/>
    <x v="16"/>
    <s v="E40000003"/>
    <s v="London Commissioning Region"/>
    <x v="2"/>
    <x v="31"/>
    <s v="Yes"/>
    <n v="955"/>
    <n v="955"/>
    <n v="0.16192893401015199"/>
    <n v="0.16192893401015199"/>
    <s v=""/>
    <s v=""/>
    <s v="September 2015"/>
  </r>
  <r>
    <x v="2"/>
    <x v="16"/>
    <s v="E40000003"/>
    <s v="London Commissioning Region"/>
    <x v="8"/>
    <x v="16"/>
    <s v=""/>
    <n v="1555"/>
    <n v="1555"/>
    <n v="0.26310449780182599"/>
    <n v="0.26310449780182599"/>
    <s v=""/>
    <s v=""/>
    <s v="September 2015"/>
  </r>
  <r>
    <x v="2"/>
    <x v="16"/>
    <s v="E40000003"/>
    <s v="London Commissioning Region"/>
    <x v="2"/>
    <x v="2"/>
    <s v="Missing Value"/>
    <n v="85"/>
    <n v="85"/>
    <n v="1.4043993231810501E-2"/>
    <n v="1.4043993231810501E-2"/>
    <s v=""/>
    <s v=""/>
    <s v="September 2015"/>
  </r>
  <r>
    <x v="2"/>
    <x v="16"/>
    <s v="E40000003"/>
    <s v="London Commissioning Region"/>
    <x v="8"/>
    <x v="34"/>
    <s v=""/>
    <n v="30"/>
    <n v="30"/>
    <n v="5.0727088265133599E-3"/>
    <n v="5.0727088265133599E-3"/>
    <s v=""/>
    <s v=""/>
    <s v="September 2015"/>
  </r>
  <r>
    <x v="2"/>
    <x v="16"/>
    <s v="E40000003"/>
    <s v="London Commissioning Region"/>
    <x v="2"/>
    <x v="33"/>
    <s v="No"/>
    <n v="4870"/>
    <n v="4870"/>
    <n v="0.82402707275803699"/>
    <n v="0.82402707275803699"/>
    <s v=""/>
    <s v=""/>
    <s v="September 2015"/>
  </r>
  <r>
    <x v="2"/>
    <x v="16"/>
    <s v="E40000003"/>
    <s v="London Commissioning Region"/>
    <x v="1"/>
    <x v="26"/>
    <s v=""/>
    <n v="390"/>
    <n v="390"/>
    <n v="6.5595942519019401E-2"/>
    <n v="6.5595942519019401E-2"/>
    <s v=""/>
    <s v=""/>
    <s v="September 2015"/>
  </r>
  <r>
    <x v="2"/>
    <x v="16"/>
    <s v="E40000003"/>
    <s v="London Commissioning Region"/>
    <x v="6"/>
    <x v="10"/>
    <s v=""/>
    <n v="4030"/>
    <n v="4030"/>
    <n v="0.68109570510652695"/>
    <n v="0.68109570510652695"/>
    <s v=""/>
    <s v=""/>
    <s v="September 2015"/>
  </r>
  <r>
    <x v="2"/>
    <x v="16"/>
    <s v="E40000003"/>
    <s v="London Commissioning Region"/>
    <x v="1"/>
    <x v="15"/>
    <s v=""/>
    <n v="320"/>
    <n v="320"/>
    <n v="5.4437869822485198E-2"/>
    <n v="5.4437869822485198E-2"/>
    <s v=""/>
    <s v=""/>
    <s v="September 2015"/>
  </r>
  <r>
    <x v="2"/>
    <x v="16"/>
    <s v="E40000003"/>
    <s v="London Commissioning Region"/>
    <x v="6"/>
    <x v="11"/>
    <s v=""/>
    <n v="255"/>
    <n v="255"/>
    <n v="4.3287115319580703E-2"/>
    <n v="4.3287115319580703E-2"/>
    <s v=""/>
    <s v=""/>
    <s v="September 2015"/>
  </r>
  <r>
    <x v="2"/>
    <x v="16"/>
    <s v="E40000003"/>
    <s v="London Commissioning Region"/>
    <x v="8"/>
    <x v="23"/>
    <s v=""/>
    <n v="865"/>
    <n v="865"/>
    <n v="0.14660128508623599"/>
    <n v="0.14660128508623599"/>
    <s v=""/>
    <s v=""/>
    <s v="September 2015"/>
  </r>
  <r>
    <x v="2"/>
    <x v="16"/>
    <s v="E40000003"/>
    <s v="London Commissioning Region"/>
    <x v="7"/>
    <x v="12"/>
    <s v=""/>
    <n v="2465"/>
    <n v="2465"/>
    <n v="0.41680757524518097"/>
    <n v="0.41680757524518097"/>
    <s v=""/>
    <s v=""/>
    <s v="September 2015"/>
  </r>
  <r>
    <x v="2"/>
    <x v="16"/>
    <s v="E40000003"/>
    <s v="London Commissioning Region"/>
    <x v="8"/>
    <x v="28"/>
    <s v=""/>
    <n v="125"/>
    <n v="125"/>
    <n v="2.1136286777139E-2"/>
    <n v="2.1136286777139E-2"/>
    <s v=""/>
    <s v=""/>
    <s v="September 2015"/>
  </r>
  <r>
    <x v="2"/>
    <x v="16"/>
    <s v="E40000003"/>
    <s v="London Commissioning Region"/>
    <x v="5"/>
    <x v="30"/>
    <s v=""/>
    <n v="150"/>
    <n v="150"/>
    <n v="2.5558564658090699E-2"/>
    <n v="2.5558564658090699E-2"/>
    <s v=""/>
    <s v=""/>
    <s v="September 2015"/>
  </r>
  <r>
    <x v="2"/>
    <x v="16"/>
    <s v="E40000003"/>
    <s v="London Commissioning Region"/>
    <x v="8"/>
    <x v="13"/>
    <s v=""/>
    <n v="2980"/>
    <n v="2980"/>
    <n v="0.50405816706121098"/>
    <n v="0.50405816706121098"/>
    <s v=""/>
    <s v=""/>
    <s v="September 2015"/>
  </r>
  <r>
    <x v="2"/>
    <x v="16"/>
    <s v="E40000003"/>
    <s v="London Commissioning Region"/>
    <x v="5"/>
    <x v="25"/>
    <s v=""/>
    <n v="1200"/>
    <n v="1200"/>
    <n v="0.20277589708869301"/>
    <n v="0.20277589708869301"/>
    <s v=""/>
    <s v=""/>
    <s v="September 2015"/>
  </r>
  <r>
    <x v="2"/>
    <x v="16"/>
    <s v="E40000003"/>
    <s v="London Commissioning Region"/>
    <x v="5"/>
    <x v="17"/>
    <s v=""/>
    <n v="650"/>
    <n v="650"/>
    <n v="0.109681787406906"/>
    <n v="0.109681787406906"/>
    <s v=""/>
    <s v=""/>
    <s v="September 2015"/>
  </r>
  <r>
    <x v="2"/>
    <x v="16"/>
    <s v="E40000003"/>
    <s v="London Commissioning Region"/>
    <x v="3"/>
    <x v="14"/>
    <s v=""/>
    <n v="1210"/>
    <n v="1210"/>
    <n v="0.20429561982073399"/>
    <n v="0.20429561982073399"/>
    <s v=""/>
    <s v=""/>
    <s v="September 2015"/>
  </r>
  <r>
    <x v="2"/>
    <x v="16"/>
    <s v="E40000003"/>
    <s v="London Commissioning Region"/>
    <x v="10"/>
    <x v="4"/>
    <s v=""/>
    <s v=""/>
    <s v=""/>
    <s v=""/>
    <s v=""/>
    <n v="6.4660599999999997"/>
    <n v="5"/>
    <s v="September 2015"/>
  </r>
  <r>
    <x v="2"/>
    <x v="16"/>
    <s v="E40000003"/>
    <s v="London Commissioning Region"/>
    <x v="9"/>
    <x v="4"/>
    <s v=""/>
    <s v=""/>
    <s v=""/>
    <s v=""/>
    <s v=""/>
    <n v="30.863240000000001"/>
    <n v="31"/>
    <s v="September 2015"/>
  </r>
  <r>
    <x v="2"/>
    <x v="16"/>
    <s v="E40000003"/>
    <s v="London Commissioning Region"/>
    <x v="5"/>
    <x v="6"/>
    <s v=""/>
    <n v="2060"/>
    <n v="2060"/>
    <n v="0.34851049424509101"/>
    <n v="0.34851049424509101"/>
    <s v=""/>
    <s v=""/>
    <s v="September 2015"/>
  </r>
  <r>
    <x v="2"/>
    <x v="16"/>
    <s v="E40000003"/>
    <s v="London Commissioning Region"/>
    <x v="8"/>
    <x v="29"/>
    <s v=""/>
    <n v="305"/>
    <n v="305"/>
    <n v="5.1403449442002001E-2"/>
    <n v="5.1403449442002001E-2"/>
    <s v=""/>
    <s v=""/>
    <s v="September 2015"/>
  </r>
  <r>
    <x v="2"/>
    <x v="16"/>
    <s v="E40000003"/>
    <s v="London Commissioning Region"/>
    <x v="5"/>
    <x v="21"/>
    <s v=""/>
    <n v="325"/>
    <n v="325"/>
    <n v="5.5010155721056199E-2"/>
    <n v="5.5010155721056199E-2"/>
    <s v=""/>
    <s v=""/>
    <s v="September 2015"/>
  </r>
  <r>
    <x v="2"/>
    <x v="16"/>
    <s v="E40000003"/>
    <s v="London Commissioning Region"/>
    <x v="7"/>
    <x v="32"/>
    <s v=""/>
    <n v="1000"/>
    <n v="1000"/>
    <n v="0.16875211362867801"/>
    <n v="0.16875211362867801"/>
    <s v=""/>
    <s v=""/>
    <s v="September 2015"/>
  </r>
  <r>
    <x v="2"/>
    <x v="16"/>
    <s v="E40000003"/>
    <s v="London Commissioning Region"/>
    <x v="1"/>
    <x v="8"/>
    <s v=""/>
    <n v="40"/>
    <n v="40"/>
    <n v="6.5934065934065899E-3"/>
    <n v="6.5934065934065899E-3"/>
    <s v=""/>
    <s v=""/>
    <s v="September 2015"/>
  </r>
  <r>
    <x v="2"/>
    <x v="16"/>
    <s v="E40000003"/>
    <s v="London Commissioning Region"/>
    <x v="6"/>
    <x v="13"/>
    <s v=""/>
    <n v="590"/>
    <n v="590"/>
    <n v="9.9932363882313094E-2"/>
    <n v="9.9932363882313094E-2"/>
    <s v=""/>
    <s v=""/>
    <s v="September 2015"/>
  </r>
  <r>
    <x v="2"/>
    <x v="16"/>
    <s v="E40000003"/>
    <s v="London Commissioning Region"/>
    <x v="1"/>
    <x v="1"/>
    <s v=""/>
    <n v="820"/>
    <n v="820"/>
    <n v="0.13863060016906201"/>
    <n v="0.13863060016906201"/>
    <s v=""/>
    <s v=""/>
    <s v="September 2015"/>
  </r>
  <r>
    <x v="2"/>
    <x v="16"/>
    <s v="E40000003"/>
    <s v="London Commissioning Region"/>
    <x v="0"/>
    <x v="0"/>
    <s v=""/>
    <n v="11"/>
    <s v=""/>
    <s v=""/>
    <s v=""/>
    <s v=""/>
    <s v=""/>
    <s v="September 2015"/>
  </r>
  <r>
    <x v="2"/>
    <x v="17"/>
    <s v="E40000004"/>
    <s v="South of England Commissioning Region"/>
    <x v="0"/>
    <x v="0"/>
    <s v=""/>
    <n v="16"/>
    <s v=""/>
    <s v=""/>
    <s v=""/>
    <s v=""/>
    <s v=""/>
    <s v="September 2015"/>
  </r>
  <r>
    <x v="2"/>
    <x v="17"/>
    <s v="E40000004"/>
    <s v="South of England Commissioning Region"/>
    <x v="5"/>
    <x v="2"/>
    <s v=""/>
    <n v="-1"/>
    <n v="0"/>
    <n v="-0.01"/>
    <n v="0"/>
    <s v=""/>
    <s v=""/>
    <s v="September 2015"/>
  </r>
  <r>
    <x v="2"/>
    <x v="17"/>
    <s v="E40000004"/>
    <s v="South of England Commissioning Region"/>
    <x v="8"/>
    <x v="13"/>
    <s v=""/>
    <n v="860"/>
    <n v="860"/>
    <n v="0.11742217367558699"/>
    <n v="0.11742217367558699"/>
    <s v=""/>
    <s v=""/>
    <s v="September 2015"/>
  </r>
  <r>
    <x v="2"/>
    <x v="17"/>
    <s v="E40000004"/>
    <s v="South of England Commissioning Region"/>
    <x v="1"/>
    <x v="9"/>
    <s v=""/>
    <n v="5585"/>
    <n v="5585"/>
    <n v="0.76266557421821701"/>
    <n v="0.76266557421821701"/>
    <s v=""/>
    <s v=""/>
    <s v="September 2015"/>
  </r>
  <r>
    <x v="2"/>
    <x v="17"/>
    <s v="E40000004"/>
    <s v="South of England Commissioning Region"/>
    <x v="7"/>
    <x v="12"/>
    <s v=""/>
    <n v="2235"/>
    <n v="2235"/>
    <n v="0.30546448087431699"/>
    <n v="0.30546448087431699"/>
    <s v=""/>
    <s v=""/>
    <s v="September 2015"/>
  </r>
  <r>
    <x v="2"/>
    <x v="17"/>
    <s v="E40000004"/>
    <s v="South of England Commissioning Region"/>
    <x v="8"/>
    <x v="16"/>
    <s v=""/>
    <n v="2825"/>
    <n v="2825"/>
    <n v="0.38544511196067699"/>
    <n v="0.38544511196067699"/>
    <s v=""/>
    <s v=""/>
    <s v="September 2015"/>
  </r>
  <r>
    <x v="2"/>
    <x v="17"/>
    <s v="E40000004"/>
    <s v="South of England Commissioning Region"/>
    <x v="7"/>
    <x v="32"/>
    <s v=""/>
    <n v="640"/>
    <n v="640"/>
    <n v="8.7431693989071094E-2"/>
    <n v="8.7431693989071094E-2"/>
    <s v=""/>
    <s v=""/>
    <s v="September 2015"/>
  </r>
  <r>
    <x v="2"/>
    <x v="17"/>
    <s v="E40000004"/>
    <s v="South of England Commissioning Region"/>
    <x v="5"/>
    <x v="6"/>
    <s v=""/>
    <n v="2355"/>
    <n v="2355"/>
    <n v="0.32193654266958399"/>
    <n v="0.32193654266958399"/>
    <s v=""/>
    <s v=""/>
    <s v="September 2015"/>
  </r>
  <r>
    <x v="2"/>
    <x v="17"/>
    <s v="E40000004"/>
    <s v="South of England Commissioning Region"/>
    <x v="7"/>
    <x v="13"/>
    <s v=""/>
    <n v="-1"/>
    <n v="0"/>
    <n v="-0.01"/>
    <n v="0"/>
    <s v=""/>
    <s v=""/>
    <s v="September 2015"/>
  </r>
  <r>
    <x v="2"/>
    <x v="17"/>
    <s v="E40000004"/>
    <s v="South of England Commissioning Region"/>
    <x v="5"/>
    <x v="21"/>
    <s v=""/>
    <n v="275"/>
    <n v="275"/>
    <n v="3.7472647702406998E-2"/>
    <n v="3.7472647702406998E-2"/>
    <s v=""/>
    <s v=""/>
    <s v="September 2015"/>
  </r>
  <r>
    <x v="2"/>
    <x v="17"/>
    <s v="E40000004"/>
    <s v="South of England Commissioning Region"/>
    <x v="8"/>
    <x v="34"/>
    <s v=""/>
    <n v="95"/>
    <n v="95"/>
    <n v="1.2697979246313501E-2"/>
    <n v="1.2697979246313501E-2"/>
    <s v=""/>
    <s v=""/>
    <s v="September 2015"/>
  </r>
  <r>
    <x v="2"/>
    <x v="17"/>
    <s v="E40000004"/>
    <s v="South of England Commissioning Region"/>
    <x v="2"/>
    <x v="2"/>
    <s v="Missing Value"/>
    <n v="1200"/>
    <n v="1200"/>
    <n v="0.16346546791990199"/>
    <n v="0.16346546791990199"/>
    <s v=""/>
    <s v=""/>
    <s v="September 2015"/>
  </r>
  <r>
    <x v="2"/>
    <x v="17"/>
    <s v="E40000004"/>
    <s v="South of England Commissioning Region"/>
    <x v="5"/>
    <x v="19"/>
    <s v=""/>
    <n v="20"/>
    <n v="20"/>
    <n v="3.0087527352297598E-3"/>
    <n v="3.0087527352297598E-3"/>
    <s v=""/>
    <s v=""/>
    <s v="September 2015"/>
  </r>
  <r>
    <x v="2"/>
    <x v="17"/>
    <s v="E40000004"/>
    <s v="South of England Commissioning Region"/>
    <x v="2"/>
    <x v="33"/>
    <s v="No"/>
    <n v="5580"/>
    <n v="5580"/>
    <n v="0.76011442582754396"/>
    <n v="0.76011442582754396"/>
    <s v=""/>
    <s v=""/>
    <s v="September 2015"/>
  </r>
  <r>
    <x v="2"/>
    <x v="17"/>
    <s v="E40000004"/>
    <s v="South of England Commissioning Region"/>
    <x v="1"/>
    <x v="1"/>
    <s v=""/>
    <n v="420"/>
    <n v="420"/>
    <n v="5.7626655742182203E-2"/>
    <n v="5.7626655742182203E-2"/>
    <s v=""/>
    <s v=""/>
    <s v="September 2015"/>
  </r>
  <r>
    <x v="2"/>
    <x v="17"/>
    <s v="E40000004"/>
    <s v="South of England Commissioning Region"/>
    <x v="10"/>
    <x v="4"/>
    <s v=""/>
    <s v=""/>
    <s v=""/>
    <s v=""/>
    <s v=""/>
    <n v="7.6748500000000002"/>
    <n v="5"/>
    <s v="September 2015"/>
  </r>
  <r>
    <x v="2"/>
    <x v="17"/>
    <s v="E40000004"/>
    <s v="South of England Commissioning Region"/>
    <x v="9"/>
    <x v="4"/>
    <s v=""/>
    <s v=""/>
    <s v=""/>
    <s v=""/>
    <s v=""/>
    <n v="29.810860000000002"/>
    <n v="30"/>
    <s v="September 2015"/>
  </r>
  <r>
    <x v="2"/>
    <x v="17"/>
    <s v="E40000004"/>
    <s v="South of England Commissioning Region"/>
    <x v="7"/>
    <x v="24"/>
    <s v=""/>
    <n v="3915"/>
    <n v="3915"/>
    <n v="0.53456284153005496"/>
    <n v="0.53456284153005496"/>
    <s v=""/>
    <s v=""/>
    <s v="September 2015"/>
  </r>
  <r>
    <x v="2"/>
    <x v="17"/>
    <s v="E40000004"/>
    <s v="South of England Commissioning Region"/>
    <x v="1"/>
    <x v="13"/>
    <s v=""/>
    <n v="40"/>
    <n v="40"/>
    <n v="5.3256861941827103E-3"/>
    <n v="5.3256861941827103E-3"/>
    <s v=""/>
    <s v=""/>
    <s v="September 2015"/>
  </r>
  <r>
    <x v="2"/>
    <x v="17"/>
    <s v="E40000004"/>
    <s v="South of England Commissioning Region"/>
    <x v="1"/>
    <x v="35"/>
    <s v=""/>
    <n v="165"/>
    <n v="165"/>
    <n v="2.2258637170558499E-2"/>
    <n v="2.2258637170558499E-2"/>
    <s v=""/>
    <s v=""/>
    <s v="September 2015"/>
  </r>
  <r>
    <x v="2"/>
    <x v="17"/>
    <s v="E40000004"/>
    <s v="South of England Commissioning Region"/>
    <x v="3"/>
    <x v="3"/>
    <s v=""/>
    <n v="1660"/>
    <n v="1660"/>
    <n v="0.22677595628415301"/>
    <n v="0.22677595628415301"/>
    <s v=""/>
    <s v=""/>
    <s v="September 2015"/>
  </r>
  <r>
    <x v="2"/>
    <x v="17"/>
    <s v="E40000004"/>
    <s v="South of England Commissioning Region"/>
    <x v="4"/>
    <x v="4"/>
    <s v=""/>
    <n v="7310"/>
    <n v="7310"/>
    <n v="1"/>
    <n v="1"/>
    <s v=""/>
    <s v=""/>
    <s v="September 2015"/>
  </r>
  <r>
    <x v="2"/>
    <x v="17"/>
    <s v="E40000004"/>
    <s v="South of England Commissioning Region"/>
    <x v="1"/>
    <x v="8"/>
    <s v=""/>
    <n v="240"/>
    <n v="240"/>
    <n v="3.2636897446401698E-2"/>
    <n v="3.2636897446401698E-2"/>
    <s v=""/>
    <s v=""/>
    <s v="September 2015"/>
  </r>
  <r>
    <x v="2"/>
    <x v="17"/>
    <s v="E40000004"/>
    <s v="South of England Commissioning Region"/>
    <x v="3"/>
    <x v="20"/>
    <s v=""/>
    <n v="530"/>
    <n v="530"/>
    <n v="7.2267759562841496E-2"/>
    <n v="7.2267759562841496E-2"/>
    <s v=""/>
    <s v=""/>
    <s v="September 2015"/>
  </r>
  <r>
    <x v="2"/>
    <x v="17"/>
    <s v="E40000004"/>
    <s v="South of England Commissioning Region"/>
    <x v="6"/>
    <x v="7"/>
    <s v=""/>
    <n v="105"/>
    <n v="105"/>
    <n v="1.46055146055146E-2"/>
    <n v="1.46055146055146E-2"/>
    <s v=""/>
    <s v=""/>
    <s v="September 2015"/>
  </r>
  <r>
    <x v="2"/>
    <x v="17"/>
    <s v="E40000004"/>
    <s v="South of England Commissioning Region"/>
    <x v="1"/>
    <x v="15"/>
    <s v=""/>
    <n v="645"/>
    <n v="645"/>
    <n v="8.8078656288406401E-2"/>
    <n v="8.8078656288406401E-2"/>
    <s v=""/>
    <s v=""/>
    <s v="September 2015"/>
  </r>
  <r>
    <x v="2"/>
    <x v="17"/>
    <s v="E40000004"/>
    <s v="South of England Commissioning Region"/>
    <x v="7"/>
    <x v="18"/>
    <s v=""/>
    <n v="530"/>
    <n v="530"/>
    <n v="7.2404371584699506E-2"/>
    <n v="7.2404371584699506E-2"/>
    <s v=""/>
    <s v=""/>
    <s v="September 2015"/>
  </r>
  <r>
    <x v="2"/>
    <x v="17"/>
    <s v="E40000004"/>
    <s v="South of England Commissioning Region"/>
    <x v="8"/>
    <x v="22"/>
    <s v=""/>
    <n v="110"/>
    <n v="110"/>
    <n v="1.5155652648825801E-2"/>
    <n v="1.5155652648825801E-2"/>
    <s v=""/>
    <s v=""/>
    <s v="September 2015"/>
  </r>
  <r>
    <x v="2"/>
    <x v="17"/>
    <s v="E40000004"/>
    <s v="South of England Commissioning Region"/>
    <x v="8"/>
    <x v="23"/>
    <s v=""/>
    <n v="2305"/>
    <n v="2305"/>
    <n v="0.31471873293282399"/>
    <n v="0.31471873293282399"/>
    <s v=""/>
    <s v=""/>
    <s v="September 2015"/>
  </r>
  <r>
    <x v="2"/>
    <x v="17"/>
    <s v="E40000004"/>
    <s v="South of England Commissioning Region"/>
    <x v="1"/>
    <x v="5"/>
    <s v=""/>
    <n v="90"/>
    <n v="90"/>
    <n v="1.2426601119759699E-2"/>
    <n v="1.2426601119759699E-2"/>
    <s v=""/>
    <s v=""/>
    <s v="September 2015"/>
  </r>
  <r>
    <x v="2"/>
    <x v="17"/>
    <s v="E40000004"/>
    <s v="South of England Commissioning Region"/>
    <x v="3"/>
    <x v="36"/>
    <s v=""/>
    <n v="3200"/>
    <n v="3200"/>
    <n v="0.43688524590163902"/>
    <n v="0.43688524590163902"/>
    <s v=""/>
    <s v=""/>
    <s v="September 2015"/>
  </r>
  <r>
    <x v="2"/>
    <x v="17"/>
    <s v="E40000004"/>
    <s v="South of England Commissioning Region"/>
    <x v="8"/>
    <x v="28"/>
    <s v=""/>
    <n v="275"/>
    <n v="275"/>
    <n v="3.7684325505188403E-2"/>
    <n v="3.7684325505188403E-2"/>
    <s v=""/>
    <s v=""/>
    <s v="September 2015"/>
  </r>
  <r>
    <x v="2"/>
    <x v="17"/>
    <s v="E40000004"/>
    <s v="South of England Commissioning Region"/>
    <x v="8"/>
    <x v="29"/>
    <s v=""/>
    <n v="855"/>
    <n v="855"/>
    <n v="0.116876024030584"/>
    <n v="0.116876024030584"/>
    <s v=""/>
    <s v=""/>
    <s v="September 2015"/>
  </r>
  <r>
    <x v="2"/>
    <x v="17"/>
    <s v="E40000004"/>
    <s v="South of England Commissioning Region"/>
    <x v="5"/>
    <x v="25"/>
    <s v=""/>
    <n v="1245"/>
    <n v="1245"/>
    <n v="0.17040481400437599"/>
    <n v="0.17040481400437599"/>
    <s v=""/>
    <s v=""/>
    <s v="September 2015"/>
  </r>
  <r>
    <x v="2"/>
    <x v="17"/>
    <s v="E40000004"/>
    <s v="South of England Commissioning Region"/>
    <x v="3"/>
    <x v="14"/>
    <s v=""/>
    <n v="1680"/>
    <n v="1680"/>
    <n v="0.229781420765027"/>
    <n v="0.229781420765027"/>
    <s v=""/>
    <s v=""/>
    <s v="September 2015"/>
  </r>
  <r>
    <x v="2"/>
    <x v="17"/>
    <s v="E40000004"/>
    <s v="South of England Commissioning Region"/>
    <x v="5"/>
    <x v="17"/>
    <s v=""/>
    <n v="1040"/>
    <n v="1040"/>
    <n v="0.142505470459519"/>
    <n v="0.142505470459519"/>
    <s v=""/>
    <s v=""/>
    <s v="September 2015"/>
  </r>
  <r>
    <x v="2"/>
    <x v="17"/>
    <s v="E40000004"/>
    <s v="South of England Commissioning Region"/>
    <x v="3"/>
    <x v="2"/>
    <s v=""/>
    <n v="250"/>
    <n v="250"/>
    <n v="3.4289617486338797E-2"/>
    <n v="3.4289617486338797E-2"/>
    <s v=""/>
    <s v=""/>
    <s v="September 2015"/>
  </r>
  <r>
    <x v="2"/>
    <x v="17"/>
    <s v="E40000004"/>
    <s v="South of England Commissioning Region"/>
    <x v="2"/>
    <x v="31"/>
    <s v="Yes"/>
    <n v="560"/>
    <n v="560"/>
    <n v="7.6420106252554104E-2"/>
    <n v="7.6420106252554104E-2"/>
    <s v=""/>
    <s v=""/>
    <s v="September 2015"/>
  </r>
  <r>
    <x v="2"/>
    <x v="17"/>
    <s v="E40000004"/>
    <s v="South of England Commissioning Region"/>
    <x v="5"/>
    <x v="30"/>
    <s v=""/>
    <n v="300"/>
    <n v="300"/>
    <n v="4.1165207877461703E-2"/>
    <n v="4.1165207877461703E-2"/>
    <s v=""/>
    <s v=""/>
    <s v="September 2015"/>
  </r>
  <r>
    <x v="2"/>
    <x v="17"/>
    <s v="E40000004"/>
    <s v="South of England Commissioning Region"/>
    <x v="6"/>
    <x v="11"/>
    <s v=""/>
    <n v="890"/>
    <n v="890"/>
    <n v="0.121485121485121"/>
    <n v="0.121485121485121"/>
    <s v=""/>
    <s v=""/>
    <s v="September 2015"/>
  </r>
  <r>
    <x v="2"/>
    <x v="17"/>
    <s v="E40000004"/>
    <s v="South of England Commissioning Region"/>
    <x v="6"/>
    <x v="13"/>
    <s v=""/>
    <n v="30"/>
    <n v="30"/>
    <n v="4.2315042315042304E-3"/>
    <n v="4.2315042315042304E-3"/>
    <s v=""/>
    <s v=""/>
    <s v="September 2015"/>
  </r>
  <r>
    <x v="2"/>
    <x v="17"/>
    <s v="E40000004"/>
    <s v="South of England Commissioning Region"/>
    <x v="1"/>
    <x v="26"/>
    <s v=""/>
    <n v="140"/>
    <n v="140"/>
    <n v="1.89812918202922E-2"/>
    <n v="1.89812918202922E-2"/>
    <s v=""/>
    <s v=""/>
    <s v="September 2015"/>
  </r>
  <r>
    <x v="2"/>
    <x v="17"/>
    <s v="E40000004"/>
    <s v="South of England Commissioning Region"/>
    <x v="6"/>
    <x v="10"/>
    <s v=""/>
    <n v="6300"/>
    <n v="6300"/>
    <n v="0.85967785967786003"/>
    <n v="0.85967785967786003"/>
    <s v=""/>
    <s v=""/>
    <s v="September 2015"/>
  </r>
  <r>
    <x v="2"/>
    <x v="17"/>
    <s v="E40000004"/>
    <s v="South of England Commissioning Region"/>
    <x v="5"/>
    <x v="27"/>
    <s v=""/>
    <n v="2075"/>
    <n v="2075"/>
    <n v="0.28350656455142198"/>
    <n v="0.28350656455142198"/>
    <s v=""/>
    <s v=""/>
    <s v="September 2015"/>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r>
    <x v="3"/>
    <x v="18"/>
    <m/>
    <m/>
    <x v="11"/>
    <x v="37"/>
    <m/>
    <m/>
    <m/>
    <m/>
    <m/>
    <m/>
    <m/>
    <m/>
  </r>
</pivotCacheRecords>
</file>

<file path=xl/pivotCache/pivotCacheRecords2.xml><?xml version="1.0" encoding="utf-8"?>
<pivotCacheRecords xmlns="http://schemas.openxmlformats.org/spreadsheetml/2006/main" xmlns:r="http://schemas.openxmlformats.org/officeDocument/2006/relationships" count="811">
  <r>
    <s v="National"/>
    <x v="0"/>
    <s v=""/>
    <x v="0"/>
    <x v="0"/>
    <x v="0"/>
    <x v="0"/>
    <n v="78"/>
    <s v=""/>
    <s v=""/>
    <s v=""/>
    <s v=""/>
    <s v=""/>
    <s v="September 2015"/>
  </r>
  <r>
    <s v="National"/>
    <x v="0"/>
    <s v=""/>
    <x v="0"/>
    <x v="1"/>
    <x v="1"/>
    <x v="0"/>
    <n v="2965"/>
    <n v="2965"/>
    <n v="8.69909635019364E-2"/>
    <n v="8.69909635019364E-2"/>
    <s v=""/>
    <s v=""/>
    <s v="September 2015"/>
  </r>
  <r>
    <s v="National"/>
    <x v="0"/>
    <s v=""/>
    <x v="0"/>
    <x v="2"/>
    <x v="2"/>
    <x v="1"/>
    <n v="7688"/>
    <n v="7688"/>
    <n v="0.22568618816967601"/>
    <n v="0.22568618816967601"/>
    <s v=""/>
    <s v=""/>
    <s v="September 2015"/>
  </r>
  <r>
    <s v="National"/>
    <x v="0"/>
    <s v=""/>
    <x v="0"/>
    <x v="3"/>
    <x v="3"/>
    <x v="0"/>
    <n v="5520"/>
    <n v="5520"/>
    <n v="0.16204790981681499"/>
    <n v="0.16204790981681499"/>
    <s v=""/>
    <s v=""/>
    <s v="September 2015"/>
  </r>
  <r>
    <s v="National"/>
    <x v="0"/>
    <s v=""/>
    <x v="0"/>
    <x v="4"/>
    <x v="4"/>
    <x v="0"/>
    <n v="33950"/>
    <n v="33950"/>
    <n v="1"/>
    <n v="1"/>
    <s v=""/>
    <s v=""/>
    <s v="September 2015"/>
  </r>
  <r>
    <s v="National"/>
    <x v="0"/>
    <s v=""/>
    <x v="0"/>
    <x v="1"/>
    <x v="5"/>
    <x v="0"/>
    <n v="440"/>
    <n v="440"/>
    <n v="1.2909282948010799E-2"/>
    <n v="1.2909282948010799E-2"/>
    <s v=""/>
    <s v=""/>
    <s v="September 2015"/>
  </r>
  <r>
    <s v="National"/>
    <x v="0"/>
    <s v=""/>
    <x v="0"/>
    <x v="5"/>
    <x v="6"/>
    <x v="0"/>
    <n v="10378"/>
    <n v="10378"/>
    <n v="0.30566682375117799"/>
    <n v="0.30566682375117799"/>
    <s v=""/>
    <s v=""/>
    <s v="September 2015"/>
  </r>
  <r>
    <s v="National"/>
    <x v="0"/>
    <s v=""/>
    <x v="0"/>
    <x v="6"/>
    <x v="7"/>
    <x v="0"/>
    <n v="2946"/>
    <n v="2946"/>
    <n v="8.6474110602324794E-2"/>
    <n v="8.6474110602324794E-2"/>
    <s v=""/>
    <s v=""/>
    <s v="September 2015"/>
  </r>
  <r>
    <s v="National"/>
    <x v="0"/>
    <s v=""/>
    <x v="0"/>
    <x v="1"/>
    <x v="8"/>
    <x v="0"/>
    <n v="987"/>
    <n v="987"/>
    <n v="2.8957868794742402E-2"/>
    <n v="2.8957868794742402E-2"/>
    <s v=""/>
    <s v=""/>
    <s v="September 2015"/>
  </r>
  <r>
    <s v="National"/>
    <x v="0"/>
    <s v=""/>
    <x v="0"/>
    <x v="1"/>
    <x v="9"/>
    <x v="0"/>
    <n v="21605"/>
    <n v="21605"/>
    <n v="0.63387513202675705"/>
    <n v="0.63387513202675705"/>
    <s v=""/>
    <s v=""/>
    <s v="September 2015"/>
  </r>
  <r>
    <s v="National"/>
    <x v="0"/>
    <s v=""/>
    <x v="0"/>
    <x v="6"/>
    <x v="10"/>
    <x v="0"/>
    <n v="22780"/>
    <n v="22780"/>
    <n v="0.66866267465069895"/>
    <n v="0.66866267465069895"/>
    <s v=""/>
    <s v=""/>
    <s v="September 2015"/>
  </r>
  <r>
    <s v="National"/>
    <x v="0"/>
    <s v=""/>
    <x v="0"/>
    <x v="6"/>
    <x v="11"/>
    <x v="0"/>
    <n v="3709"/>
    <n v="3709"/>
    <n v="0.10887049430550701"/>
    <n v="0.10887049430550701"/>
    <s v=""/>
    <s v=""/>
    <s v="September 2015"/>
  </r>
  <r>
    <s v="National"/>
    <x v="0"/>
    <s v=""/>
    <x v="0"/>
    <x v="7"/>
    <x v="12"/>
    <x v="0"/>
    <n v="10689"/>
    <n v="10689"/>
    <n v="0.31392992452054402"/>
    <n v="0.31392992452054402"/>
    <s v=""/>
    <s v=""/>
    <s v="September 2015"/>
  </r>
  <r>
    <s v="National"/>
    <x v="0"/>
    <s v=""/>
    <x v="0"/>
    <x v="1"/>
    <x v="13"/>
    <x v="0"/>
    <n v="3969"/>
    <n v="3969"/>
    <n v="0.116447600046943"/>
    <n v="0.116447600046943"/>
    <s v=""/>
    <s v=""/>
    <s v="September 2015"/>
  </r>
  <r>
    <s v="National"/>
    <x v="0"/>
    <s v=""/>
    <x v="0"/>
    <x v="3"/>
    <x v="14"/>
    <x v="0"/>
    <n v="6907"/>
    <n v="6907"/>
    <n v="0.20276538280883"/>
    <n v="0.20276538280883"/>
    <s v=""/>
    <s v=""/>
    <s v="September 2015"/>
  </r>
  <r>
    <s v="National"/>
    <x v="0"/>
    <s v=""/>
    <x v="0"/>
    <x v="5"/>
    <x v="2"/>
    <x v="0"/>
    <n v="420"/>
    <n v="420"/>
    <n v="1.2370405278039599E-2"/>
    <n v="1.2370405278039599E-2"/>
    <s v=""/>
    <s v=""/>
    <s v="September 2015"/>
  </r>
  <r>
    <s v="National"/>
    <x v="0"/>
    <s v=""/>
    <x v="0"/>
    <x v="1"/>
    <x v="15"/>
    <x v="0"/>
    <n v="1733"/>
    <n v="1733"/>
    <n v="5.0844971247506199E-2"/>
    <n v="5.0844971247506199E-2"/>
    <s v=""/>
    <s v=""/>
    <s v="September 2015"/>
  </r>
  <r>
    <s v="National"/>
    <x v="0"/>
    <s v=""/>
    <x v="0"/>
    <x v="8"/>
    <x v="16"/>
    <x v="0"/>
    <n v="9032"/>
    <n v="9032"/>
    <n v="0.26418626418626401"/>
    <n v="0.26418626418626401"/>
    <s v=""/>
    <s v=""/>
    <s v="September 2015"/>
  </r>
  <r>
    <s v="National"/>
    <x v="0"/>
    <s v=""/>
    <x v="0"/>
    <x v="5"/>
    <x v="17"/>
    <x v="0"/>
    <n v="5321"/>
    <n v="5321"/>
    <n v="0.156721253534402"/>
    <n v="0.156721253534402"/>
    <s v=""/>
    <s v=""/>
    <s v="September 2015"/>
  </r>
  <r>
    <s v="National"/>
    <x v="0"/>
    <s v=""/>
    <x v="0"/>
    <x v="3"/>
    <x v="2"/>
    <x v="0"/>
    <n v="7170"/>
    <n v="7170"/>
    <n v="0.21048614372944999"/>
    <n v="0.21048614372944999"/>
    <s v=""/>
    <s v=""/>
    <s v="September 2015"/>
  </r>
  <r>
    <s v="National"/>
    <x v="0"/>
    <s v=""/>
    <x v="0"/>
    <x v="7"/>
    <x v="18"/>
    <x v="0"/>
    <n v="3204"/>
    <n v="3204"/>
    <n v="9.4099679873123995E-2"/>
    <n v="9.4099679873123995E-2"/>
    <s v=""/>
    <s v=""/>
    <s v="September 2015"/>
  </r>
  <r>
    <s v="National"/>
    <x v="0"/>
    <s v=""/>
    <x v="0"/>
    <x v="5"/>
    <x v="19"/>
    <x v="0"/>
    <n v="96"/>
    <n v="96"/>
    <n v="2.8275212064090499E-3"/>
    <n v="2.8275212064090499E-3"/>
    <s v=""/>
    <s v=""/>
    <s v="September 2015"/>
  </r>
  <r>
    <s v="National"/>
    <x v="0"/>
    <s v=""/>
    <x v="0"/>
    <x v="3"/>
    <x v="20"/>
    <x v="0"/>
    <n v="2383"/>
    <n v="2383"/>
    <n v="6.9956552372005598E-2"/>
    <n v="6.9956552372005598E-2"/>
    <s v=""/>
    <s v=""/>
    <s v="September 2015"/>
  </r>
  <r>
    <s v="National"/>
    <x v="0"/>
    <s v=""/>
    <x v="0"/>
    <x v="5"/>
    <x v="21"/>
    <x v="0"/>
    <n v="1234"/>
    <n v="1234"/>
    <n v="3.6345428840716301E-2"/>
    <n v="3.6345428840716301E-2"/>
    <s v=""/>
    <s v=""/>
    <s v="September 2015"/>
  </r>
  <r>
    <s v="National"/>
    <x v="0"/>
    <s v=""/>
    <x v="0"/>
    <x v="8"/>
    <x v="13"/>
    <x v="0"/>
    <n v="13104"/>
    <n v="13104"/>
    <n v="0.38329238329238302"/>
    <n v="0.38329238329238302"/>
    <s v=""/>
    <s v=""/>
    <s v="September 2015"/>
  </r>
  <r>
    <s v="National"/>
    <x v="0"/>
    <s v=""/>
    <x v="0"/>
    <x v="8"/>
    <x v="22"/>
    <x v="0"/>
    <n v="377"/>
    <n v="377"/>
    <n v="1.1027261027261001E-2"/>
    <n v="1.1027261027261001E-2"/>
    <s v=""/>
    <s v=""/>
    <s v="September 2015"/>
  </r>
  <r>
    <s v="National"/>
    <x v="0"/>
    <s v=""/>
    <x v="0"/>
    <x v="8"/>
    <x v="23"/>
    <x v="0"/>
    <n v="7329"/>
    <n v="7329"/>
    <n v="0.214373464373464"/>
    <n v="0.214373464373464"/>
    <s v=""/>
    <s v=""/>
    <s v="September 2015"/>
  </r>
  <r>
    <s v="National"/>
    <x v="0"/>
    <s v=""/>
    <x v="0"/>
    <x v="7"/>
    <x v="24"/>
    <x v="0"/>
    <n v="16283"/>
    <n v="16283"/>
    <n v="0.47822256160239701"/>
    <n v="0.47822256160239701"/>
    <s v=""/>
    <s v=""/>
    <s v="September 2015"/>
  </r>
  <r>
    <s v="National"/>
    <x v="0"/>
    <s v=""/>
    <x v="0"/>
    <x v="7"/>
    <x v="13"/>
    <x v="0"/>
    <n v="7"/>
    <n v="7"/>
    <n v="2.05586067138536E-4"/>
    <n v="2.05586067138536E-4"/>
    <s v=""/>
    <s v=""/>
    <s v="September 2015"/>
  </r>
  <r>
    <s v="National"/>
    <x v="0"/>
    <s v=""/>
    <x v="0"/>
    <x v="5"/>
    <x v="25"/>
    <x v="0"/>
    <n v="5368"/>
    <n v="5368"/>
    <n v="0.15810556079170601"/>
    <n v="0.15810556079170601"/>
    <s v=""/>
    <s v=""/>
    <s v="September 2015"/>
  </r>
  <r>
    <s v="National"/>
    <x v="0"/>
    <s v=""/>
    <x v="0"/>
    <x v="1"/>
    <x v="26"/>
    <x v="0"/>
    <n v="1081"/>
    <n v="1081"/>
    <n v="3.1715761060908301E-2"/>
    <n v="3.1715761060908301E-2"/>
    <s v=""/>
    <s v=""/>
    <s v="September 2015"/>
  </r>
  <r>
    <s v="National"/>
    <x v="0"/>
    <s v=""/>
    <x v="0"/>
    <x v="5"/>
    <x v="27"/>
    <x v="0"/>
    <n v="9717"/>
    <n v="9717"/>
    <n v="0.28619816211121601"/>
    <n v="0.28619816211121601"/>
    <s v=""/>
    <s v=""/>
    <s v="September 2015"/>
  </r>
  <r>
    <s v="National"/>
    <x v="0"/>
    <s v=""/>
    <x v="0"/>
    <x v="8"/>
    <x v="28"/>
    <x v="0"/>
    <n v="1083"/>
    <n v="1083"/>
    <n v="3.1677781677781701E-2"/>
    <n v="3.1677781677781701E-2"/>
    <s v=""/>
    <s v=""/>
    <s v="September 2015"/>
  </r>
  <r>
    <s v="National"/>
    <x v="0"/>
    <s v=""/>
    <x v="0"/>
    <x v="8"/>
    <x v="29"/>
    <x v="0"/>
    <n v="2945"/>
    <n v="2945"/>
    <n v="8.6141336141336095E-2"/>
    <n v="8.6141336141336095E-2"/>
    <s v=""/>
    <s v=""/>
    <s v="September 2015"/>
  </r>
  <r>
    <s v="National"/>
    <x v="0"/>
    <s v=""/>
    <x v="0"/>
    <x v="5"/>
    <x v="30"/>
    <x v="0"/>
    <n v="1418"/>
    <n v="1418"/>
    <n v="4.1764844486333601E-2"/>
    <n v="4.1764844486333601E-2"/>
    <s v=""/>
    <s v=""/>
    <s v="September 2015"/>
  </r>
  <r>
    <s v="National"/>
    <x v="0"/>
    <s v=""/>
    <x v="0"/>
    <x v="2"/>
    <x v="31"/>
    <x v="2"/>
    <n v="3214"/>
    <n v="3214"/>
    <n v="9.4349038602671395E-2"/>
    <n v="9.4349038602671395E-2"/>
    <s v=""/>
    <s v=""/>
    <s v="September 2015"/>
  </r>
  <r>
    <s v="National"/>
    <x v="0"/>
    <s v=""/>
    <x v="0"/>
    <x v="7"/>
    <x v="32"/>
    <x v="0"/>
    <n v="3866"/>
    <n v="3866"/>
    <n v="0.113542247936797"/>
    <n v="0.113542247936797"/>
    <s v=""/>
    <s v=""/>
    <s v="September 2015"/>
  </r>
  <r>
    <s v="National"/>
    <x v="0"/>
    <s v=""/>
    <x v="0"/>
    <x v="2"/>
    <x v="33"/>
    <x v="3"/>
    <n v="23163"/>
    <n v="23163"/>
    <n v="0.67996477322765303"/>
    <n v="0.67996477322765303"/>
    <s v=""/>
    <s v=""/>
    <s v="September 2015"/>
  </r>
  <r>
    <s v="National"/>
    <x v="0"/>
    <s v=""/>
    <x v="0"/>
    <x v="8"/>
    <x v="34"/>
    <x v="0"/>
    <n v="318"/>
    <n v="318"/>
    <n v="9.3015093015092996E-3"/>
    <n v="9.3015093015092996E-3"/>
    <s v=""/>
    <s v=""/>
    <s v="September 2015"/>
  </r>
  <r>
    <s v="National"/>
    <x v="0"/>
    <s v=""/>
    <x v="0"/>
    <x v="6"/>
    <x v="13"/>
    <x v="0"/>
    <n v="4633"/>
    <n v="4633"/>
    <n v="0.13599272044147001"/>
    <n v="0.13599272044147001"/>
    <s v=""/>
    <s v=""/>
    <s v="September 2015"/>
  </r>
  <r>
    <s v="National"/>
    <x v="0"/>
    <s v=""/>
    <x v="0"/>
    <x v="1"/>
    <x v="35"/>
    <x v="0"/>
    <n v="1304"/>
    <n v="1304"/>
    <n v="3.8258420373195601E-2"/>
    <n v="3.8258420373195601E-2"/>
    <s v=""/>
    <s v=""/>
    <s v="September 2015"/>
  </r>
  <r>
    <s v="National"/>
    <x v="0"/>
    <s v=""/>
    <x v="0"/>
    <x v="3"/>
    <x v="36"/>
    <x v="0"/>
    <n v="12084"/>
    <n v="12084"/>
    <n v="0.35474401127289801"/>
    <n v="0.35474401127289801"/>
    <s v=""/>
    <s v=""/>
    <s v="September 2015"/>
  </r>
  <r>
    <s v="National"/>
    <x v="0"/>
    <s v=""/>
    <x v="0"/>
    <x v="9"/>
    <x v="4"/>
    <x v="0"/>
    <s v=""/>
    <s v=""/>
    <s v=""/>
    <s v=""/>
    <n v="29.526119999999999"/>
    <n v="30"/>
    <s v="September 2015"/>
  </r>
  <r>
    <s v="National"/>
    <x v="0"/>
    <s v=""/>
    <x v="0"/>
    <x v="10"/>
    <x v="4"/>
    <x v="0"/>
    <s v=""/>
    <s v=""/>
    <s v=""/>
    <s v=""/>
    <n v="7.9528100000000004"/>
    <n v="7"/>
    <s v="September 2015"/>
  </r>
  <r>
    <s v="AT"/>
    <x v="1"/>
    <s v="E39000025"/>
    <x v="1"/>
    <x v="5"/>
    <x v="17"/>
    <x v="0"/>
    <n v="205"/>
    <n v="205"/>
    <n v="0.17135761589404"/>
    <n v="0.17135761589404"/>
    <s v=""/>
    <s v=""/>
    <s v="September 2015"/>
  </r>
  <r>
    <s v="AT"/>
    <x v="1"/>
    <s v="E39000025"/>
    <x v="1"/>
    <x v="1"/>
    <x v="13"/>
    <x v="0"/>
    <n v="15"/>
    <n v="15"/>
    <n v="1.32340777502068E-2"/>
    <n v="1.32340777502068E-2"/>
    <s v=""/>
    <s v=""/>
    <s v="September 2015"/>
  </r>
  <r>
    <s v="AT"/>
    <x v="1"/>
    <s v="E39000025"/>
    <x v="1"/>
    <x v="3"/>
    <x v="3"/>
    <x v="0"/>
    <n v="230"/>
    <n v="230"/>
    <n v="0.189412737799835"/>
    <n v="0.189412737799835"/>
    <s v=""/>
    <s v=""/>
    <s v="September 2015"/>
  </r>
  <r>
    <s v="AT"/>
    <x v="1"/>
    <s v="E39000025"/>
    <x v="1"/>
    <x v="5"/>
    <x v="19"/>
    <x v="0"/>
    <n v="-1"/>
    <n v="0"/>
    <n v="-0.01"/>
    <n v="0"/>
    <s v=""/>
    <s v=""/>
    <s v="September 2015"/>
  </r>
  <r>
    <s v="AT"/>
    <x v="1"/>
    <s v="E39000025"/>
    <x v="1"/>
    <x v="4"/>
    <x v="4"/>
    <x v="0"/>
    <n v="1210"/>
    <n v="1210"/>
    <n v="1"/>
    <n v="1"/>
    <s v=""/>
    <s v=""/>
    <s v="September 2015"/>
  </r>
  <r>
    <s v="AT"/>
    <x v="1"/>
    <s v="E39000025"/>
    <x v="1"/>
    <x v="1"/>
    <x v="15"/>
    <x v="0"/>
    <n v="30"/>
    <n v="30"/>
    <n v="2.3986765922249801E-2"/>
    <n v="2.3986765922249801E-2"/>
    <s v=""/>
    <s v=""/>
    <s v="September 2015"/>
  </r>
  <r>
    <s v="AT"/>
    <x v="1"/>
    <s v="E39000025"/>
    <x v="1"/>
    <x v="6"/>
    <x v="11"/>
    <x v="0"/>
    <n v="175"/>
    <n v="175"/>
    <n v="0.14392059553349901"/>
    <n v="0.14392059553349901"/>
    <s v=""/>
    <s v=""/>
    <s v="September 2015"/>
  </r>
  <r>
    <s v="AT"/>
    <x v="1"/>
    <s v="E39000025"/>
    <x v="1"/>
    <x v="6"/>
    <x v="7"/>
    <x v="0"/>
    <n v="-1"/>
    <n v="0"/>
    <n v="-0.01"/>
    <n v="0"/>
    <s v=""/>
    <s v=""/>
    <s v="September 2015"/>
  </r>
  <r>
    <s v="AT"/>
    <x v="1"/>
    <s v="E39000025"/>
    <x v="1"/>
    <x v="1"/>
    <x v="5"/>
    <x v="0"/>
    <n v="15"/>
    <n v="15"/>
    <n v="1.40612076095947E-2"/>
    <n v="1.40612076095947E-2"/>
    <s v=""/>
    <s v=""/>
    <s v="September 2015"/>
  </r>
  <r>
    <s v="AT"/>
    <x v="1"/>
    <s v="E39000025"/>
    <x v="1"/>
    <x v="0"/>
    <x v="0"/>
    <x v="0"/>
    <n v="4"/>
    <s v=""/>
    <s v=""/>
    <s v=""/>
    <s v=""/>
    <s v=""/>
    <s v="September 2015"/>
  </r>
  <r>
    <s v="AT"/>
    <x v="1"/>
    <s v="E39000025"/>
    <x v="1"/>
    <x v="5"/>
    <x v="2"/>
    <x v="0"/>
    <n v="-1"/>
    <n v="0"/>
    <n v="-0.01"/>
    <n v="0"/>
    <s v=""/>
    <s v=""/>
    <s v="September 2015"/>
  </r>
  <r>
    <s v="AT"/>
    <x v="1"/>
    <s v="E39000025"/>
    <x v="1"/>
    <x v="7"/>
    <x v="24"/>
    <x v="0"/>
    <n v="510"/>
    <n v="510"/>
    <n v="0.42218543046357598"/>
    <n v="0.42218543046357598"/>
    <s v=""/>
    <s v=""/>
    <s v="September 2015"/>
  </r>
  <r>
    <s v="AT"/>
    <x v="1"/>
    <s v="E39000025"/>
    <x v="1"/>
    <x v="1"/>
    <x v="9"/>
    <x v="0"/>
    <n v="1025"/>
    <n v="1025"/>
    <n v="0.84946236559139798"/>
    <n v="0.84946236559139798"/>
    <s v=""/>
    <s v=""/>
    <s v="September 2015"/>
  </r>
  <r>
    <s v="AT"/>
    <x v="1"/>
    <s v="E39000025"/>
    <x v="1"/>
    <x v="5"/>
    <x v="25"/>
    <x v="0"/>
    <n v="195"/>
    <n v="195"/>
    <n v="0.15976821192053001"/>
    <n v="0.15976821192053001"/>
    <s v=""/>
    <s v=""/>
    <s v="September 2015"/>
  </r>
  <r>
    <s v="AT"/>
    <x v="1"/>
    <s v="E39000025"/>
    <x v="1"/>
    <x v="1"/>
    <x v="8"/>
    <x v="0"/>
    <n v="30"/>
    <n v="30"/>
    <n v="2.5641025641025599E-2"/>
    <n v="2.5641025641025599E-2"/>
    <s v=""/>
    <s v=""/>
    <s v="September 2015"/>
  </r>
  <r>
    <s v="AT"/>
    <x v="1"/>
    <s v="E39000025"/>
    <x v="1"/>
    <x v="3"/>
    <x v="14"/>
    <x v="0"/>
    <n v="310"/>
    <n v="310"/>
    <n v="0.256410256410256"/>
    <n v="0.256410256410256"/>
    <s v=""/>
    <s v=""/>
    <s v="September 2015"/>
  </r>
  <r>
    <s v="AT"/>
    <x v="1"/>
    <s v="E39000025"/>
    <x v="1"/>
    <x v="3"/>
    <x v="20"/>
    <x v="0"/>
    <n v="25"/>
    <n v="25"/>
    <n v="1.9851116625310201E-2"/>
    <n v="1.9851116625310201E-2"/>
    <s v=""/>
    <s v=""/>
    <s v="September 2015"/>
  </r>
  <r>
    <s v="AT"/>
    <x v="1"/>
    <s v="E39000025"/>
    <x v="1"/>
    <x v="2"/>
    <x v="33"/>
    <x v="3"/>
    <n v="805"/>
    <n v="805"/>
    <n v="0.66666666666666696"/>
    <n v="0.66666666666666696"/>
    <s v=""/>
    <s v=""/>
    <s v="September 2015"/>
  </r>
  <r>
    <s v="AT"/>
    <x v="1"/>
    <s v="E39000025"/>
    <x v="1"/>
    <x v="7"/>
    <x v="13"/>
    <x v="0"/>
    <n v="-1"/>
    <n v="0"/>
    <n v="-0.01"/>
    <n v="0"/>
    <s v=""/>
    <s v=""/>
    <s v="September 2015"/>
  </r>
  <r>
    <s v="AT"/>
    <x v="1"/>
    <s v="E39000025"/>
    <x v="1"/>
    <x v="2"/>
    <x v="2"/>
    <x v="1"/>
    <n v="195"/>
    <n v="195"/>
    <n v="0.16211745244003301"/>
    <n v="0.16211745244003301"/>
    <s v=""/>
    <s v=""/>
    <s v="September 2015"/>
  </r>
  <r>
    <s v="AT"/>
    <x v="1"/>
    <s v="E39000025"/>
    <x v="1"/>
    <x v="5"/>
    <x v="30"/>
    <x v="0"/>
    <n v="55"/>
    <n v="55"/>
    <n v="4.6357615894039701E-2"/>
    <n v="4.6357615894039701E-2"/>
    <s v=""/>
    <s v=""/>
    <s v="September 2015"/>
  </r>
  <r>
    <s v="AT"/>
    <x v="1"/>
    <s v="E39000025"/>
    <x v="1"/>
    <x v="7"/>
    <x v="18"/>
    <x v="0"/>
    <n v="75"/>
    <n v="75"/>
    <n v="6.37417218543046E-2"/>
    <n v="6.37417218543046E-2"/>
    <s v=""/>
    <s v=""/>
    <s v="September 2015"/>
  </r>
  <r>
    <s v="AT"/>
    <x v="1"/>
    <s v="E39000025"/>
    <x v="1"/>
    <x v="7"/>
    <x v="12"/>
    <x v="0"/>
    <n v="510"/>
    <n v="510"/>
    <n v="0.42218543046357598"/>
    <n v="0.42218543046357598"/>
    <s v=""/>
    <s v=""/>
    <s v="September 2015"/>
  </r>
  <r>
    <s v="AT"/>
    <x v="1"/>
    <s v="E39000025"/>
    <x v="1"/>
    <x v="7"/>
    <x v="32"/>
    <x v="0"/>
    <n v="110"/>
    <n v="110"/>
    <n v="9.1887417218543002E-2"/>
    <n v="9.1887417218543002E-2"/>
    <s v=""/>
    <s v=""/>
    <s v="September 2015"/>
  </r>
  <r>
    <s v="AT"/>
    <x v="1"/>
    <s v="E39000025"/>
    <x v="1"/>
    <x v="1"/>
    <x v="26"/>
    <x v="0"/>
    <n v="40"/>
    <n v="40"/>
    <n v="3.2258064516128997E-2"/>
    <n v="3.2258064516128997E-2"/>
    <s v=""/>
    <s v=""/>
    <s v="September 2015"/>
  </r>
  <r>
    <s v="AT"/>
    <x v="1"/>
    <s v="E39000025"/>
    <x v="1"/>
    <x v="3"/>
    <x v="2"/>
    <x v="0"/>
    <n v="90"/>
    <n v="90"/>
    <n v="7.4441687344913104E-2"/>
    <n v="7.4441687344913104E-2"/>
    <s v=""/>
    <s v=""/>
    <s v="September 2015"/>
  </r>
  <r>
    <s v="AT"/>
    <x v="1"/>
    <s v="E39000025"/>
    <x v="1"/>
    <x v="8"/>
    <x v="29"/>
    <x v="0"/>
    <n v="150"/>
    <n v="150"/>
    <n v="0.124172185430464"/>
    <n v="0.124172185430464"/>
    <s v=""/>
    <s v=""/>
    <s v="September 2015"/>
  </r>
  <r>
    <s v="AT"/>
    <x v="1"/>
    <s v="E39000025"/>
    <x v="1"/>
    <x v="8"/>
    <x v="22"/>
    <x v="0"/>
    <n v="25"/>
    <n v="25"/>
    <n v="1.90397350993377E-2"/>
    <n v="1.90397350993377E-2"/>
    <s v=""/>
    <s v=""/>
    <s v="September 2015"/>
  </r>
  <r>
    <s v="AT"/>
    <x v="1"/>
    <s v="E39000025"/>
    <x v="1"/>
    <x v="8"/>
    <x v="23"/>
    <x v="0"/>
    <n v="430"/>
    <n v="430"/>
    <n v="0.35761589403973498"/>
    <n v="0.35761589403973498"/>
    <s v=""/>
    <s v=""/>
    <s v="September 2015"/>
  </r>
  <r>
    <s v="AT"/>
    <x v="1"/>
    <s v="E39000025"/>
    <x v="1"/>
    <x v="2"/>
    <x v="31"/>
    <x v="2"/>
    <n v="205"/>
    <n v="205"/>
    <n v="0.1712158808933"/>
    <n v="0.1712158808933"/>
    <s v=""/>
    <s v=""/>
    <s v="September 2015"/>
  </r>
  <r>
    <s v="AT"/>
    <x v="1"/>
    <s v="E39000025"/>
    <x v="1"/>
    <x v="8"/>
    <x v="28"/>
    <x v="0"/>
    <n v="55"/>
    <n v="55"/>
    <n v="4.5529801324503301E-2"/>
    <n v="4.5529801324503301E-2"/>
    <s v=""/>
    <s v=""/>
    <s v="September 2015"/>
  </r>
  <r>
    <s v="AT"/>
    <x v="1"/>
    <s v="E39000025"/>
    <x v="1"/>
    <x v="1"/>
    <x v="1"/>
    <x v="0"/>
    <n v="40"/>
    <n v="40"/>
    <n v="3.4739454094292799E-2"/>
    <n v="3.4739454094292799E-2"/>
    <s v=""/>
    <s v=""/>
    <s v="September 2015"/>
  </r>
  <r>
    <s v="AT"/>
    <x v="1"/>
    <s v="E39000025"/>
    <x v="1"/>
    <x v="8"/>
    <x v="13"/>
    <x v="0"/>
    <n v="-1"/>
    <n v="0"/>
    <n v="-0.01"/>
    <n v="0"/>
    <s v=""/>
    <s v=""/>
    <s v="September 2015"/>
  </r>
  <r>
    <s v="AT"/>
    <x v="1"/>
    <s v="E39000025"/>
    <x v="1"/>
    <x v="5"/>
    <x v="21"/>
    <x v="0"/>
    <n v="45"/>
    <n v="45"/>
    <n v="3.8907284768211897E-2"/>
    <n v="3.8907284768211897E-2"/>
    <s v=""/>
    <s v=""/>
    <s v="September 2015"/>
  </r>
  <r>
    <s v="AT"/>
    <x v="1"/>
    <s v="E39000025"/>
    <x v="1"/>
    <x v="8"/>
    <x v="16"/>
    <x v="0"/>
    <n v="530"/>
    <n v="530"/>
    <n v="0.439569536423841"/>
    <n v="0.439569536423841"/>
    <s v=""/>
    <s v=""/>
    <s v="September 2015"/>
  </r>
  <r>
    <s v="AT"/>
    <x v="1"/>
    <s v="E39000025"/>
    <x v="1"/>
    <x v="5"/>
    <x v="27"/>
    <x v="0"/>
    <n v="370"/>
    <n v="370"/>
    <n v="0.30711920529801301"/>
    <n v="0.30711920529801301"/>
    <s v=""/>
    <s v=""/>
    <s v="September 2015"/>
  </r>
  <r>
    <s v="AT"/>
    <x v="1"/>
    <s v="E39000025"/>
    <x v="1"/>
    <x v="5"/>
    <x v="6"/>
    <x v="0"/>
    <n v="335"/>
    <n v="335"/>
    <n v="0.27566225165562902"/>
    <n v="0.27566225165562902"/>
    <s v=""/>
    <s v=""/>
    <s v="September 2015"/>
  </r>
  <r>
    <s v="AT"/>
    <x v="1"/>
    <s v="E39000025"/>
    <x v="1"/>
    <x v="8"/>
    <x v="34"/>
    <x v="0"/>
    <n v="15"/>
    <n v="15"/>
    <n v="1.4072847682119201E-2"/>
    <n v="1.4072847682119201E-2"/>
    <s v=""/>
    <s v=""/>
    <s v="September 2015"/>
  </r>
  <r>
    <s v="AT"/>
    <x v="1"/>
    <s v="E39000025"/>
    <x v="1"/>
    <x v="9"/>
    <x v="4"/>
    <x v="0"/>
    <s v=""/>
    <s v=""/>
    <s v=""/>
    <s v=""/>
    <n v="29.18543"/>
    <n v="29"/>
    <s v="September 2015"/>
  </r>
  <r>
    <s v="AT"/>
    <x v="1"/>
    <s v="E39000025"/>
    <x v="1"/>
    <x v="10"/>
    <x v="4"/>
    <x v="0"/>
    <s v=""/>
    <s v=""/>
    <s v=""/>
    <s v=""/>
    <n v="6.5306100000000002"/>
    <n v="5"/>
    <s v="September 2015"/>
  </r>
  <r>
    <s v="AT"/>
    <x v="1"/>
    <s v="E39000025"/>
    <x v="1"/>
    <x v="1"/>
    <x v="35"/>
    <x v="0"/>
    <n v="10"/>
    <n v="10"/>
    <n v="6.6170388751033904E-3"/>
    <n v="6.6170388751033904E-3"/>
    <s v=""/>
    <s v=""/>
    <s v="September 2015"/>
  </r>
  <r>
    <s v="AT"/>
    <x v="1"/>
    <s v="E39000025"/>
    <x v="1"/>
    <x v="3"/>
    <x v="36"/>
    <x v="0"/>
    <n v="555"/>
    <n v="555"/>
    <n v="0.45988420181968598"/>
    <n v="0.45988420181968598"/>
    <s v=""/>
    <s v=""/>
    <s v="September 2015"/>
  </r>
  <r>
    <s v="AT"/>
    <x v="1"/>
    <s v="E39000025"/>
    <x v="1"/>
    <x v="6"/>
    <x v="13"/>
    <x v="0"/>
    <n v="15"/>
    <n v="15"/>
    <n v="1.32340777502068E-2"/>
    <n v="1.32340777502068E-2"/>
    <s v=""/>
    <s v=""/>
    <s v="September 2015"/>
  </r>
  <r>
    <s v="AT"/>
    <x v="1"/>
    <s v="E39000025"/>
    <x v="1"/>
    <x v="6"/>
    <x v="10"/>
    <x v="0"/>
    <n v="1020"/>
    <n v="1020"/>
    <n v="0.84201819685690604"/>
    <n v="0.84201819685690604"/>
    <s v=""/>
    <s v=""/>
    <s v="September 2015"/>
  </r>
  <r>
    <s v="AT"/>
    <x v="2"/>
    <s v="E39000018"/>
    <x v="2"/>
    <x v="4"/>
    <x v="4"/>
    <x v="0"/>
    <n v="5910"/>
    <n v="5910"/>
    <n v="1"/>
    <n v="1"/>
    <s v=""/>
    <s v=""/>
    <s v="September 2015"/>
  </r>
  <r>
    <s v="AT"/>
    <x v="2"/>
    <s v="E39000018"/>
    <x v="2"/>
    <x v="2"/>
    <x v="2"/>
    <x v="1"/>
    <n v="85"/>
    <n v="85"/>
    <n v="1.4043993231810501E-2"/>
    <n v="1.4043993231810501E-2"/>
    <s v=""/>
    <s v=""/>
    <s v="September 2015"/>
  </r>
  <r>
    <s v="AT"/>
    <x v="2"/>
    <s v="E39000018"/>
    <x v="2"/>
    <x v="6"/>
    <x v="10"/>
    <x v="0"/>
    <n v="4030"/>
    <n v="4030"/>
    <n v="0.68109570510652695"/>
    <n v="0.68109570510652695"/>
    <s v=""/>
    <s v=""/>
    <s v="September 2015"/>
  </r>
  <r>
    <s v="AT"/>
    <x v="2"/>
    <s v="E39000018"/>
    <x v="2"/>
    <x v="10"/>
    <x v="4"/>
    <x v="0"/>
    <s v=""/>
    <s v=""/>
    <s v=""/>
    <s v=""/>
    <n v="6.4660599999999997"/>
    <n v="5"/>
    <s v="September 2015"/>
  </r>
  <r>
    <s v="AT"/>
    <x v="2"/>
    <s v="E39000018"/>
    <x v="2"/>
    <x v="3"/>
    <x v="20"/>
    <x v="0"/>
    <n v="710"/>
    <n v="710"/>
    <n v="0.12041265009301499"/>
    <n v="0.12041265009301499"/>
    <s v=""/>
    <s v=""/>
    <s v="September 2015"/>
  </r>
  <r>
    <s v="AT"/>
    <x v="2"/>
    <s v="E39000018"/>
    <x v="2"/>
    <x v="3"/>
    <x v="14"/>
    <x v="0"/>
    <n v="1210"/>
    <n v="1210"/>
    <n v="0.20429561982073399"/>
    <n v="0.20429561982073399"/>
    <s v=""/>
    <s v=""/>
    <s v="September 2015"/>
  </r>
  <r>
    <s v="AT"/>
    <x v="2"/>
    <s v="E39000018"/>
    <x v="2"/>
    <x v="7"/>
    <x v="12"/>
    <x v="0"/>
    <n v="2465"/>
    <n v="2465"/>
    <n v="0.41680757524518097"/>
    <n v="0.41680757524518097"/>
    <s v=""/>
    <s v=""/>
    <s v="September 2015"/>
  </r>
  <r>
    <s v="AT"/>
    <x v="2"/>
    <s v="E39000018"/>
    <x v="2"/>
    <x v="1"/>
    <x v="9"/>
    <x v="0"/>
    <n v="2135"/>
    <n v="2135"/>
    <n v="0.360608622147084"/>
    <n v="0.360608622147084"/>
    <s v=""/>
    <s v=""/>
    <s v="September 2015"/>
  </r>
  <r>
    <s v="AT"/>
    <x v="2"/>
    <s v="E39000018"/>
    <x v="2"/>
    <x v="3"/>
    <x v="3"/>
    <x v="0"/>
    <n v="730"/>
    <n v="730"/>
    <n v="0.12379502790461699"/>
    <n v="0.12379502790461699"/>
    <s v=""/>
    <s v=""/>
    <s v="September 2015"/>
  </r>
  <r>
    <s v="AT"/>
    <x v="2"/>
    <s v="E39000018"/>
    <x v="2"/>
    <x v="5"/>
    <x v="19"/>
    <x v="0"/>
    <n v="25"/>
    <n v="25"/>
    <n v="4.4008124576845001E-3"/>
    <n v="4.4008124576845001E-3"/>
    <s v=""/>
    <s v=""/>
    <s v="September 2015"/>
  </r>
  <r>
    <s v="AT"/>
    <x v="2"/>
    <s v="E39000018"/>
    <x v="2"/>
    <x v="7"/>
    <x v="24"/>
    <x v="0"/>
    <n v="1835"/>
    <n v="1835"/>
    <n v="0.31061887047683501"/>
    <n v="0.31061887047683501"/>
    <s v=""/>
    <s v=""/>
    <s v="September 2015"/>
  </r>
  <r>
    <s v="AT"/>
    <x v="2"/>
    <s v="E39000018"/>
    <x v="2"/>
    <x v="7"/>
    <x v="32"/>
    <x v="0"/>
    <n v="1000"/>
    <n v="1000"/>
    <n v="0.16875211362867801"/>
    <n v="0.16875211362867801"/>
    <s v=""/>
    <s v=""/>
    <s v="September 2015"/>
  </r>
  <r>
    <s v="AT"/>
    <x v="2"/>
    <s v="E39000018"/>
    <x v="2"/>
    <x v="5"/>
    <x v="30"/>
    <x v="0"/>
    <n v="150"/>
    <n v="150"/>
    <n v="2.5558564658090699E-2"/>
    <n v="2.5558564658090699E-2"/>
    <s v=""/>
    <s v=""/>
    <s v="September 2015"/>
  </r>
  <r>
    <s v="AT"/>
    <x v="2"/>
    <s v="E39000018"/>
    <x v="2"/>
    <x v="5"/>
    <x v="25"/>
    <x v="0"/>
    <n v="1200"/>
    <n v="1200"/>
    <n v="0.20277589708869301"/>
    <n v="0.20277589708869301"/>
    <s v=""/>
    <s v=""/>
    <s v="September 2015"/>
  </r>
  <r>
    <s v="AT"/>
    <x v="2"/>
    <s v="E39000018"/>
    <x v="2"/>
    <x v="8"/>
    <x v="23"/>
    <x v="0"/>
    <n v="865"/>
    <n v="865"/>
    <n v="0.14660128508623599"/>
    <n v="0.14660128508623599"/>
    <s v=""/>
    <s v=""/>
    <s v="September 2015"/>
  </r>
  <r>
    <s v="AT"/>
    <x v="2"/>
    <s v="E39000018"/>
    <x v="2"/>
    <x v="7"/>
    <x v="18"/>
    <x v="0"/>
    <n v="615"/>
    <n v="615"/>
    <n v="0.103821440649307"/>
    <n v="0.103821440649307"/>
    <s v=""/>
    <s v=""/>
    <s v="September 2015"/>
  </r>
  <r>
    <s v="AT"/>
    <x v="2"/>
    <s v="E39000018"/>
    <x v="2"/>
    <x v="5"/>
    <x v="2"/>
    <x v="0"/>
    <n v="-1"/>
    <n v="0"/>
    <n v="-0.01"/>
    <n v="0"/>
    <s v=""/>
    <s v=""/>
    <s v="September 2015"/>
  </r>
  <r>
    <s v="AT"/>
    <x v="2"/>
    <s v="E39000018"/>
    <x v="2"/>
    <x v="1"/>
    <x v="35"/>
    <x v="0"/>
    <n v="530"/>
    <n v="530"/>
    <n v="8.9940828402366904E-2"/>
    <n v="8.9940828402366904E-2"/>
    <s v=""/>
    <s v=""/>
    <s v="September 2015"/>
  </r>
  <r>
    <s v="AT"/>
    <x v="2"/>
    <s v="E39000018"/>
    <x v="2"/>
    <x v="3"/>
    <x v="2"/>
    <x v="0"/>
    <n v="985"/>
    <n v="985"/>
    <n v="0.166751226111957"/>
    <n v="0.166751226111957"/>
    <s v=""/>
    <s v=""/>
    <s v="September 2015"/>
  </r>
  <r>
    <s v="AT"/>
    <x v="2"/>
    <s v="E39000018"/>
    <x v="2"/>
    <x v="8"/>
    <x v="29"/>
    <x v="0"/>
    <n v="305"/>
    <n v="305"/>
    <n v="5.1403449442002001E-2"/>
    <n v="5.1403449442002001E-2"/>
    <s v=""/>
    <s v=""/>
    <s v="September 2015"/>
  </r>
  <r>
    <s v="AT"/>
    <x v="2"/>
    <s v="E39000018"/>
    <x v="2"/>
    <x v="2"/>
    <x v="31"/>
    <x v="2"/>
    <n v="955"/>
    <n v="955"/>
    <n v="0.16192893401015199"/>
    <n v="0.16192893401015199"/>
    <s v=""/>
    <s v=""/>
    <s v="September 2015"/>
  </r>
  <r>
    <s v="AT"/>
    <x v="2"/>
    <s v="E39000018"/>
    <x v="2"/>
    <x v="3"/>
    <x v="36"/>
    <x v="0"/>
    <n v="2275"/>
    <n v="2275"/>
    <n v="0.38474547606967702"/>
    <n v="0.38474547606967702"/>
    <s v=""/>
    <s v=""/>
    <s v="September 2015"/>
  </r>
  <r>
    <s v="AT"/>
    <x v="2"/>
    <s v="E39000018"/>
    <x v="2"/>
    <x v="2"/>
    <x v="33"/>
    <x v="3"/>
    <n v="4870"/>
    <n v="4870"/>
    <n v="0.82402707275803699"/>
    <n v="0.82402707275803699"/>
    <s v=""/>
    <s v=""/>
    <s v="September 2015"/>
  </r>
  <r>
    <s v="AT"/>
    <x v="2"/>
    <s v="E39000018"/>
    <x v="2"/>
    <x v="7"/>
    <x v="13"/>
    <x v="0"/>
    <n v="-1"/>
    <n v="0"/>
    <n v="-0.01"/>
    <n v="0"/>
    <s v=""/>
    <s v=""/>
    <s v="September 2015"/>
  </r>
  <r>
    <s v="AT"/>
    <x v="2"/>
    <s v="E39000018"/>
    <x v="2"/>
    <x v="8"/>
    <x v="28"/>
    <x v="0"/>
    <n v="125"/>
    <n v="125"/>
    <n v="2.1136286777139E-2"/>
    <n v="2.1136286777139E-2"/>
    <s v=""/>
    <s v=""/>
    <s v="September 2015"/>
  </r>
  <r>
    <s v="AT"/>
    <x v="2"/>
    <s v="E39000018"/>
    <x v="2"/>
    <x v="5"/>
    <x v="27"/>
    <x v="0"/>
    <n v="1500"/>
    <n v="1500"/>
    <n v="0.25406228842247802"/>
    <n v="0.25406228842247802"/>
    <s v=""/>
    <s v=""/>
    <s v="September 2015"/>
  </r>
  <r>
    <s v="AT"/>
    <x v="2"/>
    <s v="E39000018"/>
    <x v="2"/>
    <x v="8"/>
    <x v="34"/>
    <x v="0"/>
    <n v="30"/>
    <n v="30"/>
    <n v="5.0727088265133599E-3"/>
    <n v="5.0727088265133599E-3"/>
    <s v=""/>
    <s v=""/>
    <s v="September 2015"/>
  </r>
  <r>
    <s v="AT"/>
    <x v="2"/>
    <s v="E39000018"/>
    <x v="2"/>
    <x v="1"/>
    <x v="26"/>
    <x v="0"/>
    <n v="390"/>
    <n v="390"/>
    <n v="6.5595942519019401E-2"/>
    <n v="6.5595942519019401E-2"/>
    <s v=""/>
    <s v=""/>
    <s v="September 2015"/>
  </r>
  <r>
    <s v="AT"/>
    <x v="2"/>
    <s v="E39000018"/>
    <x v="2"/>
    <x v="6"/>
    <x v="13"/>
    <x v="0"/>
    <n v="590"/>
    <n v="590"/>
    <n v="9.9932363882313094E-2"/>
    <n v="9.9932363882313094E-2"/>
    <s v=""/>
    <s v=""/>
    <s v="September 2015"/>
  </r>
  <r>
    <s v="AT"/>
    <x v="2"/>
    <s v="E39000018"/>
    <x v="2"/>
    <x v="5"/>
    <x v="21"/>
    <x v="0"/>
    <n v="325"/>
    <n v="325"/>
    <n v="5.5010155721056199E-2"/>
    <n v="5.5010155721056199E-2"/>
    <s v=""/>
    <s v=""/>
    <s v="September 2015"/>
  </r>
  <r>
    <s v="AT"/>
    <x v="2"/>
    <s v="E39000018"/>
    <x v="2"/>
    <x v="8"/>
    <x v="22"/>
    <x v="0"/>
    <n v="50"/>
    <n v="50"/>
    <n v="8.6236050050727108E-3"/>
    <n v="8.6236050050727108E-3"/>
    <s v=""/>
    <s v=""/>
    <s v="September 2015"/>
  </r>
  <r>
    <s v="AT"/>
    <x v="2"/>
    <s v="E39000018"/>
    <x v="2"/>
    <x v="5"/>
    <x v="6"/>
    <x v="0"/>
    <n v="2060"/>
    <n v="2060"/>
    <n v="0.34851049424509101"/>
    <n v="0.34851049424509101"/>
    <s v=""/>
    <s v=""/>
    <s v="September 2015"/>
  </r>
  <r>
    <s v="AT"/>
    <x v="2"/>
    <s v="E39000018"/>
    <x v="2"/>
    <x v="0"/>
    <x v="0"/>
    <x v="0"/>
    <n v="11"/>
    <s v=""/>
    <s v=""/>
    <s v=""/>
    <s v=""/>
    <s v=""/>
    <s v="September 2015"/>
  </r>
  <r>
    <s v="AT"/>
    <x v="2"/>
    <s v="E39000018"/>
    <x v="2"/>
    <x v="8"/>
    <x v="16"/>
    <x v="0"/>
    <n v="1555"/>
    <n v="1555"/>
    <n v="0.26310449780182599"/>
    <n v="0.26310449780182599"/>
    <s v=""/>
    <s v=""/>
    <s v="September 2015"/>
  </r>
  <r>
    <s v="AT"/>
    <x v="2"/>
    <s v="E39000018"/>
    <x v="2"/>
    <x v="1"/>
    <x v="1"/>
    <x v="0"/>
    <n v="820"/>
    <n v="820"/>
    <n v="0.13863060016906201"/>
    <n v="0.13863060016906201"/>
    <s v=""/>
    <s v=""/>
    <s v="September 2015"/>
  </r>
  <r>
    <s v="AT"/>
    <x v="2"/>
    <s v="E39000018"/>
    <x v="2"/>
    <x v="8"/>
    <x v="13"/>
    <x v="0"/>
    <n v="2980"/>
    <n v="2980"/>
    <n v="0.50405816706121098"/>
    <n v="0.50405816706121098"/>
    <s v=""/>
    <s v=""/>
    <s v="September 2015"/>
  </r>
  <r>
    <s v="AT"/>
    <x v="2"/>
    <s v="E39000018"/>
    <x v="2"/>
    <x v="9"/>
    <x v="4"/>
    <x v="0"/>
    <s v=""/>
    <s v=""/>
    <s v=""/>
    <s v=""/>
    <n v="30.863240000000001"/>
    <n v="31"/>
    <s v="September 2015"/>
  </r>
  <r>
    <s v="AT"/>
    <x v="2"/>
    <s v="E39000018"/>
    <x v="2"/>
    <x v="1"/>
    <x v="5"/>
    <x v="0"/>
    <n v="100"/>
    <n v="100"/>
    <n v="1.69061707523246E-2"/>
    <n v="1.69061707523246E-2"/>
    <s v=""/>
    <s v=""/>
    <s v="September 2015"/>
  </r>
  <r>
    <s v="AT"/>
    <x v="2"/>
    <s v="E39000018"/>
    <x v="2"/>
    <x v="1"/>
    <x v="15"/>
    <x v="0"/>
    <n v="320"/>
    <n v="320"/>
    <n v="5.4437869822485198E-2"/>
    <n v="5.4437869822485198E-2"/>
    <s v=""/>
    <s v=""/>
    <s v="September 2015"/>
  </r>
  <r>
    <s v="AT"/>
    <x v="2"/>
    <s v="E39000018"/>
    <x v="2"/>
    <x v="1"/>
    <x v="13"/>
    <x v="0"/>
    <n v="1580"/>
    <n v="1580"/>
    <n v="0.26728655959425202"/>
    <n v="0.26728655959425202"/>
    <s v=""/>
    <s v=""/>
    <s v="September 2015"/>
  </r>
  <r>
    <s v="AT"/>
    <x v="2"/>
    <s v="E39000018"/>
    <x v="2"/>
    <x v="1"/>
    <x v="8"/>
    <x v="0"/>
    <n v="40"/>
    <n v="40"/>
    <n v="6.5934065934065899E-3"/>
    <n v="6.5934065934065899E-3"/>
    <s v=""/>
    <s v=""/>
    <s v="September 2015"/>
  </r>
  <r>
    <s v="AT"/>
    <x v="2"/>
    <s v="E39000018"/>
    <x v="2"/>
    <x v="6"/>
    <x v="7"/>
    <x v="0"/>
    <n v="1040"/>
    <n v="1040"/>
    <n v="0.17568481569157901"/>
    <n v="0.17568481569157901"/>
    <s v=""/>
    <s v=""/>
    <s v="September 2015"/>
  </r>
  <r>
    <s v="AT"/>
    <x v="2"/>
    <s v="E39000018"/>
    <x v="2"/>
    <x v="6"/>
    <x v="11"/>
    <x v="0"/>
    <n v="255"/>
    <n v="255"/>
    <n v="4.3287115319580703E-2"/>
    <n v="4.3287115319580703E-2"/>
    <s v=""/>
    <s v=""/>
    <s v="September 2015"/>
  </r>
  <r>
    <s v="AT"/>
    <x v="2"/>
    <s v="E39000018"/>
    <x v="2"/>
    <x v="5"/>
    <x v="17"/>
    <x v="0"/>
    <n v="650"/>
    <n v="650"/>
    <n v="0.109681787406906"/>
    <n v="0.109681787406906"/>
    <s v=""/>
    <s v=""/>
    <s v="September 2015"/>
  </r>
  <r>
    <s v="AT"/>
    <x v="3"/>
    <s v="E39000029"/>
    <x v="3"/>
    <x v="0"/>
    <x v="0"/>
    <x v="0"/>
    <n v="9"/>
    <s v=""/>
    <s v=""/>
    <s v=""/>
    <s v=""/>
    <s v=""/>
    <s v="September 2015"/>
  </r>
  <r>
    <s v="AT"/>
    <x v="3"/>
    <s v="E39000029"/>
    <x v="3"/>
    <x v="10"/>
    <x v="4"/>
    <x v="0"/>
    <s v=""/>
    <s v=""/>
    <s v=""/>
    <s v=""/>
    <n v="8.7612900000000007"/>
    <n v="8.5"/>
    <s v="September 2015"/>
  </r>
  <r>
    <s v="AT"/>
    <x v="3"/>
    <s v="E39000029"/>
    <x v="3"/>
    <x v="9"/>
    <x v="4"/>
    <x v="0"/>
    <s v=""/>
    <s v=""/>
    <s v=""/>
    <s v=""/>
    <n v="28.811299999999999"/>
    <n v="29"/>
    <s v="September 2015"/>
  </r>
  <r>
    <s v="AT"/>
    <x v="3"/>
    <s v="E39000029"/>
    <x v="3"/>
    <x v="1"/>
    <x v="5"/>
    <x v="0"/>
    <n v="35"/>
    <n v="35"/>
    <n v="8.3408476104598703E-3"/>
    <n v="8.3408476104598703E-3"/>
    <s v=""/>
    <s v=""/>
    <s v="September 2015"/>
  </r>
  <r>
    <s v="AT"/>
    <x v="3"/>
    <s v="E39000029"/>
    <x v="3"/>
    <x v="5"/>
    <x v="19"/>
    <x v="0"/>
    <n v="15"/>
    <n v="15"/>
    <n v="3.85749943272067E-3"/>
    <n v="3.85749943272067E-3"/>
    <s v=""/>
    <s v=""/>
    <s v="September 2015"/>
  </r>
  <r>
    <s v="AT"/>
    <x v="3"/>
    <s v="E39000029"/>
    <x v="3"/>
    <x v="4"/>
    <x v="4"/>
    <x v="0"/>
    <n v="4405"/>
    <n v="4405"/>
    <n v="1"/>
    <n v="1"/>
    <s v=""/>
    <s v=""/>
    <s v="September 2015"/>
  </r>
  <r>
    <s v="AT"/>
    <x v="3"/>
    <s v="E39000029"/>
    <x v="3"/>
    <x v="6"/>
    <x v="11"/>
    <x v="0"/>
    <n v="520"/>
    <n v="520"/>
    <n v="0.116786678667867"/>
    <n v="0.116786678667867"/>
    <s v=""/>
    <s v=""/>
    <s v="September 2015"/>
  </r>
  <r>
    <s v="AT"/>
    <x v="3"/>
    <s v="E39000029"/>
    <x v="3"/>
    <x v="1"/>
    <x v="13"/>
    <x v="0"/>
    <n v="765"/>
    <n v="765"/>
    <n v="0.17290351668169501"/>
    <n v="0.17290351668169501"/>
    <s v=""/>
    <s v=""/>
    <s v="September 2015"/>
  </r>
  <r>
    <s v="AT"/>
    <x v="3"/>
    <s v="E39000029"/>
    <x v="3"/>
    <x v="2"/>
    <x v="2"/>
    <x v="1"/>
    <n v="2120"/>
    <n v="2120"/>
    <n v="0.47736996172033302"/>
    <n v="0.47736996172033302"/>
    <s v=""/>
    <s v=""/>
    <s v="September 2015"/>
  </r>
  <r>
    <s v="AT"/>
    <x v="3"/>
    <s v="E39000029"/>
    <x v="3"/>
    <x v="6"/>
    <x v="10"/>
    <x v="0"/>
    <n v="2215"/>
    <n v="2215"/>
    <n v="0.49842484248424801"/>
    <n v="0.49842484248424801"/>
    <s v=""/>
    <s v=""/>
    <s v="September 2015"/>
  </r>
  <r>
    <s v="AT"/>
    <x v="3"/>
    <s v="E39000029"/>
    <x v="3"/>
    <x v="3"/>
    <x v="20"/>
    <x v="0"/>
    <n v="70"/>
    <n v="70"/>
    <n v="1.52500560663826E-2"/>
    <n v="1.52500560663826E-2"/>
    <s v=""/>
    <s v=""/>
    <s v="September 2015"/>
  </r>
  <r>
    <s v="AT"/>
    <x v="3"/>
    <s v="E39000029"/>
    <x v="3"/>
    <x v="3"/>
    <x v="3"/>
    <x v="0"/>
    <n v="505"/>
    <n v="505"/>
    <n v="0.11347835837631801"/>
    <n v="0.11347835837631801"/>
    <s v=""/>
    <s v=""/>
    <s v="September 2015"/>
  </r>
  <r>
    <s v="AT"/>
    <x v="3"/>
    <s v="E39000029"/>
    <x v="3"/>
    <x v="7"/>
    <x v="18"/>
    <x v="0"/>
    <n v="430"/>
    <n v="430"/>
    <n v="9.7357126722385404E-2"/>
    <n v="9.7357126722385404E-2"/>
    <s v=""/>
    <s v=""/>
    <s v="September 2015"/>
  </r>
  <r>
    <s v="AT"/>
    <x v="3"/>
    <s v="E39000029"/>
    <x v="3"/>
    <x v="1"/>
    <x v="9"/>
    <x v="0"/>
    <n v="2810"/>
    <n v="2810"/>
    <n v="0.63300270513976598"/>
    <n v="0.63300270513976598"/>
    <s v=""/>
    <s v=""/>
    <s v="September 2015"/>
  </r>
  <r>
    <s v="AT"/>
    <x v="3"/>
    <s v="E39000029"/>
    <x v="3"/>
    <x v="1"/>
    <x v="15"/>
    <x v="0"/>
    <n v="130"/>
    <n v="130"/>
    <n v="2.9080252479711501E-2"/>
    <n v="2.9080252479711501E-2"/>
    <s v=""/>
    <s v=""/>
    <s v="September 2015"/>
  </r>
  <r>
    <s v="AT"/>
    <x v="3"/>
    <s v="E39000029"/>
    <x v="3"/>
    <x v="5"/>
    <x v="17"/>
    <x v="0"/>
    <n v="835"/>
    <n v="835"/>
    <n v="0.18924438393464901"/>
    <n v="0.18924438393464901"/>
    <s v=""/>
    <s v=""/>
    <s v="September 2015"/>
  </r>
  <r>
    <s v="AT"/>
    <x v="3"/>
    <s v="E39000029"/>
    <x v="3"/>
    <x v="7"/>
    <x v="24"/>
    <x v="0"/>
    <n v="2520"/>
    <n v="2520"/>
    <n v="0.56968601761915505"/>
    <n v="0.56968601761915505"/>
    <s v=""/>
    <s v=""/>
    <s v="September 2015"/>
  </r>
  <r>
    <s v="AT"/>
    <x v="3"/>
    <s v="E39000029"/>
    <x v="3"/>
    <x v="5"/>
    <x v="25"/>
    <x v="0"/>
    <n v="595"/>
    <n v="595"/>
    <n v="0.13546630360789699"/>
    <n v="0.13546630360789699"/>
    <s v=""/>
    <s v=""/>
    <s v="September 2015"/>
  </r>
  <r>
    <s v="AT"/>
    <x v="3"/>
    <s v="E39000029"/>
    <x v="3"/>
    <x v="8"/>
    <x v="23"/>
    <x v="0"/>
    <n v="795"/>
    <n v="795"/>
    <n v="0.17866786678667901"/>
    <n v="0.17866786678667901"/>
    <s v=""/>
    <s v=""/>
    <s v="September 2015"/>
  </r>
  <r>
    <s v="AT"/>
    <x v="3"/>
    <s v="E39000029"/>
    <x v="3"/>
    <x v="8"/>
    <x v="13"/>
    <x v="0"/>
    <n v="2220"/>
    <n v="2220"/>
    <n v="0.49909990999099901"/>
    <n v="0.49909990999099901"/>
    <s v=""/>
    <s v=""/>
    <s v="September 2015"/>
  </r>
  <r>
    <s v="AT"/>
    <x v="3"/>
    <s v="E39000029"/>
    <x v="3"/>
    <x v="7"/>
    <x v="32"/>
    <x v="0"/>
    <n v="440"/>
    <n v="440"/>
    <n v="9.9841879376553005E-2"/>
    <n v="9.9841879376553005E-2"/>
    <s v=""/>
    <s v=""/>
    <s v="September 2015"/>
  </r>
  <r>
    <s v="AT"/>
    <x v="3"/>
    <s v="E39000029"/>
    <x v="3"/>
    <x v="3"/>
    <x v="14"/>
    <x v="0"/>
    <n v="595"/>
    <n v="595"/>
    <n v="0.133662256111236"/>
    <n v="0.133662256111236"/>
    <s v=""/>
    <s v=""/>
    <s v="September 2015"/>
  </r>
  <r>
    <s v="AT"/>
    <x v="3"/>
    <s v="E39000029"/>
    <x v="3"/>
    <x v="7"/>
    <x v="12"/>
    <x v="0"/>
    <n v="1030"/>
    <n v="1030"/>
    <n v="0.23288908967698199"/>
    <n v="0.23288908967698199"/>
    <s v=""/>
    <s v=""/>
    <s v="September 2015"/>
  </r>
  <r>
    <s v="AT"/>
    <x v="3"/>
    <s v="E39000029"/>
    <x v="3"/>
    <x v="8"/>
    <x v="28"/>
    <x v="0"/>
    <n v="115"/>
    <n v="115"/>
    <n v="2.58775877587759E-2"/>
    <n v="2.58775877587759E-2"/>
    <s v=""/>
    <s v=""/>
    <s v="September 2015"/>
  </r>
  <r>
    <s v="AT"/>
    <x v="3"/>
    <s v="E39000029"/>
    <x v="3"/>
    <x v="8"/>
    <x v="16"/>
    <x v="0"/>
    <n v="965"/>
    <n v="965"/>
    <n v="0.21714671467146701"/>
    <n v="0.21714671467146701"/>
    <s v=""/>
    <s v=""/>
    <s v="September 2015"/>
  </r>
  <r>
    <s v="AT"/>
    <x v="3"/>
    <s v="E39000029"/>
    <x v="3"/>
    <x v="2"/>
    <x v="33"/>
    <x v="3"/>
    <n v="2110"/>
    <n v="2110"/>
    <n v="0.47511821661787901"/>
    <n v="0.47511821661787901"/>
    <s v=""/>
    <s v=""/>
    <s v="September 2015"/>
  </r>
  <r>
    <s v="AT"/>
    <x v="3"/>
    <s v="E39000029"/>
    <x v="3"/>
    <x v="2"/>
    <x v="31"/>
    <x v="2"/>
    <n v="210"/>
    <n v="210"/>
    <n v="4.7511821661787898E-2"/>
    <n v="4.7511821661787898E-2"/>
    <s v=""/>
    <s v=""/>
    <s v="September 2015"/>
  </r>
  <r>
    <s v="AT"/>
    <x v="3"/>
    <s v="E39000029"/>
    <x v="3"/>
    <x v="5"/>
    <x v="21"/>
    <x v="0"/>
    <n v="135"/>
    <n v="135"/>
    <n v="3.06330837304289E-2"/>
    <n v="3.06330837304289E-2"/>
    <s v=""/>
    <s v=""/>
    <s v="September 2015"/>
  </r>
  <r>
    <s v="AT"/>
    <x v="3"/>
    <s v="E39000029"/>
    <x v="3"/>
    <x v="5"/>
    <x v="30"/>
    <x v="0"/>
    <n v="205"/>
    <n v="205"/>
    <n v="4.6743816655321097E-2"/>
    <n v="4.6743816655321097E-2"/>
    <s v=""/>
    <s v=""/>
    <s v="September 2015"/>
  </r>
  <r>
    <s v="AT"/>
    <x v="3"/>
    <s v="E39000029"/>
    <x v="3"/>
    <x v="1"/>
    <x v="35"/>
    <x v="0"/>
    <n v="80"/>
    <n v="80"/>
    <n v="1.8034265103697E-2"/>
    <n v="1.8034265103697E-2"/>
    <s v=""/>
    <s v=""/>
    <s v="September 2015"/>
  </r>
  <r>
    <s v="AT"/>
    <x v="3"/>
    <s v="E39000029"/>
    <x v="3"/>
    <x v="7"/>
    <x v="13"/>
    <x v="0"/>
    <n v="-1"/>
    <n v="0"/>
    <n v="-0.01"/>
    <n v="0"/>
    <s v=""/>
    <s v=""/>
    <s v="September 2015"/>
  </r>
  <r>
    <s v="AT"/>
    <x v="3"/>
    <s v="E39000029"/>
    <x v="3"/>
    <x v="1"/>
    <x v="26"/>
    <x v="0"/>
    <n v="95"/>
    <n v="95"/>
    <n v="2.16411181244364E-2"/>
    <n v="2.16411181244364E-2"/>
    <s v=""/>
    <s v=""/>
    <s v="September 2015"/>
  </r>
  <r>
    <s v="AT"/>
    <x v="3"/>
    <s v="E39000029"/>
    <x v="3"/>
    <x v="6"/>
    <x v="13"/>
    <x v="0"/>
    <n v="1695"/>
    <n v="1695"/>
    <n v="0.38141314131413101"/>
    <n v="0.38141314131413101"/>
    <s v=""/>
    <s v=""/>
    <s v="September 2015"/>
  </r>
  <r>
    <s v="AT"/>
    <x v="3"/>
    <s v="E39000029"/>
    <x v="3"/>
    <x v="8"/>
    <x v="34"/>
    <x v="0"/>
    <n v="25"/>
    <n v="25"/>
    <n v="5.1755175517551799E-3"/>
    <n v="5.1755175517551799E-3"/>
    <s v=""/>
    <s v=""/>
    <s v="September 2015"/>
  </r>
  <r>
    <s v="AT"/>
    <x v="3"/>
    <s v="E39000029"/>
    <x v="3"/>
    <x v="8"/>
    <x v="22"/>
    <x v="0"/>
    <n v="30"/>
    <n v="30"/>
    <n v="6.7506750675067496E-3"/>
    <n v="6.7506750675067496E-3"/>
    <s v=""/>
    <s v=""/>
    <s v="September 2015"/>
  </r>
  <r>
    <s v="AT"/>
    <x v="3"/>
    <s v="E39000029"/>
    <x v="3"/>
    <x v="3"/>
    <x v="2"/>
    <x v="0"/>
    <n v="2350"/>
    <n v="2350"/>
    <n v="0.52747252747252704"/>
    <n v="0.52747252747252704"/>
    <s v=""/>
    <s v=""/>
    <s v="September 2015"/>
  </r>
  <r>
    <s v="AT"/>
    <x v="3"/>
    <s v="E39000029"/>
    <x v="3"/>
    <x v="8"/>
    <x v="29"/>
    <x v="0"/>
    <n v="300"/>
    <n v="300"/>
    <n v="6.7281728172817301E-2"/>
    <n v="6.7281728172817301E-2"/>
    <s v=""/>
    <s v=""/>
    <s v="September 2015"/>
  </r>
  <r>
    <s v="AT"/>
    <x v="3"/>
    <s v="E39000029"/>
    <x v="3"/>
    <x v="3"/>
    <x v="36"/>
    <x v="0"/>
    <n v="935"/>
    <n v="935"/>
    <n v="0.21013680197353701"/>
    <n v="0.21013680197353701"/>
    <s v=""/>
    <s v=""/>
    <s v="September 2015"/>
  </r>
  <r>
    <s v="AT"/>
    <x v="3"/>
    <s v="E39000029"/>
    <x v="3"/>
    <x v="5"/>
    <x v="27"/>
    <x v="0"/>
    <n v="1380"/>
    <n v="1380"/>
    <n v="0.31313818924438402"/>
    <n v="0.31313818924438402"/>
    <s v=""/>
    <s v=""/>
    <s v="September 2015"/>
  </r>
  <r>
    <s v="AT"/>
    <x v="3"/>
    <s v="E39000029"/>
    <x v="3"/>
    <x v="5"/>
    <x v="6"/>
    <x v="0"/>
    <n v="1240"/>
    <n v="1240"/>
    <n v="0.2809167233946"/>
    <n v="0.2809167233946"/>
    <s v=""/>
    <s v=""/>
    <s v="September 2015"/>
  </r>
  <r>
    <s v="AT"/>
    <x v="3"/>
    <s v="E39000029"/>
    <x v="3"/>
    <x v="1"/>
    <x v="8"/>
    <x v="0"/>
    <n v="305"/>
    <n v="305"/>
    <n v="6.8304779080252495E-2"/>
    <n v="6.8304779080252495E-2"/>
    <s v=""/>
    <s v=""/>
    <s v="September 2015"/>
  </r>
  <r>
    <s v="AT"/>
    <x v="3"/>
    <s v="E39000029"/>
    <x v="3"/>
    <x v="6"/>
    <x v="7"/>
    <x v="0"/>
    <n v="15"/>
    <n v="15"/>
    <n v="3.37533753375338E-3"/>
    <n v="3.37533753375338E-3"/>
    <s v=""/>
    <s v=""/>
    <s v="September 2015"/>
  </r>
  <r>
    <s v="AT"/>
    <x v="3"/>
    <s v="E39000029"/>
    <x v="3"/>
    <x v="5"/>
    <x v="2"/>
    <x v="0"/>
    <n v="-1"/>
    <n v="0"/>
    <n v="-0.01"/>
    <n v="0"/>
    <s v=""/>
    <s v=""/>
    <s v="September 2015"/>
  </r>
  <r>
    <s v="AT"/>
    <x v="3"/>
    <s v="E39000029"/>
    <x v="3"/>
    <x v="1"/>
    <x v="1"/>
    <x v="0"/>
    <n v="215"/>
    <n v="215"/>
    <n v="4.8692515779982001E-2"/>
    <n v="4.8692515779982001E-2"/>
    <s v=""/>
    <s v=""/>
    <s v="September 2015"/>
  </r>
  <r>
    <s v="AT"/>
    <x v="4"/>
    <s v="E39000028"/>
    <x v="4"/>
    <x v="6"/>
    <x v="10"/>
    <x v="0"/>
    <n v="2845"/>
    <n v="2845"/>
    <n v="0.66697936210131303"/>
    <n v="0.66697936210131303"/>
    <s v=""/>
    <s v=""/>
    <s v="September 2015"/>
  </r>
  <r>
    <s v="AT"/>
    <x v="4"/>
    <s v="E39000028"/>
    <x v="4"/>
    <x v="10"/>
    <x v="4"/>
    <x v="0"/>
    <s v=""/>
    <s v=""/>
    <s v=""/>
    <s v=""/>
    <n v="8.1845400000000001"/>
    <n v="7"/>
    <s v="September 2015"/>
  </r>
  <r>
    <s v="AT"/>
    <x v="4"/>
    <s v="E39000028"/>
    <x v="4"/>
    <x v="9"/>
    <x v="4"/>
    <x v="0"/>
    <s v=""/>
    <s v=""/>
    <s v=""/>
    <s v=""/>
    <n v="29.027080000000002"/>
    <n v="29"/>
    <s v="September 2015"/>
  </r>
  <r>
    <s v="AT"/>
    <x v="4"/>
    <s v="E39000028"/>
    <x v="4"/>
    <x v="0"/>
    <x v="0"/>
    <x v="0"/>
    <n v="11"/>
    <s v=""/>
    <s v=""/>
    <s v=""/>
    <s v=""/>
    <s v=""/>
    <s v="September 2015"/>
  </r>
  <r>
    <s v="AT"/>
    <x v="4"/>
    <s v="E39000028"/>
    <x v="4"/>
    <x v="1"/>
    <x v="1"/>
    <x v="0"/>
    <n v="405"/>
    <n v="405"/>
    <n v="9.5037453183520595E-2"/>
    <n v="9.5037453183520595E-2"/>
    <s v=""/>
    <s v=""/>
    <s v="September 2015"/>
  </r>
  <r>
    <s v="AT"/>
    <x v="4"/>
    <s v="E39000028"/>
    <x v="4"/>
    <x v="3"/>
    <x v="14"/>
    <x v="0"/>
    <n v="965"/>
    <n v="965"/>
    <n v="0.225105189340813"/>
    <n v="0.225105189340813"/>
    <s v=""/>
    <s v=""/>
    <s v="September 2015"/>
  </r>
  <r>
    <s v="AT"/>
    <x v="4"/>
    <s v="E39000028"/>
    <x v="4"/>
    <x v="1"/>
    <x v="13"/>
    <x v="0"/>
    <n v="1110"/>
    <n v="1110"/>
    <n v="0.25983146067415702"/>
    <n v="0.25983146067415702"/>
    <s v=""/>
    <s v=""/>
    <s v="September 2015"/>
  </r>
  <r>
    <s v="AT"/>
    <x v="4"/>
    <s v="E39000028"/>
    <x v="4"/>
    <x v="2"/>
    <x v="2"/>
    <x v="1"/>
    <n v="1655"/>
    <n v="1655"/>
    <n v="0.38764044943820197"/>
    <n v="0.38764044943820197"/>
    <s v=""/>
    <s v=""/>
    <s v="September 2015"/>
  </r>
  <r>
    <s v="AT"/>
    <x v="4"/>
    <s v="E39000028"/>
    <x v="4"/>
    <x v="6"/>
    <x v="11"/>
    <x v="0"/>
    <n v="520"/>
    <n v="520"/>
    <n v="0.12195121951219499"/>
    <n v="0.12195121951219499"/>
    <s v=""/>
    <s v=""/>
    <s v="September 2015"/>
  </r>
  <r>
    <s v="AT"/>
    <x v="4"/>
    <s v="E39000028"/>
    <x v="4"/>
    <x v="5"/>
    <x v="19"/>
    <x v="0"/>
    <n v="5"/>
    <n v="5"/>
    <n v="1.4081201595869499E-3"/>
    <n v="1.4081201595869499E-3"/>
    <s v=""/>
    <s v=""/>
    <s v="September 2015"/>
  </r>
  <r>
    <s v="AT"/>
    <x v="4"/>
    <s v="E39000028"/>
    <x v="4"/>
    <x v="4"/>
    <x v="4"/>
    <x v="0"/>
    <n v="4260"/>
    <n v="4260"/>
    <n v="1"/>
    <n v="1"/>
    <s v=""/>
    <s v=""/>
    <s v="September 2015"/>
  </r>
  <r>
    <s v="AT"/>
    <x v="4"/>
    <s v="E39000028"/>
    <x v="4"/>
    <x v="6"/>
    <x v="7"/>
    <x v="0"/>
    <n v="10"/>
    <n v="10"/>
    <n v="2.3452157598499099E-3"/>
    <n v="2.3452157598499099E-3"/>
    <s v=""/>
    <s v=""/>
    <s v="September 2015"/>
  </r>
  <r>
    <s v="AT"/>
    <x v="4"/>
    <s v="E39000028"/>
    <x v="4"/>
    <x v="1"/>
    <x v="9"/>
    <x v="0"/>
    <n v="2215"/>
    <n v="2215"/>
    <n v="0.51802434456928803"/>
    <n v="0.51802434456928803"/>
    <s v=""/>
    <s v=""/>
    <s v="September 2015"/>
  </r>
  <r>
    <s v="AT"/>
    <x v="4"/>
    <s v="E39000028"/>
    <x v="4"/>
    <x v="1"/>
    <x v="8"/>
    <x v="0"/>
    <n v="130"/>
    <n v="130"/>
    <n v="3.0196629213483098E-2"/>
    <n v="3.0196629213483098E-2"/>
    <s v=""/>
    <s v=""/>
    <s v="September 2015"/>
  </r>
  <r>
    <s v="AT"/>
    <x v="4"/>
    <s v="E39000028"/>
    <x v="4"/>
    <x v="5"/>
    <x v="2"/>
    <x v="0"/>
    <n v="420"/>
    <n v="420"/>
    <n v="9.8568411171086598E-2"/>
    <n v="9.8568411171086598E-2"/>
    <s v=""/>
    <s v=""/>
    <s v="September 2015"/>
  </r>
  <r>
    <s v="AT"/>
    <x v="4"/>
    <s v="E39000028"/>
    <x v="4"/>
    <x v="1"/>
    <x v="5"/>
    <x v="0"/>
    <n v="50"/>
    <n v="50"/>
    <n v="1.17041198501873E-2"/>
    <n v="1.17041198501873E-2"/>
    <s v=""/>
    <s v=""/>
    <s v="September 2015"/>
  </r>
  <r>
    <s v="AT"/>
    <x v="4"/>
    <s v="E39000028"/>
    <x v="4"/>
    <x v="7"/>
    <x v="24"/>
    <x v="0"/>
    <n v="2150"/>
    <n v="2150"/>
    <n v="0.50280898876404501"/>
    <n v="0.50280898876404501"/>
    <s v=""/>
    <s v=""/>
    <s v="September 2015"/>
  </r>
  <r>
    <s v="AT"/>
    <x v="4"/>
    <s v="E39000028"/>
    <x v="4"/>
    <x v="3"/>
    <x v="3"/>
    <x v="0"/>
    <n v="655"/>
    <n v="655"/>
    <n v="0.15357643758765799"/>
    <n v="0.15357643758765799"/>
    <s v=""/>
    <s v=""/>
    <s v="September 2015"/>
  </r>
  <r>
    <s v="AT"/>
    <x v="4"/>
    <s v="E39000028"/>
    <x v="4"/>
    <x v="1"/>
    <x v="15"/>
    <x v="0"/>
    <n v="170"/>
    <n v="170"/>
    <n v="3.9794007490636697E-2"/>
    <n v="3.9794007490636697E-2"/>
    <s v=""/>
    <s v=""/>
    <s v="September 2015"/>
  </r>
  <r>
    <s v="AT"/>
    <x v="4"/>
    <s v="E39000028"/>
    <x v="4"/>
    <x v="5"/>
    <x v="27"/>
    <x v="0"/>
    <n v="1155"/>
    <n v="1155"/>
    <n v="0.27059375733395902"/>
    <n v="0.27059375733395902"/>
    <s v=""/>
    <s v=""/>
    <s v="September 2015"/>
  </r>
  <r>
    <s v="AT"/>
    <x v="4"/>
    <s v="E39000028"/>
    <x v="4"/>
    <x v="7"/>
    <x v="18"/>
    <x v="0"/>
    <n v="245"/>
    <n v="245"/>
    <n v="5.6882022471910099E-2"/>
    <n v="5.6882022471910099E-2"/>
    <s v=""/>
    <s v=""/>
    <s v="September 2015"/>
  </r>
  <r>
    <s v="AT"/>
    <x v="4"/>
    <s v="E39000028"/>
    <x v="4"/>
    <x v="5"/>
    <x v="17"/>
    <x v="0"/>
    <n v="695"/>
    <n v="695"/>
    <n v="0.16263787843229299"/>
    <n v="0.16263787843229299"/>
    <s v=""/>
    <s v=""/>
    <s v="September 2015"/>
  </r>
  <r>
    <s v="AT"/>
    <x v="4"/>
    <s v="E39000028"/>
    <x v="4"/>
    <x v="3"/>
    <x v="20"/>
    <x v="0"/>
    <n v="105"/>
    <n v="105"/>
    <n v="2.4310425432445101E-2"/>
    <n v="2.4310425432445101E-2"/>
    <s v=""/>
    <s v=""/>
    <s v="September 2015"/>
  </r>
  <r>
    <s v="AT"/>
    <x v="4"/>
    <s v="E39000028"/>
    <x v="4"/>
    <x v="8"/>
    <x v="13"/>
    <x v="0"/>
    <n v="3250"/>
    <n v="3250"/>
    <n v="0.76212795875322203"/>
    <n v="0.76212795875322203"/>
    <s v=""/>
    <s v=""/>
    <s v="September 2015"/>
  </r>
  <r>
    <s v="AT"/>
    <x v="4"/>
    <s v="E39000028"/>
    <x v="4"/>
    <x v="8"/>
    <x v="28"/>
    <x v="0"/>
    <n v="80"/>
    <n v="80"/>
    <n v="1.8279821888914902E-2"/>
    <n v="1.8279821888914902E-2"/>
    <s v=""/>
    <s v=""/>
    <s v="September 2015"/>
  </r>
  <r>
    <s v="AT"/>
    <x v="4"/>
    <s v="E39000028"/>
    <x v="4"/>
    <x v="7"/>
    <x v="12"/>
    <x v="0"/>
    <n v="1480"/>
    <n v="1480"/>
    <n v="0.34597378277153601"/>
    <n v="0.34597378277153601"/>
    <s v=""/>
    <s v=""/>
    <s v="September 2015"/>
  </r>
  <r>
    <s v="AT"/>
    <x v="4"/>
    <s v="E39000028"/>
    <x v="4"/>
    <x v="8"/>
    <x v="29"/>
    <x v="0"/>
    <n v="165"/>
    <n v="165"/>
    <n v="3.9137567377548602E-2"/>
    <n v="3.9137567377548602E-2"/>
    <s v=""/>
    <s v=""/>
    <s v="September 2015"/>
  </r>
  <r>
    <s v="AT"/>
    <x v="4"/>
    <s v="E39000028"/>
    <x v="4"/>
    <x v="2"/>
    <x v="31"/>
    <x v="2"/>
    <n v="205"/>
    <n v="205"/>
    <n v="4.7752808988764002E-2"/>
    <n v="4.7752808988764002E-2"/>
    <s v=""/>
    <s v=""/>
    <s v="September 2015"/>
  </r>
  <r>
    <s v="AT"/>
    <x v="4"/>
    <s v="E39000028"/>
    <x v="4"/>
    <x v="5"/>
    <x v="25"/>
    <x v="0"/>
    <n v="555"/>
    <n v="555"/>
    <n v="0.12978174137526399"/>
    <n v="0.12978174137526399"/>
    <s v=""/>
    <s v=""/>
    <s v="September 2015"/>
  </r>
  <r>
    <s v="AT"/>
    <x v="4"/>
    <s v="E39000028"/>
    <x v="4"/>
    <x v="8"/>
    <x v="23"/>
    <x v="0"/>
    <n v="320"/>
    <n v="320"/>
    <n v="7.4525427700960906E-2"/>
    <n v="7.4525427700960906E-2"/>
    <s v=""/>
    <s v=""/>
    <s v="September 2015"/>
  </r>
  <r>
    <s v="AT"/>
    <x v="4"/>
    <s v="E39000028"/>
    <x v="4"/>
    <x v="3"/>
    <x v="2"/>
    <x v="0"/>
    <n v="1085"/>
    <n v="1085"/>
    <n v="0.25315568022440399"/>
    <n v="0.25315568022440399"/>
    <s v=""/>
    <s v=""/>
    <s v="September 2015"/>
  </r>
  <r>
    <s v="AT"/>
    <x v="4"/>
    <s v="E39000028"/>
    <x v="4"/>
    <x v="8"/>
    <x v="22"/>
    <x v="0"/>
    <n v="25"/>
    <n v="25"/>
    <n v="6.3276306538551704E-3"/>
    <n v="6.3276306538551704E-3"/>
    <s v=""/>
    <s v=""/>
    <s v="September 2015"/>
  </r>
  <r>
    <s v="AT"/>
    <x v="4"/>
    <s v="E39000028"/>
    <x v="4"/>
    <x v="7"/>
    <x v="32"/>
    <x v="0"/>
    <n v="405"/>
    <n v="405"/>
    <n v="9.4335205992509399E-2"/>
    <n v="9.4335205992509399E-2"/>
    <s v=""/>
    <s v=""/>
    <s v="September 2015"/>
  </r>
  <r>
    <s v="AT"/>
    <x v="4"/>
    <s v="E39000028"/>
    <x v="4"/>
    <x v="8"/>
    <x v="16"/>
    <x v="0"/>
    <n v="400"/>
    <n v="400"/>
    <n v="9.3508319662526401E-2"/>
    <n v="9.3508319662526401E-2"/>
    <s v=""/>
    <s v=""/>
    <s v="September 2015"/>
  </r>
  <r>
    <s v="AT"/>
    <x v="4"/>
    <s v="E39000028"/>
    <x v="4"/>
    <x v="1"/>
    <x v="35"/>
    <x v="0"/>
    <n v="100"/>
    <n v="100"/>
    <n v="2.36423220973783E-2"/>
    <n v="2.36423220973783E-2"/>
    <s v=""/>
    <s v=""/>
    <s v="September 2015"/>
  </r>
  <r>
    <s v="AT"/>
    <x v="4"/>
    <s v="E39000028"/>
    <x v="4"/>
    <x v="5"/>
    <x v="30"/>
    <x v="0"/>
    <n v="185"/>
    <n v="185"/>
    <n v="4.31823515606665E-2"/>
    <n v="4.31823515606665E-2"/>
    <s v=""/>
    <s v=""/>
    <s v="September 2015"/>
  </r>
  <r>
    <s v="AT"/>
    <x v="4"/>
    <s v="E39000028"/>
    <x v="4"/>
    <x v="1"/>
    <x v="26"/>
    <x v="0"/>
    <n v="95"/>
    <n v="95"/>
    <n v="2.1769662921348298E-2"/>
    <n v="2.1769662921348298E-2"/>
    <s v=""/>
    <s v=""/>
    <s v="September 2015"/>
  </r>
  <r>
    <s v="AT"/>
    <x v="4"/>
    <s v="E39000028"/>
    <x v="4"/>
    <x v="6"/>
    <x v="13"/>
    <x v="0"/>
    <n v="890"/>
    <n v="890"/>
    <n v="0.20872420262664201"/>
    <n v="0.20872420262664201"/>
    <s v=""/>
    <s v=""/>
    <s v="September 2015"/>
  </r>
  <r>
    <s v="AT"/>
    <x v="4"/>
    <s v="E39000028"/>
    <x v="4"/>
    <x v="8"/>
    <x v="34"/>
    <x v="0"/>
    <n v="25"/>
    <n v="25"/>
    <n v="6.0932739629716397E-3"/>
    <n v="6.0932739629716397E-3"/>
    <s v=""/>
    <s v=""/>
    <s v="September 2015"/>
  </r>
  <r>
    <s v="AT"/>
    <x v="4"/>
    <s v="E39000028"/>
    <x v="4"/>
    <x v="5"/>
    <x v="21"/>
    <x v="0"/>
    <n v="120"/>
    <n v="120"/>
    <n v="2.8162403191738999E-2"/>
    <n v="2.8162403191738999E-2"/>
    <s v=""/>
    <s v=""/>
    <s v="September 2015"/>
  </r>
  <r>
    <s v="AT"/>
    <x v="4"/>
    <s v="E39000028"/>
    <x v="4"/>
    <x v="3"/>
    <x v="36"/>
    <x v="0"/>
    <n v="1470"/>
    <n v="1470"/>
    <n v="0.34385226741468"/>
    <n v="0.34385226741468"/>
    <s v=""/>
    <s v=""/>
    <s v="September 2015"/>
  </r>
  <r>
    <s v="AT"/>
    <x v="4"/>
    <s v="E39000028"/>
    <x v="4"/>
    <x v="2"/>
    <x v="33"/>
    <x v="3"/>
    <n v="2410"/>
    <n v="2410"/>
    <n v="0.56460674157303403"/>
    <n v="0.56460674157303403"/>
    <s v=""/>
    <s v=""/>
    <s v="September 2015"/>
  </r>
  <r>
    <s v="AT"/>
    <x v="4"/>
    <s v="E39000028"/>
    <x v="4"/>
    <x v="7"/>
    <x v="13"/>
    <x v="0"/>
    <n v="-1"/>
    <n v="0"/>
    <n v="-0.01"/>
    <n v="0"/>
    <s v=""/>
    <s v=""/>
    <s v="September 2015"/>
  </r>
  <r>
    <s v="AT"/>
    <x v="4"/>
    <s v="E39000028"/>
    <x v="4"/>
    <x v="5"/>
    <x v="6"/>
    <x v="0"/>
    <n v="1130"/>
    <n v="1130"/>
    <n v="0.26566533677540499"/>
    <n v="0.26566533677540499"/>
    <s v=""/>
    <s v=""/>
    <s v="September 2015"/>
  </r>
  <r>
    <s v="AT"/>
    <x v="5"/>
    <s v="E39000027"/>
    <x v="5"/>
    <x v="10"/>
    <x v="4"/>
    <x v="0"/>
    <s v=""/>
    <s v=""/>
    <s v=""/>
    <s v=""/>
    <n v="9.0489800000000002"/>
    <n v="10"/>
    <s v="September 2015"/>
  </r>
  <r>
    <s v="AT"/>
    <x v="5"/>
    <s v="E39000027"/>
    <x v="5"/>
    <x v="9"/>
    <x v="4"/>
    <x v="0"/>
    <s v=""/>
    <s v=""/>
    <s v=""/>
    <s v=""/>
    <n v="28.653020000000001"/>
    <n v="29"/>
    <s v="September 2015"/>
  </r>
  <r>
    <s v="AT"/>
    <x v="5"/>
    <s v="E39000027"/>
    <x v="5"/>
    <x v="1"/>
    <x v="9"/>
    <x v="0"/>
    <n v="1305"/>
    <n v="1305"/>
    <n v="0.82490518331226304"/>
    <n v="0.82490518331226304"/>
    <s v=""/>
    <s v=""/>
    <s v="September 2015"/>
  </r>
  <r>
    <s v="AT"/>
    <x v="5"/>
    <s v="E39000027"/>
    <x v="5"/>
    <x v="3"/>
    <x v="20"/>
    <x v="0"/>
    <n v="60"/>
    <n v="60"/>
    <n v="3.8212435233160598E-2"/>
    <n v="3.8212435233160598E-2"/>
    <s v=""/>
    <s v=""/>
    <s v="September 2015"/>
  </r>
  <r>
    <s v="AT"/>
    <x v="5"/>
    <s v="E39000027"/>
    <x v="5"/>
    <x v="1"/>
    <x v="8"/>
    <x v="0"/>
    <n v="65"/>
    <n v="65"/>
    <n v="4.0455120101137797E-2"/>
    <n v="4.0455120101137797E-2"/>
    <s v=""/>
    <s v=""/>
    <s v="September 2015"/>
  </r>
  <r>
    <s v="AT"/>
    <x v="5"/>
    <s v="E39000027"/>
    <x v="5"/>
    <x v="5"/>
    <x v="19"/>
    <x v="0"/>
    <n v="-1"/>
    <n v="0"/>
    <n v="-0.01"/>
    <n v="0"/>
    <s v=""/>
    <s v=""/>
    <s v="September 2015"/>
  </r>
  <r>
    <s v="AT"/>
    <x v="5"/>
    <s v="E39000027"/>
    <x v="5"/>
    <x v="3"/>
    <x v="14"/>
    <x v="0"/>
    <n v="405"/>
    <n v="405"/>
    <n v="0.26360103626942999"/>
    <n v="0.26360103626942999"/>
    <s v=""/>
    <s v=""/>
    <s v="September 2015"/>
  </r>
  <r>
    <s v="AT"/>
    <x v="5"/>
    <s v="E39000027"/>
    <x v="5"/>
    <x v="1"/>
    <x v="5"/>
    <x v="0"/>
    <n v="10"/>
    <n v="10"/>
    <n v="5.0568900126422298E-3"/>
    <n v="5.0568900126422298E-3"/>
    <s v=""/>
    <s v=""/>
    <s v="September 2015"/>
  </r>
  <r>
    <s v="AT"/>
    <x v="5"/>
    <s v="E39000027"/>
    <x v="5"/>
    <x v="6"/>
    <x v="7"/>
    <x v="0"/>
    <n v="190"/>
    <n v="190"/>
    <n v="0.12314635718891"/>
    <n v="0.12314635718891"/>
    <s v=""/>
    <s v=""/>
    <s v="September 2015"/>
  </r>
  <r>
    <s v="AT"/>
    <x v="5"/>
    <s v="E39000027"/>
    <x v="5"/>
    <x v="7"/>
    <x v="32"/>
    <x v="0"/>
    <n v="130"/>
    <n v="130"/>
    <n v="8.1632653061224497E-2"/>
    <n v="8.1632653061224497E-2"/>
    <s v=""/>
    <s v=""/>
    <s v="September 2015"/>
  </r>
  <r>
    <s v="AT"/>
    <x v="5"/>
    <s v="E39000027"/>
    <x v="5"/>
    <x v="2"/>
    <x v="2"/>
    <x v="1"/>
    <n v="-1"/>
    <n v="0"/>
    <n v="-0.01"/>
    <n v="0"/>
    <s v=""/>
    <s v=""/>
    <s v="September 2015"/>
  </r>
  <r>
    <s v="AT"/>
    <x v="5"/>
    <s v="E39000027"/>
    <x v="5"/>
    <x v="5"/>
    <x v="17"/>
    <x v="0"/>
    <n v="290"/>
    <n v="290"/>
    <n v="0.18713450292397699"/>
    <n v="0.18713450292397699"/>
    <s v=""/>
    <s v=""/>
    <s v="September 2015"/>
  </r>
  <r>
    <s v="AT"/>
    <x v="5"/>
    <s v="E39000027"/>
    <x v="5"/>
    <x v="3"/>
    <x v="36"/>
    <x v="0"/>
    <n v="695"/>
    <n v="695"/>
    <n v="0.44883419689119203"/>
    <n v="0.44883419689119203"/>
    <s v=""/>
    <s v=""/>
    <s v="September 2015"/>
  </r>
  <r>
    <s v="AT"/>
    <x v="5"/>
    <s v="E39000027"/>
    <x v="5"/>
    <x v="5"/>
    <x v="2"/>
    <x v="0"/>
    <n v="-1"/>
    <n v="0"/>
    <n v="-0.01"/>
    <n v="0"/>
    <s v=""/>
    <s v=""/>
    <s v="September 2015"/>
  </r>
  <r>
    <s v="AT"/>
    <x v="5"/>
    <s v="E39000027"/>
    <x v="5"/>
    <x v="1"/>
    <x v="15"/>
    <x v="0"/>
    <n v="50"/>
    <n v="50"/>
    <n v="3.2869785082174502E-2"/>
    <n v="3.2869785082174502E-2"/>
    <s v=""/>
    <s v=""/>
    <s v="September 2015"/>
  </r>
  <r>
    <s v="AT"/>
    <x v="5"/>
    <s v="E39000027"/>
    <x v="5"/>
    <x v="7"/>
    <x v="18"/>
    <x v="0"/>
    <n v="95"/>
    <n v="95"/>
    <n v="5.9948979591836697E-2"/>
    <n v="5.9948979591836697E-2"/>
    <s v=""/>
    <s v=""/>
    <s v="September 2015"/>
  </r>
  <r>
    <s v="AT"/>
    <x v="5"/>
    <s v="E39000027"/>
    <x v="5"/>
    <x v="2"/>
    <x v="31"/>
    <x v="2"/>
    <n v="160"/>
    <n v="160"/>
    <n v="0.102779573367809"/>
    <n v="0.102779573367809"/>
    <s v=""/>
    <s v=""/>
    <s v="September 2015"/>
  </r>
  <r>
    <s v="AT"/>
    <x v="5"/>
    <s v="E39000027"/>
    <x v="5"/>
    <x v="5"/>
    <x v="25"/>
    <x v="0"/>
    <n v="195"/>
    <n v="195"/>
    <n v="0.12800519818063699"/>
    <n v="0.12800519818063699"/>
    <s v=""/>
    <s v=""/>
    <s v="September 2015"/>
  </r>
  <r>
    <s v="AT"/>
    <x v="5"/>
    <s v="E39000027"/>
    <x v="5"/>
    <x v="7"/>
    <x v="24"/>
    <x v="0"/>
    <n v="980"/>
    <n v="980"/>
    <n v="0.62627551020408201"/>
    <n v="0.62627551020408201"/>
    <s v=""/>
    <s v=""/>
    <s v="September 2015"/>
  </r>
  <r>
    <s v="AT"/>
    <x v="5"/>
    <s v="E39000027"/>
    <x v="5"/>
    <x v="5"/>
    <x v="27"/>
    <x v="0"/>
    <n v="470"/>
    <n v="470"/>
    <n v="0.304743339831059"/>
    <n v="0.304743339831059"/>
    <s v=""/>
    <s v=""/>
    <s v="September 2015"/>
  </r>
  <r>
    <s v="AT"/>
    <x v="5"/>
    <s v="E39000027"/>
    <x v="5"/>
    <x v="5"/>
    <x v="30"/>
    <x v="0"/>
    <n v="85"/>
    <n v="85"/>
    <n v="5.6530214424951299E-2"/>
    <n v="5.6530214424951299E-2"/>
    <s v=""/>
    <s v=""/>
    <s v="September 2015"/>
  </r>
  <r>
    <s v="AT"/>
    <x v="5"/>
    <s v="E39000027"/>
    <x v="5"/>
    <x v="8"/>
    <x v="23"/>
    <x v="0"/>
    <n v="170"/>
    <n v="170"/>
    <n v="0.101137043686415"/>
    <n v="0.101137043686415"/>
    <s v=""/>
    <s v=""/>
    <s v="September 2015"/>
  </r>
  <r>
    <s v="AT"/>
    <x v="5"/>
    <s v="E39000027"/>
    <x v="5"/>
    <x v="7"/>
    <x v="12"/>
    <x v="0"/>
    <n v="365"/>
    <n v="365"/>
    <n v="0.23214285714285701"/>
    <n v="0.23214285714285701"/>
    <s v=""/>
    <s v=""/>
    <s v="September 2015"/>
  </r>
  <r>
    <s v="AT"/>
    <x v="5"/>
    <s v="E39000027"/>
    <x v="5"/>
    <x v="8"/>
    <x v="22"/>
    <x v="0"/>
    <n v="-1"/>
    <n v="0"/>
    <n v="-0.01"/>
    <n v="0"/>
    <s v=""/>
    <s v=""/>
    <s v="September 2015"/>
  </r>
  <r>
    <s v="AT"/>
    <x v="5"/>
    <s v="E39000027"/>
    <x v="5"/>
    <x v="2"/>
    <x v="33"/>
    <x v="3"/>
    <n v="1385"/>
    <n v="1385"/>
    <n v="0.89657401422107297"/>
    <n v="0.89657401422107297"/>
    <s v=""/>
    <s v=""/>
    <s v="September 2015"/>
  </r>
  <r>
    <s v="AT"/>
    <x v="5"/>
    <s v="E39000027"/>
    <x v="5"/>
    <x v="8"/>
    <x v="28"/>
    <x v="0"/>
    <n v="30"/>
    <n v="30"/>
    <n v="1.6756433273488899E-2"/>
    <n v="1.6756433273488899E-2"/>
    <s v=""/>
    <s v=""/>
    <s v="September 2015"/>
  </r>
  <r>
    <s v="AT"/>
    <x v="5"/>
    <s v="E39000027"/>
    <x v="5"/>
    <x v="1"/>
    <x v="26"/>
    <x v="0"/>
    <n v="55"/>
    <n v="55"/>
    <n v="3.5398230088495602E-2"/>
    <n v="3.5398230088495602E-2"/>
    <s v=""/>
    <s v=""/>
    <s v="September 2015"/>
  </r>
  <r>
    <s v="AT"/>
    <x v="5"/>
    <s v="E39000027"/>
    <x v="5"/>
    <x v="1"/>
    <x v="35"/>
    <x v="0"/>
    <n v="20"/>
    <n v="20"/>
    <n v="1.26422250316056E-2"/>
    <n v="1.26422250316056E-2"/>
    <s v=""/>
    <s v=""/>
    <s v="September 2015"/>
  </r>
  <r>
    <s v="AT"/>
    <x v="5"/>
    <s v="E39000027"/>
    <x v="5"/>
    <x v="8"/>
    <x v="29"/>
    <x v="0"/>
    <n v="80"/>
    <n v="80"/>
    <n v="4.8473967684021499E-2"/>
    <n v="4.8473967684021499E-2"/>
    <s v=""/>
    <s v=""/>
    <s v="September 2015"/>
  </r>
  <r>
    <s v="AT"/>
    <x v="5"/>
    <s v="E39000027"/>
    <x v="5"/>
    <x v="6"/>
    <x v="13"/>
    <x v="0"/>
    <n v="-1"/>
    <n v="0"/>
    <n v="-0.01"/>
    <n v="0"/>
    <s v=""/>
    <s v=""/>
    <s v="September 2015"/>
  </r>
  <r>
    <s v="AT"/>
    <x v="5"/>
    <s v="E39000027"/>
    <x v="5"/>
    <x v="7"/>
    <x v="13"/>
    <x v="0"/>
    <n v="-1"/>
    <n v="0"/>
    <n v="-0.01"/>
    <n v="0"/>
    <s v=""/>
    <s v=""/>
    <s v="September 2015"/>
  </r>
  <r>
    <s v="AT"/>
    <x v="5"/>
    <s v="E39000027"/>
    <x v="5"/>
    <x v="5"/>
    <x v="6"/>
    <x v="0"/>
    <n v="460"/>
    <n v="460"/>
    <n v="0.29824561403508798"/>
    <n v="0.29824561403508798"/>
    <s v=""/>
    <s v=""/>
    <s v="September 2015"/>
  </r>
  <r>
    <s v="AT"/>
    <x v="5"/>
    <s v="E39000027"/>
    <x v="5"/>
    <x v="8"/>
    <x v="13"/>
    <x v="0"/>
    <n v="565"/>
    <n v="565"/>
    <n v="0.33692399760622399"/>
    <n v="0.33692399760622399"/>
    <s v=""/>
    <s v=""/>
    <s v="September 2015"/>
  </r>
  <r>
    <s v="AT"/>
    <x v="5"/>
    <s v="E39000027"/>
    <x v="5"/>
    <x v="5"/>
    <x v="21"/>
    <x v="0"/>
    <n v="35"/>
    <n v="35"/>
    <n v="2.4041585445094198E-2"/>
    <n v="2.4041585445094198E-2"/>
    <s v=""/>
    <s v=""/>
    <s v="September 2015"/>
  </r>
  <r>
    <s v="AT"/>
    <x v="5"/>
    <s v="E39000027"/>
    <x v="5"/>
    <x v="8"/>
    <x v="16"/>
    <x v="0"/>
    <n v="815"/>
    <n v="815"/>
    <n v="0.48653500897666102"/>
    <n v="0.48653500897666102"/>
    <s v=""/>
    <s v=""/>
    <s v="September 2015"/>
  </r>
  <r>
    <s v="AT"/>
    <x v="5"/>
    <s v="E39000027"/>
    <x v="5"/>
    <x v="3"/>
    <x v="2"/>
    <x v="0"/>
    <n v="50"/>
    <n v="50"/>
    <n v="3.1735751295336803E-2"/>
    <n v="3.1735751295336803E-2"/>
    <s v=""/>
    <s v=""/>
    <s v="September 2015"/>
  </r>
  <r>
    <s v="AT"/>
    <x v="5"/>
    <s v="E39000027"/>
    <x v="5"/>
    <x v="8"/>
    <x v="34"/>
    <x v="0"/>
    <n v="15"/>
    <n v="15"/>
    <n v="7.7797725912627201E-3"/>
    <n v="7.7797725912627201E-3"/>
    <s v=""/>
    <s v=""/>
    <s v="September 2015"/>
  </r>
  <r>
    <s v="AT"/>
    <x v="5"/>
    <s v="E39000027"/>
    <x v="5"/>
    <x v="1"/>
    <x v="1"/>
    <x v="0"/>
    <n v="75"/>
    <n v="75"/>
    <n v="4.8672566371681401E-2"/>
    <n v="4.8672566371681401E-2"/>
    <s v=""/>
    <s v=""/>
    <s v="September 2015"/>
  </r>
  <r>
    <s v="AT"/>
    <x v="5"/>
    <s v="E39000027"/>
    <x v="5"/>
    <x v="3"/>
    <x v="3"/>
    <x v="0"/>
    <n v="335"/>
    <n v="335"/>
    <n v="0.21761658031088099"/>
    <n v="0.21761658031088099"/>
    <s v=""/>
    <s v=""/>
    <s v="September 2015"/>
  </r>
  <r>
    <s v="AT"/>
    <x v="5"/>
    <s v="E39000027"/>
    <x v="5"/>
    <x v="6"/>
    <x v="11"/>
    <x v="0"/>
    <n v="270"/>
    <n v="270"/>
    <n v="0.174725983236622"/>
    <n v="0.174725983236622"/>
    <s v=""/>
    <s v=""/>
    <s v="September 2015"/>
  </r>
  <r>
    <s v="AT"/>
    <x v="5"/>
    <s v="E39000027"/>
    <x v="5"/>
    <x v="1"/>
    <x v="13"/>
    <x v="0"/>
    <n v="-1"/>
    <n v="0"/>
    <n v="-0.01"/>
    <n v="0"/>
    <s v=""/>
    <s v=""/>
    <s v="September 2015"/>
  </r>
  <r>
    <s v="AT"/>
    <x v="5"/>
    <s v="E39000027"/>
    <x v="5"/>
    <x v="6"/>
    <x v="10"/>
    <x v="0"/>
    <n v="1090"/>
    <n v="1090"/>
    <n v="0.70212765957446799"/>
    <n v="0.70212765957446799"/>
    <s v=""/>
    <s v=""/>
    <s v="September 2015"/>
  </r>
  <r>
    <s v="AT"/>
    <x v="5"/>
    <s v="E39000027"/>
    <x v="5"/>
    <x v="4"/>
    <x v="4"/>
    <x v="0"/>
    <n v="1540"/>
    <n v="1540"/>
    <n v="1"/>
    <n v="1"/>
    <s v=""/>
    <s v=""/>
    <s v="September 2015"/>
  </r>
  <r>
    <s v="AT"/>
    <x v="5"/>
    <s v="E39000027"/>
    <x v="5"/>
    <x v="0"/>
    <x v="0"/>
    <x v="0"/>
    <n v="5"/>
    <s v=""/>
    <s v=""/>
    <s v=""/>
    <s v=""/>
    <s v=""/>
    <s v="September 2015"/>
  </r>
  <r>
    <s v="AT"/>
    <x v="6"/>
    <s v="E39000026"/>
    <x v="6"/>
    <x v="0"/>
    <x v="0"/>
    <x v="0"/>
    <n v="7"/>
    <s v=""/>
    <s v=""/>
    <s v=""/>
    <s v=""/>
    <s v=""/>
    <s v="September 2015"/>
  </r>
  <r>
    <s v="AT"/>
    <x v="6"/>
    <s v="E39000026"/>
    <x v="6"/>
    <x v="9"/>
    <x v="4"/>
    <x v="0"/>
    <s v=""/>
    <s v=""/>
    <s v=""/>
    <s v=""/>
    <n v="29.23509"/>
    <n v="29"/>
    <s v="September 2015"/>
  </r>
  <r>
    <s v="AT"/>
    <x v="6"/>
    <s v="E39000026"/>
    <x v="6"/>
    <x v="10"/>
    <x v="4"/>
    <x v="0"/>
    <s v=""/>
    <s v=""/>
    <s v=""/>
    <s v=""/>
    <n v="7.68635"/>
    <n v="8"/>
    <s v="September 2015"/>
  </r>
  <r>
    <s v="AT"/>
    <x v="6"/>
    <s v="E39000026"/>
    <x v="6"/>
    <x v="4"/>
    <x v="4"/>
    <x v="0"/>
    <n v="2265"/>
    <n v="2265"/>
    <n v="1"/>
    <n v="1"/>
    <s v=""/>
    <s v=""/>
    <s v="September 2015"/>
  </r>
  <r>
    <s v="AT"/>
    <x v="6"/>
    <s v="E39000026"/>
    <x v="6"/>
    <x v="1"/>
    <x v="13"/>
    <x v="0"/>
    <n v="25"/>
    <n v="25"/>
    <n v="1.10472823685373E-2"/>
    <n v="1.10472823685373E-2"/>
    <s v=""/>
    <s v=""/>
    <s v="September 2015"/>
  </r>
  <r>
    <s v="AT"/>
    <x v="6"/>
    <s v="E39000026"/>
    <x v="6"/>
    <x v="1"/>
    <x v="5"/>
    <x v="0"/>
    <n v="20"/>
    <n v="20"/>
    <n v="7.9540433053468806E-3"/>
    <n v="7.9540433053468806E-3"/>
    <s v=""/>
    <s v=""/>
    <s v="September 2015"/>
  </r>
  <r>
    <s v="AT"/>
    <x v="6"/>
    <s v="E39000026"/>
    <x v="6"/>
    <x v="6"/>
    <x v="10"/>
    <x v="0"/>
    <n v="1475"/>
    <n v="1475"/>
    <n v="0.65121412803531997"/>
    <n v="0.65121412803531997"/>
    <s v=""/>
    <s v=""/>
    <s v="September 2015"/>
  </r>
  <r>
    <s v="AT"/>
    <x v="6"/>
    <s v="E39000026"/>
    <x v="6"/>
    <x v="5"/>
    <x v="21"/>
    <x v="0"/>
    <n v="75"/>
    <n v="75"/>
    <n v="3.2258064516128997E-2"/>
    <n v="3.2258064516128997E-2"/>
    <s v=""/>
    <s v=""/>
    <s v="September 2015"/>
  </r>
  <r>
    <s v="AT"/>
    <x v="6"/>
    <s v="E39000026"/>
    <x v="6"/>
    <x v="2"/>
    <x v="2"/>
    <x v="1"/>
    <n v="575"/>
    <n v="575"/>
    <n v="0.25397526501766798"/>
    <n v="0.25397526501766798"/>
    <s v=""/>
    <s v=""/>
    <s v="September 2015"/>
  </r>
  <r>
    <s v="AT"/>
    <x v="6"/>
    <s v="E39000026"/>
    <x v="6"/>
    <x v="6"/>
    <x v="11"/>
    <x v="0"/>
    <n v="380"/>
    <n v="380"/>
    <n v="0.16732891832229599"/>
    <n v="0.16732891832229599"/>
    <s v=""/>
    <s v=""/>
    <s v="September 2015"/>
  </r>
  <r>
    <s v="AT"/>
    <x v="6"/>
    <s v="E39000026"/>
    <x v="6"/>
    <x v="7"/>
    <x v="24"/>
    <x v="0"/>
    <n v="1310"/>
    <n v="1310"/>
    <n v="0.57818021201413405"/>
    <n v="0.57818021201413405"/>
    <s v=""/>
    <s v=""/>
    <s v="September 2015"/>
  </r>
  <r>
    <s v="AT"/>
    <x v="6"/>
    <s v="E39000026"/>
    <x v="6"/>
    <x v="1"/>
    <x v="8"/>
    <x v="0"/>
    <n v="15"/>
    <n v="15"/>
    <n v="5.74458683163942E-3"/>
    <n v="5.74458683163942E-3"/>
    <s v=""/>
    <s v=""/>
    <s v="September 2015"/>
  </r>
  <r>
    <s v="AT"/>
    <x v="6"/>
    <s v="E39000026"/>
    <x v="6"/>
    <x v="7"/>
    <x v="18"/>
    <x v="0"/>
    <n v="155"/>
    <n v="155"/>
    <n v="6.9346289752650198E-2"/>
    <n v="6.9346289752650198E-2"/>
    <s v=""/>
    <s v=""/>
    <s v="September 2015"/>
  </r>
  <r>
    <s v="AT"/>
    <x v="6"/>
    <s v="E39000026"/>
    <x v="6"/>
    <x v="6"/>
    <x v="7"/>
    <x v="0"/>
    <n v="-1"/>
    <n v="0"/>
    <n v="-0.01"/>
    <n v="0"/>
    <s v=""/>
    <s v=""/>
    <s v="September 2015"/>
  </r>
  <r>
    <s v="AT"/>
    <x v="6"/>
    <s v="E39000026"/>
    <x v="6"/>
    <x v="3"/>
    <x v="3"/>
    <x v="0"/>
    <n v="360"/>
    <n v="360"/>
    <n v="0.15863897481219599"/>
    <n v="0.15863897481219599"/>
    <s v=""/>
    <s v=""/>
    <s v="September 2015"/>
  </r>
  <r>
    <s v="AT"/>
    <x v="6"/>
    <s v="E39000026"/>
    <x v="6"/>
    <x v="3"/>
    <x v="14"/>
    <x v="0"/>
    <n v="490"/>
    <n v="490"/>
    <n v="0.21564295183384899"/>
    <n v="0.21564295183384899"/>
    <s v=""/>
    <s v=""/>
    <s v="September 2015"/>
  </r>
  <r>
    <s v="AT"/>
    <x v="6"/>
    <s v="E39000026"/>
    <x v="6"/>
    <x v="3"/>
    <x v="20"/>
    <x v="0"/>
    <n v="50"/>
    <n v="50"/>
    <n v="2.2536456031816199E-2"/>
    <n v="2.2536456031816199E-2"/>
    <s v=""/>
    <s v=""/>
    <s v="September 2015"/>
  </r>
  <r>
    <s v="AT"/>
    <x v="6"/>
    <s v="E39000026"/>
    <x v="6"/>
    <x v="1"/>
    <x v="15"/>
    <x v="0"/>
    <n v="45"/>
    <n v="45"/>
    <n v="1.9001325673884201E-2"/>
    <n v="1.9001325673884201E-2"/>
    <s v=""/>
    <s v=""/>
    <s v="September 2015"/>
  </r>
  <r>
    <s v="AT"/>
    <x v="6"/>
    <s v="E39000026"/>
    <x v="6"/>
    <x v="5"/>
    <x v="19"/>
    <x v="0"/>
    <n v="5"/>
    <n v="5"/>
    <n v="3.09323906319046E-3"/>
    <n v="3.09323906319046E-3"/>
    <s v=""/>
    <s v=""/>
    <s v="September 2015"/>
  </r>
  <r>
    <s v="AT"/>
    <x v="6"/>
    <s v="E39000026"/>
    <x v="6"/>
    <x v="5"/>
    <x v="2"/>
    <x v="0"/>
    <n v="-1"/>
    <n v="0"/>
    <n v="-0.01"/>
    <n v="0"/>
    <s v=""/>
    <s v=""/>
    <s v="September 2015"/>
  </r>
  <r>
    <s v="AT"/>
    <x v="6"/>
    <s v="E39000026"/>
    <x v="6"/>
    <x v="7"/>
    <x v="13"/>
    <x v="0"/>
    <n v="-1"/>
    <n v="0"/>
    <n v="-0.01"/>
    <n v="0"/>
    <s v=""/>
    <s v=""/>
    <s v="September 2015"/>
  </r>
  <r>
    <s v="AT"/>
    <x v="6"/>
    <s v="E39000026"/>
    <x v="6"/>
    <x v="5"/>
    <x v="25"/>
    <x v="0"/>
    <n v="340"/>
    <n v="340"/>
    <n v="0.15024304021210799"/>
    <n v="0.15024304021210799"/>
    <s v=""/>
    <s v=""/>
    <s v="September 2015"/>
  </r>
  <r>
    <s v="AT"/>
    <x v="6"/>
    <s v="E39000026"/>
    <x v="6"/>
    <x v="5"/>
    <x v="17"/>
    <x v="0"/>
    <n v="395"/>
    <n v="395"/>
    <n v="0.17498895271763101"/>
    <n v="0.17498895271763101"/>
    <s v=""/>
    <s v=""/>
    <s v="September 2015"/>
  </r>
  <r>
    <s v="AT"/>
    <x v="6"/>
    <s v="E39000026"/>
    <x v="6"/>
    <x v="1"/>
    <x v="9"/>
    <x v="0"/>
    <n v="2015"/>
    <n v="2015"/>
    <n v="0.89041095890411004"/>
    <n v="0.89041095890411004"/>
    <s v=""/>
    <s v=""/>
    <s v="September 2015"/>
  </r>
  <r>
    <s v="AT"/>
    <x v="6"/>
    <s v="E39000026"/>
    <x v="6"/>
    <x v="3"/>
    <x v="36"/>
    <x v="0"/>
    <n v="780"/>
    <n v="780"/>
    <n v="0.34467520989836498"/>
    <n v="0.34467520989836498"/>
    <s v=""/>
    <s v=""/>
    <s v="September 2015"/>
  </r>
  <r>
    <s v="AT"/>
    <x v="6"/>
    <s v="E39000026"/>
    <x v="6"/>
    <x v="5"/>
    <x v="30"/>
    <x v="0"/>
    <n v="105"/>
    <n v="105"/>
    <n v="4.7282368537339803E-2"/>
    <n v="4.7282368537339803E-2"/>
    <s v=""/>
    <s v=""/>
    <s v="September 2015"/>
  </r>
  <r>
    <s v="AT"/>
    <x v="6"/>
    <s v="E39000026"/>
    <x v="6"/>
    <x v="7"/>
    <x v="32"/>
    <x v="0"/>
    <n v="180"/>
    <n v="180"/>
    <n v="7.8621908127208498E-2"/>
    <n v="7.8621908127208498E-2"/>
    <s v=""/>
    <s v=""/>
    <s v="September 2015"/>
  </r>
  <r>
    <s v="AT"/>
    <x v="6"/>
    <s v="E39000026"/>
    <x v="6"/>
    <x v="5"/>
    <x v="27"/>
    <x v="0"/>
    <n v="630"/>
    <n v="630"/>
    <n v="0.27883340698188203"/>
    <n v="0.27883340698188203"/>
    <s v=""/>
    <s v=""/>
    <s v="September 2015"/>
  </r>
  <r>
    <s v="AT"/>
    <x v="6"/>
    <s v="E39000026"/>
    <x v="6"/>
    <x v="1"/>
    <x v="35"/>
    <x v="0"/>
    <n v="40"/>
    <n v="40"/>
    <n v="1.7675651789659699E-2"/>
    <n v="1.7675651789659699E-2"/>
    <s v=""/>
    <s v=""/>
    <s v="September 2015"/>
  </r>
  <r>
    <s v="AT"/>
    <x v="6"/>
    <s v="E39000026"/>
    <x v="6"/>
    <x v="7"/>
    <x v="12"/>
    <x v="0"/>
    <n v="620"/>
    <n v="620"/>
    <n v="0.27296819787985899"/>
    <n v="0.27296819787985899"/>
    <s v=""/>
    <s v=""/>
    <s v="September 2015"/>
  </r>
  <r>
    <s v="AT"/>
    <x v="6"/>
    <s v="E39000026"/>
    <x v="6"/>
    <x v="8"/>
    <x v="23"/>
    <x v="0"/>
    <n v="660"/>
    <n v="660"/>
    <n v="0.29050772626931598"/>
    <n v="0.29050772626931598"/>
    <s v=""/>
    <s v=""/>
    <s v="September 2015"/>
  </r>
  <r>
    <s v="AT"/>
    <x v="6"/>
    <s v="E39000026"/>
    <x v="6"/>
    <x v="8"/>
    <x v="22"/>
    <x v="0"/>
    <n v="30"/>
    <n v="30"/>
    <n v="1.2362030905077301E-2"/>
    <n v="1.2362030905077301E-2"/>
    <s v=""/>
    <s v=""/>
    <s v="September 2015"/>
  </r>
  <r>
    <s v="AT"/>
    <x v="6"/>
    <s v="E39000026"/>
    <x v="6"/>
    <x v="8"/>
    <x v="29"/>
    <x v="0"/>
    <n v="250"/>
    <n v="250"/>
    <n v="0.11037527593819001"/>
    <n v="0.11037527593819001"/>
    <s v=""/>
    <s v=""/>
    <s v="September 2015"/>
  </r>
  <r>
    <s v="AT"/>
    <x v="6"/>
    <s v="E39000026"/>
    <x v="6"/>
    <x v="5"/>
    <x v="6"/>
    <x v="0"/>
    <n v="710"/>
    <n v="710"/>
    <n v="0.31330092797171899"/>
    <n v="0.31330092797171899"/>
    <s v=""/>
    <s v=""/>
    <s v="September 2015"/>
  </r>
  <r>
    <s v="AT"/>
    <x v="6"/>
    <s v="E39000026"/>
    <x v="6"/>
    <x v="2"/>
    <x v="33"/>
    <x v="3"/>
    <n v="1330"/>
    <n v="1330"/>
    <n v="0.58745583038869298"/>
    <n v="0.58745583038869298"/>
    <s v=""/>
    <s v=""/>
    <s v="September 2015"/>
  </r>
  <r>
    <s v="AT"/>
    <x v="6"/>
    <s v="E39000026"/>
    <x v="6"/>
    <x v="8"/>
    <x v="28"/>
    <x v="0"/>
    <n v="100"/>
    <n v="100"/>
    <n v="4.3708609271523202E-2"/>
    <n v="4.3708609271523202E-2"/>
    <s v=""/>
    <s v=""/>
    <s v="September 2015"/>
  </r>
  <r>
    <s v="AT"/>
    <x v="6"/>
    <s v="E39000026"/>
    <x v="6"/>
    <x v="2"/>
    <x v="31"/>
    <x v="2"/>
    <n v="360"/>
    <n v="360"/>
    <n v="0.15856890459364001"/>
    <n v="0.15856890459364001"/>
    <s v=""/>
    <s v=""/>
    <s v="September 2015"/>
  </r>
  <r>
    <s v="AT"/>
    <x v="6"/>
    <s v="E39000026"/>
    <x v="6"/>
    <x v="1"/>
    <x v="26"/>
    <x v="0"/>
    <n v="50"/>
    <n v="50"/>
    <n v="2.2536456031816199E-2"/>
    <n v="2.2536456031816199E-2"/>
    <s v=""/>
    <s v=""/>
    <s v="September 2015"/>
  </r>
  <r>
    <s v="AT"/>
    <x v="6"/>
    <s v="E39000026"/>
    <x v="6"/>
    <x v="3"/>
    <x v="2"/>
    <x v="0"/>
    <n v="585"/>
    <n v="585"/>
    <n v="0.25850640742377401"/>
    <n v="0.25850640742377401"/>
    <s v=""/>
    <s v=""/>
    <s v="September 2015"/>
  </r>
  <r>
    <s v="AT"/>
    <x v="6"/>
    <s v="E39000026"/>
    <x v="6"/>
    <x v="8"/>
    <x v="16"/>
    <x v="0"/>
    <n v="450"/>
    <n v="450"/>
    <n v="0.198233995584989"/>
    <n v="0.198233995584989"/>
    <s v=""/>
    <s v=""/>
    <s v="September 2015"/>
  </r>
  <r>
    <s v="AT"/>
    <x v="6"/>
    <s v="E39000026"/>
    <x v="6"/>
    <x v="6"/>
    <x v="13"/>
    <x v="0"/>
    <n v="410"/>
    <n v="410"/>
    <n v="0.18013245033112599"/>
    <n v="0.18013245033112599"/>
    <s v=""/>
    <s v=""/>
    <s v="September 2015"/>
  </r>
  <r>
    <s v="AT"/>
    <x v="6"/>
    <s v="E39000026"/>
    <x v="6"/>
    <x v="8"/>
    <x v="34"/>
    <x v="0"/>
    <n v="30"/>
    <n v="30"/>
    <n v="1.2362030905077301E-2"/>
    <n v="1.2362030905077301E-2"/>
    <s v=""/>
    <s v=""/>
    <s v="September 2015"/>
  </r>
  <r>
    <s v="AT"/>
    <x v="6"/>
    <s v="E39000026"/>
    <x v="6"/>
    <x v="1"/>
    <x v="1"/>
    <x v="0"/>
    <n v="60"/>
    <n v="60"/>
    <n v="2.5629695095006601E-2"/>
    <n v="2.5629695095006601E-2"/>
    <s v=""/>
    <s v=""/>
    <s v="September 2015"/>
  </r>
  <r>
    <s v="AT"/>
    <x v="6"/>
    <s v="E39000026"/>
    <x v="6"/>
    <x v="8"/>
    <x v="13"/>
    <x v="0"/>
    <n v="755"/>
    <n v="755"/>
    <n v="0.332450331125828"/>
    <n v="0.332450331125828"/>
    <s v=""/>
    <s v=""/>
    <s v="September 2015"/>
  </r>
  <r>
    <s v="AT"/>
    <x v="7"/>
    <s v="E39000032"/>
    <x v="7"/>
    <x v="3"/>
    <x v="2"/>
    <x v="0"/>
    <n v="140"/>
    <n v="140"/>
    <n v="9.3501326259946907E-2"/>
    <n v="9.3501326259946907E-2"/>
    <s v=""/>
    <s v=""/>
    <s v="September 2015"/>
  </r>
  <r>
    <s v="AT"/>
    <x v="7"/>
    <s v="E39000032"/>
    <x v="7"/>
    <x v="9"/>
    <x v="4"/>
    <x v="0"/>
    <s v=""/>
    <s v=""/>
    <s v=""/>
    <s v=""/>
    <n v="28.807030000000001"/>
    <n v="29"/>
    <s v="September 2015"/>
  </r>
  <r>
    <s v="AT"/>
    <x v="7"/>
    <s v="E39000032"/>
    <x v="7"/>
    <x v="10"/>
    <x v="4"/>
    <x v="0"/>
    <s v=""/>
    <s v=""/>
    <s v=""/>
    <s v=""/>
    <n v="8.1525400000000001"/>
    <n v="6"/>
    <s v="September 2015"/>
  </r>
  <r>
    <s v="AT"/>
    <x v="7"/>
    <s v="E39000032"/>
    <x v="7"/>
    <x v="0"/>
    <x v="0"/>
    <x v="0"/>
    <n v="3"/>
    <s v=""/>
    <s v=""/>
    <s v=""/>
    <s v=""/>
    <s v=""/>
    <s v="September 2015"/>
  </r>
  <r>
    <s v="AT"/>
    <x v="7"/>
    <s v="E39000032"/>
    <x v="7"/>
    <x v="1"/>
    <x v="5"/>
    <x v="0"/>
    <n v="30"/>
    <n v="30"/>
    <n v="1.8567639257294401E-2"/>
    <n v="1.8567639257294401E-2"/>
    <s v=""/>
    <s v=""/>
    <s v="September 2015"/>
  </r>
  <r>
    <s v="AT"/>
    <x v="7"/>
    <s v="E39000032"/>
    <x v="7"/>
    <x v="6"/>
    <x v="11"/>
    <x v="0"/>
    <n v="235"/>
    <n v="235"/>
    <n v="0.15583554376657799"/>
    <n v="0.15583554376657799"/>
    <s v=""/>
    <s v=""/>
    <s v="September 2015"/>
  </r>
  <r>
    <s v="AT"/>
    <x v="7"/>
    <s v="E39000032"/>
    <x v="7"/>
    <x v="1"/>
    <x v="13"/>
    <x v="0"/>
    <n v="-1"/>
    <n v="0"/>
    <n v="-0.01"/>
    <n v="0"/>
    <s v=""/>
    <s v=""/>
    <s v="September 2015"/>
  </r>
  <r>
    <s v="AT"/>
    <x v="7"/>
    <s v="E39000032"/>
    <x v="7"/>
    <x v="2"/>
    <x v="2"/>
    <x v="1"/>
    <n v="430"/>
    <n v="430"/>
    <n v="0.28580901856763902"/>
    <n v="0.28580901856763902"/>
    <s v=""/>
    <s v=""/>
    <s v="September 2015"/>
  </r>
  <r>
    <s v="AT"/>
    <x v="7"/>
    <s v="E39000032"/>
    <x v="7"/>
    <x v="5"/>
    <x v="19"/>
    <x v="0"/>
    <n v="-1"/>
    <n v="0"/>
    <n v="-0.01"/>
    <n v="0"/>
    <s v=""/>
    <s v=""/>
    <s v="September 2015"/>
  </r>
  <r>
    <s v="AT"/>
    <x v="7"/>
    <s v="E39000032"/>
    <x v="7"/>
    <x v="6"/>
    <x v="10"/>
    <x v="0"/>
    <n v="1040"/>
    <n v="1040"/>
    <n v="0.68965517241379304"/>
    <n v="0.68965517241379304"/>
    <s v=""/>
    <s v=""/>
    <s v="September 2015"/>
  </r>
  <r>
    <s v="AT"/>
    <x v="7"/>
    <s v="E39000032"/>
    <x v="7"/>
    <x v="5"/>
    <x v="17"/>
    <x v="0"/>
    <n v="285"/>
    <n v="285"/>
    <n v="0.188992042440318"/>
    <n v="0.188992042440318"/>
    <s v=""/>
    <s v=""/>
    <s v="September 2015"/>
  </r>
  <r>
    <s v="AT"/>
    <x v="7"/>
    <s v="E39000032"/>
    <x v="7"/>
    <x v="3"/>
    <x v="14"/>
    <x v="0"/>
    <n v="190"/>
    <n v="190"/>
    <n v="0.124668435013263"/>
    <n v="0.124668435013263"/>
    <s v=""/>
    <s v=""/>
    <s v="September 2015"/>
  </r>
  <r>
    <s v="AT"/>
    <x v="7"/>
    <s v="E39000032"/>
    <x v="7"/>
    <x v="1"/>
    <x v="8"/>
    <x v="0"/>
    <n v="25"/>
    <n v="25"/>
    <n v="1.52519893899204E-2"/>
    <n v="1.52519893899204E-2"/>
    <s v=""/>
    <s v=""/>
    <s v="September 2015"/>
  </r>
  <r>
    <s v="AT"/>
    <x v="7"/>
    <s v="E39000032"/>
    <x v="7"/>
    <x v="1"/>
    <x v="15"/>
    <x v="0"/>
    <n v="220"/>
    <n v="220"/>
    <n v="0.14522546419098101"/>
    <n v="0.14522546419098101"/>
    <s v=""/>
    <s v=""/>
    <s v="September 2015"/>
  </r>
  <r>
    <s v="AT"/>
    <x v="7"/>
    <s v="E39000032"/>
    <x v="7"/>
    <x v="3"/>
    <x v="3"/>
    <x v="0"/>
    <n v="160"/>
    <n v="160"/>
    <n v="0.106763925729443"/>
    <n v="0.106763925729443"/>
    <s v=""/>
    <s v=""/>
    <s v="September 2015"/>
  </r>
  <r>
    <s v="AT"/>
    <x v="7"/>
    <s v="E39000032"/>
    <x v="7"/>
    <x v="5"/>
    <x v="21"/>
    <x v="0"/>
    <n v="50"/>
    <n v="50"/>
    <n v="3.2493368700265299E-2"/>
    <n v="3.2493368700265299E-2"/>
    <s v=""/>
    <s v=""/>
    <s v="September 2015"/>
  </r>
  <r>
    <s v="AT"/>
    <x v="7"/>
    <s v="E39000032"/>
    <x v="7"/>
    <x v="4"/>
    <x v="4"/>
    <x v="0"/>
    <n v="1510"/>
    <n v="1510"/>
    <n v="1"/>
    <n v="1"/>
    <s v=""/>
    <s v=""/>
    <s v="September 2015"/>
  </r>
  <r>
    <s v="AT"/>
    <x v="7"/>
    <s v="E39000032"/>
    <x v="7"/>
    <x v="1"/>
    <x v="9"/>
    <x v="0"/>
    <n v="1075"/>
    <n v="1075"/>
    <n v="0.71286472148541102"/>
    <n v="0.71286472148541102"/>
    <s v=""/>
    <s v=""/>
    <s v="September 2015"/>
  </r>
  <r>
    <s v="AT"/>
    <x v="7"/>
    <s v="E39000032"/>
    <x v="7"/>
    <x v="6"/>
    <x v="7"/>
    <x v="0"/>
    <n v="115"/>
    <n v="115"/>
    <n v="7.4933687002652502E-2"/>
    <n v="7.4933687002652502E-2"/>
    <s v=""/>
    <s v=""/>
    <s v="September 2015"/>
  </r>
  <r>
    <s v="AT"/>
    <x v="7"/>
    <s v="E39000032"/>
    <x v="7"/>
    <x v="7"/>
    <x v="24"/>
    <x v="0"/>
    <n v="600"/>
    <n v="600"/>
    <n v="0.39655172413793099"/>
    <n v="0.39655172413793099"/>
    <s v=""/>
    <s v=""/>
    <s v="September 2015"/>
  </r>
  <r>
    <s v="AT"/>
    <x v="7"/>
    <s v="E39000032"/>
    <x v="7"/>
    <x v="5"/>
    <x v="2"/>
    <x v="0"/>
    <n v="-1"/>
    <n v="0"/>
    <n v="-0.01"/>
    <n v="0"/>
    <s v=""/>
    <s v=""/>
    <s v="September 2015"/>
  </r>
  <r>
    <s v="AT"/>
    <x v="7"/>
    <s v="E39000032"/>
    <x v="7"/>
    <x v="5"/>
    <x v="27"/>
    <x v="0"/>
    <n v="455"/>
    <n v="455"/>
    <n v="0.30172413793103398"/>
    <n v="0.30172413793103398"/>
    <s v=""/>
    <s v=""/>
    <s v="September 2015"/>
  </r>
  <r>
    <s v="AT"/>
    <x v="7"/>
    <s v="E39000032"/>
    <x v="7"/>
    <x v="3"/>
    <x v="20"/>
    <x v="0"/>
    <n v="555"/>
    <n v="555"/>
    <n v="0.36737400530504"/>
    <n v="0.36737400530504"/>
    <s v=""/>
    <s v=""/>
    <s v="September 2015"/>
  </r>
  <r>
    <s v="AT"/>
    <x v="7"/>
    <s v="E39000032"/>
    <x v="7"/>
    <x v="7"/>
    <x v="18"/>
    <x v="0"/>
    <n v="90"/>
    <n v="90"/>
    <n v="6.0344827586206899E-2"/>
    <n v="6.0344827586206899E-2"/>
    <s v=""/>
    <s v=""/>
    <s v="September 2015"/>
  </r>
  <r>
    <s v="AT"/>
    <x v="7"/>
    <s v="E39000032"/>
    <x v="7"/>
    <x v="5"/>
    <x v="25"/>
    <x v="0"/>
    <n v="210"/>
    <n v="210"/>
    <n v="0.139257294429708"/>
    <n v="0.139257294429708"/>
    <s v=""/>
    <s v=""/>
    <s v="September 2015"/>
  </r>
  <r>
    <s v="AT"/>
    <x v="7"/>
    <s v="E39000032"/>
    <x v="7"/>
    <x v="1"/>
    <x v="35"/>
    <x v="0"/>
    <n v="35"/>
    <n v="35"/>
    <n v="2.3209549071617999E-2"/>
    <n v="2.3209549071617999E-2"/>
    <s v=""/>
    <s v=""/>
    <s v="September 2015"/>
  </r>
  <r>
    <s v="AT"/>
    <x v="7"/>
    <s v="E39000032"/>
    <x v="7"/>
    <x v="7"/>
    <x v="12"/>
    <x v="0"/>
    <n v="650"/>
    <n v="650"/>
    <n v="0.43236074270557001"/>
    <n v="0.43236074270557001"/>
    <s v=""/>
    <s v=""/>
    <s v="September 2015"/>
  </r>
  <r>
    <s v="AT"/>
    <x v="7"/>
    <s v="E39000032"/>
    <x v="7"/>
    <x v="2"/>
    <x v="33"/>
    <x v="3"/>
    <n v="955"/>
    <n v="955"/>
    <n v="0.63461538461538503"/>
    <n v="0.63461538461538503"/>
    <s v=""/>
    <s v=""/>
    <s v="September 2015"/>
  </r>
  <r>
    <s v="AT"/>
    <x v="7"/>
    <s v="E39000032"/>
    <x v="7"/>
    <x v="3"/>
    <x v="36"/>
    <x v="0"/>
    <n v="465"/>
    <n v="465"/>
    <n v="0.30769230769230799"/>
    <n v="0.30769230769230799"/>
    <s v=""/>
    <s v=""/>
    <s v="September 2015"/>
  </r>
  <r>
    <s v="AT"/>
    <x v="7"/>
    <s v="E39000032"/>
    <x v="7"/>
    <x v="7"/>
    <x v="32"/>
    <x v="0"/>
    <n v="165"/>
    <n v="165"/>
    <n v="0.110742705570292"/>
    <n v="0.110742705570292"/>
    <s v=""/>
    <s v=""/>
    <s v="September 2015"/>
  </r>
  <r>
    <s v="AT"/>
    <x v="7"/>
    <s v="E39000032"/>
    <x v="7"/>
    <x v="7"/>
    <x v="13"/>
    <x v="0"/>
    <n v="-1"/>
    <n v="0"/>
    <n v="-0.01"/>
    <n v="0"/>
    <s v=""/>
    <s v=""/>
    <s v="September 2015"/>
  </r>
  <r>
    <s v="AT"/>
    <x v="7"/>
    <s v="E39000032"/>
    <x v="7"/>
    <x v="5"/>
    <x v="30"/>
    <x v="0"/>
    <n v="85"/>
    <n v="85"/>
    <n v="5.5039787798408499E-2"/>
    <n v="5.5039787798408499E-2"/>
    <s v=""/>
    <s v=""/>
    <s v="September 2015"/>
  </r>
  <r>
    <s v="AT"/>
    <x v="7"/>
    <s v="E39000032"/>
    <x v="7"/>
    <x v="1"/>
    <x v="26"/>
    <x v="0"/>
    <n v="45"/>
    <n v="45"/>
    <n v="2.9177718832891199E-2"/>
    <n v="2.9177718832891199E-2"/>
    <s v=""/>
    <s v=""/>
    <s v="September 2015"/>
  </r>
  <r>
    <s v="AT"/>
    <x v="7"/>
    <s v="E39000032"/>
    <x v="7"/>
    <x v="8"/>
    <x v="29"/>
    <x v="0"/>
    <n v="230"/>
    <n v="230"/>
    <n v="0.151856763925729"/>
    <n v="0.151856763925729"/>
    <s v=""/>
    <s v=""/>
    <s v="September 2015"/>
  </r>
  <r>
    <s v="AT"/>
    <x v="7"/>
    <s v="E39000032"/>
    <x v="7"/>
    <x v="8"/>
    <x v="22"/>
    <x v="0"/>
    <n v="30"/>
    <n v="30"/>
    <n v="1.8567639257294401E-2"/>
    <n v="1.8567639257294401E-2"/>
    <s v=""/>
    <s v=""/>
    <s v="September 2015"/>
  </r>
  <r>
    <s v="AT"/>
    <x v="7"/>
    <s v="E39000032"/>
    <x v="7"/>
    <x v="5"/>
    <x v="6"/>
    <x v="0"/>
    <n v="425"/>
    <n v="425"/>
    <n v="0.28050397877984101"/>
    <n v="0.28050397877984101"/>
    <s v=""/>
    <s v=""/>
    <s v="September 2015"/>
  </r>
  <r>
    <s v="AT"/>
    <x v="7"/>
    <s v="E39000032"/>
    <x v="7"/>
    <x v="8"/>
    <x v="23"/>
    <x v="0"/>
    <n v="500"/>
    <n v="500"/>
    <n v="0.33222811671087499"/>
    <n v="0.33222811671087499"/>
    <s v=""/>
    <s v=""/>
    <s v="September 2015"/>
  </r>
  <r>
    <s v="AT"/>
    <x v="7"/>
    <s v="E39000032"/>
    <x v="7"/>
    <x v="8"/>
    <x v="13"/>
    <x v="0"/>
    <n v="80"/>
    <n v="80"/>
    <n v="5.37135278514589E-2"/>
    <n v="5.37135278514589E-2"/>
    <s v=""/>
    <s v=""/>
    <s v="September 2015"/>
  </r>
  <r>
    <s v="AT"/>
    <x v="7"/>
    <s v="E39000032"/>
    <x v="7"/>
    <x v="8"/>
    <x v="28"/>
    <x v="0"/>
    <n v="75"/>
    <n v="75"/>
    <n v="5.0397877984084898E-2"/>
    <n v="5.0397877984084898E-2"/>
    <s v=""/>
    <s v=""/>
    <s v="September 2015"/>
  </r>
  <r>
    <s v="AT"/>
    <x v="7"/>
    <s v="E39000032"/>
    <x v="7"/>
    <x v="8"/>
    <x v="16"/>
    <x v="0"/>
    <n v="570"/>
    <n v="570"/>
    <n v="0.37798408488063701"/>
    <n v="0.37798408488063701"/>
    <s v=""/>
    <s v=""/>
    <s v="September 2015"/>
  </r>
  <r>
    <s v="AT"/>
    <x v="7"/>
    <s v="E39000032"/>
    <x v="7"/>
    <x v="6"/>
    <x v="13"/>
    <x v="0"/>
    <n v="120"/>
    <n v="120"/>
    <n v="7.9575596816976096E-2"/>
    <n v="7.9575596816976096E-2"/>
    <s v=""/>
    <s v=""/>
    <s v="September 2015"/>
  </r>
  <r>
    <s v="AT"/>
    <x v="7"/>
    <s v="E39000032"/>
    <x v="7"/>
    <x v="2"/>
    <x v="31"/>
    <x v="2"/>
    <n v="120"/>
    <n v="120"/>
    <n v="7.9575596816976096E-2"/>
    <n v="7.9575596816976096E-2"/>
    <s v=""/>
    <s v=""/>
    <s v="September 2015"/>
  </r>
  <r>
    <s v="AT"/>
    <x v="7"/>
    <s v="E39000032"/>
    <x v="7"/>
    <x v="8"/>
    <x v="34"/>
    <x v="0"/>
    <n v="25"/>
    <n v="25"/>
    <n v="1.52519893899204E-2"/>
    <n v="1.52519893899204E-2"/>
    <s v=""/>
    <s v=""/>
    <s v="September 2015"/>
  </r>
  <r>
    <s v="AT"/>
    <x v="7"/>
    <s v="E39000032"/>
    <x v="7"/>
    <x v="1"/>
    <x v="1"/>
    <x v="0"/>
    <n v="80"/>
    <n v="80"/>
    <n v="5.43766578249337E-2"/>
    <n v="5.43766578249337E-2"/>
    <s v=""/>
    <s v=""/>
    <s v="September 2015"/>
  </r>
  <r>
    <s v="AT"/>
    <x v="8"/>
    <s v="E39000033"/>
    <x v="8"/>
    <x v="7"/>
    <x v="24"/>
    <x v="0"/>
    <n v="1590"/>
    <n v="1590"/>
    <n v="0.392195603852803"/>
    <n v="0.392195603852803"/>
    <s v=""/>
    <s v=""/>
    <s v="September 2015"/>
  </r>
  <r>
    <s v="AT"/>
    <x v="8"/>
    <s v="E39000033"/>
    <x v="8"/>
    <x v="6"/>
    <x v="13"/>
    <x v="0"/>
    <n v="545"/>
    <n v="545"/>
    <n v="0.133513646422424"/>
    <n v="0.133513646422424"/>
    <s v=""/>
    <s v=""/>
    <s v="September 2015"/>
  </r>
  <r>
    <s v="AT"/>
    <x v="8"/>
    <s v="E39000033"/>
    <x v="8"/>
    <x v="0"/>
    <x v="0"/>
    <x v="0"/>
    <n v="7"/>
    <s v=""/>
    <s v=""/>
    <s v=""/>
    <s v=""/>
    <s v=""/>
    <s v="September 2015"/>
  </r>
  <r>
    <s v="AT"/>
    <x v="8"/>
    <s v="E39000033"/>
    <x v="8"/>
    <x v="10"/>
    <x v="4"/>
    <x v="0"/>
    <s v=""/>
    <s v=""/>
    <s v=""/>
    <s v=""/>
    <n v="7.4711999999999996"/>
    <n v="7"/>
    <s v="September 2015"/>
  </r>
  <r>
    <s v="AT"/>
    <x v="8"/>
    <s v="E39000033"/>
    <x v="8"/>
    <x v="9"/>
    <x v="4"/>
    <x v="0"/>
    <s v=""/>
    <s v=""/>
    <s v=""/>
    <s v=""/>
    <n v="29.040900000000001"/>
    <n v="29"/>
    <s v="September 2015"/>
  </r>
  <r>
    <s v="AT"/>
    <x v="8"/>
    <s v="E39000033"/>
    <x v="8"/>
    <x v="6"/>
    <x v="10"/>
    <x v="0"/>
    <n v="1825"/>
    <n v="1825"/>
    <n v="0.44824194738136203"/>
    <n v="0.44824194738136203"/>
    <s v=""/>
    <s v=""/>
    <s v="September 2015"/>
  </r>
  <r>
    <s v="AT"/>
    <x v="8"/>
    <s v="E39000033"/>
    <x v="8"/>
    <x v="1"/>
    <x v="13"/>
    <x v="0"/>
    <n v="65"/>
    <n v="65"/>
    <n v="1.6510596352883201E-2"/>
    <n v="1.6510596352883201E-2"/>
    <s v=""/>
    <s v=""/>
    <s v="September 2015"/>
  </r>
  <r>
    <s v="AT"/>
    <x v="8"/>
    <s v="E39000033"/>
    <x v="8"/>
    <x v="6"/>
    <x v="7"/>
    <x v="0"/>
    <n v="1320"/>
    <n v="1320"/>
    <n v="0.32456356036390499"/>
    <n v="0.32456356036390499"/>
    <s v=""/>
    <s v=""/>
    <s v="September 2015"/>
  </r>
  <r>
    <s v="AT"/>
    <x v="8"/>
    <s v="E39000033"/>
    <x v="8"/>
    <x v="5"/>
    <x v="19"/>
    <x v="0"/>
    <n v="10"/>
    <n v="10"/>
    <n v="1.98314328210213E-3"/>
    <n v="1.98314328210213E-3"/>
    <s v=""/>
    <s v=""/>
    <s v="September 2015"/>
  </r>
  <r>
    <s v="AT"/>
    <x v="8"/>
    <s v="E39000033"/>
    <x v="8"/>
    <x v="6"/>
    <x v="11"/>
    <x v="0"/>
    <n v="380"/>
    <n v="380"/>
    <n v="9.3680845832308804E-2"/>
    <n v="9.3680845832308804E-2"/>
    <s v=""/>
    <s v=""/>
    <s v="September 2015"/>
  </r>
  <r>
    <s v="AT"/>
    <x v="8"/>
    <s v="E39000033"/>
    <x v="8"/>
    <x v="3"/>
    <x v="2"/>
    <x v="0"/>
    <n v="1430"/>
    <n v="1430"/>
    <n v="0.353522867737948"/>
    <n v="0.353522867737948"/>
    <s v=""/>
    <s v=""/>
    <s v="September 2015"/>
  </r>
  <r>
    <s v="AT"/>
    <x v="8"/>
    <s v="E39000033"/>
    <x v="8"/>
    <x v="5"/>
    <x v="17"/>
    <x v="0"/>
    <n v="730"/>
    <n v="730"/>
    <n v="0.181209717402082"/>
    <n v="0.181209717402082"/>
    <s v=""/>
    <s v=""/>
    <s v="September 2015"/>
  </r>
  <r>
    <s v="AT"/>
    <x v="8"/>
    <s v="E39000033"/>
    <x v="8"/>
    <x v="4"/>
    <x v="4"/>
    <x v="0"/>
    <n v="4035"/>
    <n v="4035"/>
    <n v="1"/>
    <n v="1"/>
    <s v=""/>
    <s v=""/>
    <s v="September 2015"/>
  </r>
  <r>
    <s v="AT"/>
    <x v="8"/>
    <s v="E39000033"/>
    <x v="8"/>
    <x v="1"/>
    <x v="15"/>
    <x v="0"/>
    <n v="105"/>
    <n v="105"/>
    <n v="2.5628388368654501E-2"/>
    <n v="2.5628388368654501E-2"/>
    <s v=""/>
    <s v=""/>
    <s v="September 2015"/>
  </r>
  <r>
    <s v="AT"/>
    <x v="8"/>
    <s v="E39000033"/>
    <x v="8"/>
    <x v="3"/>
    <x v="14"/>
    <x v="0"/>
    <n v="750"/>
    <n v="750"/>
    <n v="0.18566131025957999"/>
    <n v="0.18566131025957999"/>
    <s v=""/>
    <s v=""/>
    <s v="September 2015"/>
  </r>
  <r>
    <s v="AT"/>
    <x v="8"/>
    <s v="E39000033"/>
    <x v="8"/>
    <x v="1"/>
    <x v="8"/>
    <x v="0"/>
    <n v="140"/>
    <n v="140"/>
    <n v="3.4992607195662898E-2"/>
    <n v="3.4992607195662898E-2"/>
    <s v=""/>
    <s v=""/>
    <s v="September 2015"/>
  </r>
  <r>
    <s v="AT"/>
    <x v="8"/>
    <s v="E39000033"/>
    <x v="8"/>
    <x v="2"/>
    <x v="2"/>
    <x v="1"/>
    <n v="1175"/>
    <n v="1175"/>
    <n v="0.29022704837117502"/>
    <n v="0.29022704837117502"/>
    <s v=""/>
    <s v=""/>
    <s v="September 2015"/>
  </r>
  <r>
    <s v="AT"/>
    <x v="8"/>
    <s v="E39000033"/>
    <x v="8"/>
    <x v="1"/>
    <x v="5"/>
    <x v="0"/>
    <n v="75"/>
    <n v="75"/>
    <n v="1.84820108427797E-2"/>
    <n v="1.84820108427797E-2"/>
    <s v=""/>
    <s v=""/>
    <s v="September 2015"/>
  </r>
  <r>
    <s v="AT"/>
    <x v="8"/>
    <s v="E39000033"/>
    <x v="8"/>
    <x v="5"/>
    <x v="25"/>
    <x v="0"/>
    <n v="590"/>
    <n v="590"/>
    <n v="0.146752602875558"/>
    <n v="0.146752602875558"/>
    <s v=""/>
    <s v=""/>
    <s v="September 2015"/>
  </r>
  <r>
    <s v="AT"/>
    <x v="8"/>
    <s v="E39000033"/>
    <x v="8"/>
    <x v="1"/>
    <x v="1"/>
    <x v="0"/>
    <n v="675"/>
    <n v="675"/>
    <n v="0.166830951207491"/>
    <n v="0.166830951207491"/>
    <s v=""/>
    <s v=""/>
    <s v="September 2015"/>
  </r>
  <r>
    <s v="AT"/>
    <x v="8"/>
    <s v="E39000033"/>
    <x v="8"/>
    <x v="3"/>
    <x v="20"/>
    <x v="0"/>
    <n v="75"/>
    <n v="75"/>
    <n v="1.8541409147095199E-2"/>
    <n v="1.8541409147095199E-2"/>
    <s v=""/>
    <s v=""/>
    <s v="September 2015"/>
  </r>
  <r>
    <s v="AT"/>
    <x v="8"/>
    <s v="E39000033"/>
    <x v="8"/>
    <x v="5"/>
    <x v="2"/>
    <x v="0"/>
    <n v="-1"/>
    <n v="0"/>
    <n v="-0.01"/>
    <n v="0"/>
    <s v=""/>
    <s v=""/>
    <s v="September 2015"/>
  </r>
  <r>
    <s v="AT"/>
    <x v="8"/>
    <s v="E39000033"/>
    <x v="8"/>
    <x v="2"/>
    <x v="33"/>
    <x v="3"/>
    <n v="2520"/>
    <n v="2520"/>
    <n v="0.62216189536031596"/>
    <n v="0.62216189536031596"/>
    <s v=""/>
    <s v=""/>
    <s v="September 2015"/>
  </r>
  <r>
    <s v="AT"/>
    <x v="8"/>
    <s v="E39000033"/>
    <x v="8"/>
    <x v="1"/>
    <x v="9"/>
    <x v="0"/>
    <n v="2625"/>
    <n v="2625"/>
    <n v="0.64662395268605199"/>
    <n v="0.64662395268605199"/>
    <s v=""/>
    <s v=""/>
    <s v="September 2015"/>
  </r>
  <r>
    <s v="AT"/>
    <x v="8"/>
    <s v="E39000033"/>
    <x v="8"/>
    <x v="7"/>
    <x v="18"/>
    <x v="0"/>
    <n v="820"/>
    <n v="820"/>
    <n v="0.20301308965176601"/>
    <n v="0.20301308965176601"/>
    <s v=""/>
    <s v=""/>
    <s v="September 2015"/>
  </r>
  <r>
    <s v="AT"/>
    <x v="8"/>
    <s v="E39000033"/>
    <x v="8"/>
    <x v="3"/>
    <x v="3"/>
    <x v="0"/>
    <n v="665"/>
    <n v="665"/>
    <n v="0.16415327564894899"/>
    <n v="0.16415327564894899"/>
    <s v=""/>
    <s v=""/>
    <s v="September 2015"/>
  </r>
  <r>
    <s v="AT"/>
    <x v="8"/>
    <s v="E39000033"/>
    <x v="8"/>
    <x v="8"/>
    <x v="22"/>
    <x v="0"/>
    <n v="70"/>
    <n v="70"/>
    <n v="1.7211703958691899E-2"/>
    <n v="1.7211703958691899E-2"/>
    <s v=""/>
    <s v=""/>
    <s v="September 2015"/>
  </r>
  <r>
    <s v="AT"/>
    <x v="8"/>
    <s v="E39000033"/>
    <x v="8"/>
    <x v="5"/>
    <x v="30"/>
    <x v="0"/>
    <n v="190"/>
    <n v="190"/>
    <n v="4.7099652949925602E-2"/>
    <n v="4.7099652949925602E-2"/>
    <s v=""/>
    <s v=""/>
    <s v="September 2015"/>
  </r>
  <r>
    <s v="AT"/>
    <x v="8"/>
    <s v="E39000033"/>
    <x v="8"/>
    <x v="7"/>
    <x v="32"/>
    <x v="0"/>
    <n v="625"/>
    <n v="625"/>
    <n v="0.15435910101259601"/>
    <n v="0.15435910101259601"/>
    <s v=""/>
    <s v=""/>
    <s v="September 2015"/>
  </r>
  <r>
    <s v="AT"/>
    <x v="8"/>
    <s v="E39000033"/>
    <x v="8"/>
    <x v="8"/>
    <x v="16"/>
    <x v="0"/>
    <n v="770"/>
    <n v="770"/>
    <n v="0.18957462503073499"/>
    <n v="0.18957462503073499"/>
    <s v=""/>
    <s v=""/>
    <s v="September 2015"/>
  </r>
  <r>
    <s v="AT"/>
    <x v="8"/>
    <s v="E39000033"/>
    <x v="8"/>
    <x v="5"/>
    <x v="27"/>
    <x v="0"/>
    <n v="1245"/>
    <n v="1245"/>
    <n v="0.30813088745661898"/>
    <n v="0.30813088745661898"/>
    <s v=""/>
    <s v=""/>
    <s v="September 2015"/>
  </r>
  <r>
    <s v="AT"/>
    <x v="8"/>
    <s v="E39000033"/>
    <x v="8"/>
    <x v="7"/>
    <x v="13"/>
    <x v="0"/>
    <n v="-1"/>
    <n v="0"/>
    <n v="-0.01"/>
    <n v="0"/>
    <s v=""/>
    <s v=""/>
    <s v="September 2015"/>
  </r>
  <r>
    <s v="AT"/>
    <x v="8"/>
    <s v="E39000033"/>
    <x v="8"/>
    <x v="7"/>
    <x v="12"/>
    <x v="0"/>
    <n v="1010"/>
    <n v="1010"/>
    <n v="0.24993825635959499"/>
    <n v="0.24993825635959499"/>
    <s v=""/>
    <s v=""/>
    <s v="September 2015"/>
  </r>
  <r>
    <s v="AT"/>
    <x v="8"/>
    <s v="E39000033"/>
    <x v="8"/>
    <x v="8"/>
    <x v="23"/>
    <x v="0"/>
    <n v="1070"/>
    <n v="1070"/>
    <n v="0.262601426112614"/>
    <n v="0.262601426112614"/>
    <s v=""/>
    <s v=""/>
    <s v="September 2015"/>
  </r>
  <r>
    <s v="AT"/>
    <x v="8"/>
    <s v="E39000033"/>
    <x v="8"/>
    <x v="8"/>
    <x v="13"/>
    <x v="0"/>
    <n v="1390"/>
    <n v="1390"/>
    <n v="0.34226702729284503"/>
    <n v="0.34226702729284503"/>
    <s v=""/>
    <s v=""/>
    <s v="September 2015"/>
  </r>
  <r>
    <s v="AT"/>
    <x v="8"/>
    <s v="E39000033"/>
    <x v="8"/>
    <x v="5"/>
    <x v="21"/>
    <x v="0"/>
    <n v="130"/>
    <n v="130"/>
    <n v="3.2473971244422403E-2"/>
    <n v="3.2473971244422403E-2"/>
    <s v=""/>
    <s v=""/>
    <s v="September 2015"/>
  </r>
  <r>
    <s v="AT"/>
    <x v="8"/>
    <s v="E39000033"/>
    <x v="8"/>
    <x v="8"/>
    <x v="34"/>
    <x v="0"/>
    <n v="65"/>
    <n v="65"/>
    <n v="1.5982296533071101E-2"/>
    <n v="1.5982296533071101E-2"/>
    <s v=""/>
    <s v=""/>
    <s v="September 2015"/>
  </r>
  <r>
    <s v="AT"/>
    <x v="8"/>
    <s v="E39000033"/>
    <x v="8"/>
    <x v="8"/>
    <x v="29"/>
    <x v="0"/>
    <n v="505"/>
    <n v="505"/>
    <n v="0.12466191295795399"/>
    <n v="0.12466191295795399"/>
    <s v=""/>
    <s v=""/>
    <s v="September 2015"/>
  </r>
  <r>
    <s v="AT"/>
    <x v="8"/>
    <s v="E39000033"/>
    <x v="8"/>
    <x v="3"/>
    <x v="36"/>
    <x v="0"/>
    <n v="1125"/>
    <n v="1125"/>
    <n v="0.278121137206428"/>
    <n v="0.278121137206428"/>
    <s v=""/>
    <s v=""/>
    <s v="September 2015"/>
  </r>
  <r>
    <s v="AT"/>
    <x v="8"/>
    <s v="E39000033"/>
    <x v="8"/>
    <x v="8"/>
    <x v="28"/>
    <x v="0"/>
    <n v="195"/>
    <n v="195"/>
    <n v="4.7701008114088998E-2"/>
    <n v="4.7701008114088998E-2"/>
    <s v=""/>
    <s v=""/>
    <s v="September 2015"/>
  </r>
  <r>
    <s v="AT"/>
    <x v="8"/>
    <s v="E39000033"/>
    <x v="8"/>
    <x v="1"/>
    <x v="35"/>
    <x v="0"/>
    <n v="230"/>
    <n v="230"/>
    <n v="5.6185312962050302E-2"/>
    <n v="5.6185312962050302E-2"/>
    <s v=""/>
    <s v=""/>
    <s v="September 2015"/>
  </r>
  <r>
    <s v="AT"/>
    <x v="8"/>
    <s v="E39000033"/>
    <x v="8"/>
    <x v="2"/>
    <x v="31"/>
    <x v="2"/>
    <n v="355"/>
    <n v="355"/>
    <n v="8.7611056268509402E-2"/>
    <n v="8.7611056268509402E-2"/>
    <s v=""/>
    <s v=""/>
    <s v="September 2015"/>
  </r>
  <r>
    <s v="AT"/>
    <x v="8"/>
    <s v="E39000033"/>
    <x v="8"/>
    <x v="1"/>
    <x v="26"/>
    <x v="0"/>
    <n v="140"/>
    <n v="140"/>
    <n v="3.4746180384425798E-2"/>
    <n v="3.4746180384425798E-2"/>
    <s v=""/>
    <s v=""/>
    <s v="September 2015"/>
  </r>
  <r>
    <s v="AT"/>
    <x v="8"/>
    <s v="E39000033"/>
    <x v="8"/>
    <x v="5"/>
    <x v="6"/>
    <x v="0"/>
    <n v="1140"/>
    <n v="1140"/>
    <n v="0.282350024789291"/>
    <n v="0.282350024789291"/>
    <s v=""/>
    <s v=""/>
    <s v="September 2015"/>
  </r>
  <r>
    <s v="AT"/>
    <x v="9"/>
    <s v="E39000030"/>
    <x v="9"/>
    <x v="2"/>
    <x v="2"/>
    <x v="1"/>
    <n v="-1"/>
    <n v="0"/>
    <n v="-0.01"/>
    <n v="0"/>
    <s v=""/>
    <s v=""/>
    <s v="September 2015"/>
  </r>
  <r>
    <s v="AT"/>
    <x v="9"/>
    <s v="E39000030"/>
    <x v="9"/>
    <x v="3"/>
    <x v="3"/>
    <x v="0"/>
    <n v="210"/>
    <n v="210"/>
    <n v="0.171171171171171"/>
    <n v="0.171171171171171"/>
    <s v=""/>
    <s v=""/>
    <s v="September 2015"/>
  </r>
  <r>
    <s v="AT"/>
    <x v="9"/>
    <s v="E39000030"/>
    <x v="9"/>
    <x v="5"/>
    <x v="6"/>
    <x v="0"/>
    <n v="415"/>
    <n v="415"/>
    <n v="0.34152334152334102"/>
    <n v="0.34152334152334102"/>
    <s v=""/>
    <s v=""/>
    <s v="September 2015"/>
  </r>
  <r>
    <s v="AT"/>
    <x v="9"/>
    <s v="E39000030"/>
    <x v="9"/>
    <x v="0"/>
    <x v="0"/>
    <x v="0"/>
    <n v="4"/>
    <s v=""/>
    <s v=""/>
    <s v=""/>
    <s v=""/>
    <s v=""/>
    <s v="September 2015"/>
  </r>
  <r>
    <s v="AT"/>
    <x v="9"/>
    <s v="E39000030"/>
    <x v="9"/>
    <x v="10"/>
    <x v="4"/>
    <x v="0"/>
    <s v=""/>
    <s v=""/>
    <s v=""/>
    <s v=""/>
    <n v="8.6949199999999998"/>
    <n v="10"/>
    <s v="September 2015"/>
  </r>
  <r>
    <s v="AT"/>
    <x v="9"/>
    <s v="E39000030"/>
    <x v="9"/>
    <x v="9"/>
    <x v="4"/>
    <x v="0"/>
    <s v=""/>
    <s v=""/>
    <s v=""/>
    <s v=""/>
    <n v="30.020479999999999"/>
    <n v="30"/>
    <s v="September 2015"/>
  </r>
  <r>
    <s v="AT"/>
    <x v="9"/>
    <s v="E39000030"/>
    <x v="9"/>
    <x v="5"/>
    <x v="19"/>
    <x v="0"/>
    <n v="-1"/>
    <n v="0"/>
    <n v="-0.01"/>
    <n v="0"/>
    <s v=""/>
    <s v=""/>
    <s v="September 2015"/>
  </r>
  <r>
    <s v="AT"/>
    <x v="9"/>
    <s v="E39000030"/>
    <x v="9"/>
    <x v="7"/>
    <x v="24"/>
    <x v="0"/>
    <n v="650"/>
    <n v="650"/>
    <n v="0.53153153153153199"/>
    <n v="0.53153153153153199"/>
    <s v=""/>
    <s v=""/>
    <s v="September 2015"/>
  </r>
  <r>
    <s v="AT"/>
    <x v="9"/>
    <s v="E39000030"/>
    <x v="9"/>
    <x v="6"/>
    <x v="7"/>
    <x v="0"/>
    <n v="140"/>
    <n v="140"/>
    <n v="0.115479115479115"/>
    <n v="0.115479115479115"/>
    <s v=""/>
    <s v=""/>
    <s v="September 2015"/>
  </r>
  <r>
    <s v="AT"/>
    <x v="9"/>
    <s v="E39000030"/>
    <x v="9"/>
    <x v="1"/>
    <x v="13"/>
    <x v="0"/>
    <n v="-1"/>
    <n v="0"/>
    <n v="-0.01"/>
    <n v="0"/>
    <s v=""/>
    <s v=""/>
    <s v="September 2015"/>
  </r>
  <r>
    <s v="AT"/>
    <x v="9"/>
    <s v="E39000030"/>
    <x v="9"/>
    <x v="5"/>
    <x v="17"/>
    <x v="0"/>
    <n v="160"/>
    <n v="160"/>
    <n v="0.13022113022112999"/>
    <n v="0.13022113022112999"/>
    <s v=""/>
    <s v=""/>
    <s v="September 2015"/>
  </r>
  <r>
    <s v="AT"/>
    <x v="9"/>
    <s v="E39000030"/>
    <x v="9"/>
    <x v="5"/>
    <x v="27"/>
    <x v="0"/>
    <n v="340"/>
    <n v="340"/>
    <n v="0.27846027846027799"/>
    <n v="0.27846027846027799"/>
    <s v=""/>
    <s v=""/>
    <s v="September 2015"/>
  </r>
  <r>
    <s v="AT"/>
    <x v="9"/>
    <s v="E39000030"/>
    <x v="9"/>
    <x v="6"/>
    <x v="11"/>
    <x v="0"/>
    <n v="120"/>
    <n v="120"/>
    <n v="9.6642096642096595E-2"/>
    <n v="9.6642096642096595E-2"/>
    <s v=""/>
    <s v=""/>
    <s v="September 2015"/>
  </r>
  <r>
    <s v="AT"/>
    <x v="9"/>
    <s v="E39000030"/>
    <x v="9"/>
    <x v="1"/>
    <x v="15"/>
    <x v="0"/>
    <n v="10"/>
    <n v="10"/>
    <n v="9.8280098280098295E-3"/>
    <n v="9.8280098280098295E-3"/>
    <s v=""/>
    <s v=""/>
    <s v="September 2015"/>
  </r>
  <r>
    <s v="AT"/>
    <x v="9"/>
    <s v="E39000030"/>
    <x v="9"/>
    <x v="1"/>
    <x v="5"/>
    <x v="0"/>
    <n v="20"/>
    <n v="20"/>
    <n v="1.8018018018018001E-2"/>
    <n v="1.8018018018018001E-2"/>
    <s v=""/>
    <s v=""/>
    <s v="September 2015"/>
  </r>
  <r>
    <s v="AT"/>
    <x v="9"/>
    <s v="E39000030"/>
    <x v="9"/>
    <x v="5"/>
    <x v="2"/>
    <x v="0"/>
    <n v="-1"/>
    <n v="0"/>
    <n v="-0.01"/>
    <n v="0"/>
    <s v=""/>
    <s v=""/>
    <s v="September 2015"/>
  </r>
  <r>
    <s v="AT"/>
    <x v="9"/>
    <s v="E39000030"/>
    <x v="9"/>
    <x v="5"/>
    <x v="25"/>
    <x v="0"/>
    <n v="205"/>
    <n v="205"/>
    <n v="0.16953316953316999"/>
    <n v="0.16953316953316999"/>
    <s v=""/>
    <s v=""/>
    <s v="September 2015"/>
  </r>
  <r>
    <s v="AT"/>
    <x v="9"/>
    <s v="E39000030"/>
    <x v="9"/>
    <x v="6"/>
    <x v="10"/>
    <x v="0"/>
    <n v="960"/>
    <n v="960"/>
    <n v="0.78787878787878796"/>
    <n v="0.78787878787878796"/>
    <s v=""/>
    <s v=""/>
    <s v="September 2015"/>
  </r>
  <r>
    <s v="AT"/>
    <x v="9"/>
    <s v="E39000030"/>
    <x v="9"/>
    <x v="1"/>
    <x v="8"/>
    <x v="0"/>
    <n v="-1"/>
    <n v="0"/>
    <n v="-0.01"/>
    <n v="0"/>
    <s v=""/>
    <s v=""/>
    <s v="September 2015"/>
  </r>
  <r>
    <s v="AT"/>
    <x v="9"/>
    <s v="E39000030"/>
    <x v="9"/>
    <x v="4"/>
    <x v="4"/>
    <x v="0"/>
    <n v="1220"/>
    <n v="1220"/>
    <n v="1"/>
    <n v="1"/>
    <s v=""/>
    <s v=""/>
    <s v="September 2015"/>
  </r>
  <r>
    <s v="AT"/>
    <x v="9"/>
    <s v="E39000030"/>
    <x v="9"/>
    <x v="2"/>
    <x v="33"/>
    <x v="3"/>
    <n v="1000"/>
    <n v="1000"/>
    <n v="0.81818181818181801"/>
    <n v="0.81818181818181801"/>
    <s v=""/>
    <s v=""/>
    <s v="September 2015"/>
  </r>
  <r>
    <s v="AT"/>
    <x v="9"/>
    <s v="E39000030"/>
    <x v="9"/>
    <x v="7"/>
    <x v="12"/>
    <x v="0"/>
    <n v="350"/>
    <n v="350"/>
    <n v="0.28746928746928702"/>
    <n v="0.28746928746928702"/>
    <s v=""/>
    <s v=""/>
    <s v="September 2015"/>
  </r>
  <r>
    <s v="AT"/>
    <x v="9"/>
    <s v="E39000030"/>
    <x v="9"/>
    <x v="1"/>
    <x v="9"/>
    <x v="0"/>
    <n v="915"/>
    <n v="915"/>
    <n v="0.74774774774774799"/>
    <n v="0.74774774774774799"/>
    <s v=""/>
    <s v=""/>
    <s v="September 2015"/>
  </r>
  <r>
    <s v="AT"/>
    <x v="9"/>
    <s v="E39000030"/>
    <x v="9"/>
    <x v="1"/>
    <x v="1"/>
    <x v="0"/>
    <n v="170"/>
    <n v="170"/>
    <n v="0.14086814086814101"/>
    <n v="0.14086814086814101"/>
    <s v=""/>
    <s v=""/>
    <s v="September 2015"/>
  </r>
  <r>
    <s v="AT"/>
    <x v="9"/>
    <s v="E39000030"/>
    <x v="9"/>
    <x v="3"/>
    <x v="14"/>
    <x v="0"/>
    <n v="325"/>
    <n v="325"/>
    <n v="0.26617526617526599"/>
    <n v="0.26617526617526599"/>
    <s v=""/>
    <s v=""/>
    <s v="September 2015"/>
  </r>
  <r>
    <s v="AT"/>
    <x v="9"/>
    <s v="E39000030"/>
    <x v="9"/>
    <x v="7"/>
    <x v="18"/>
    <x v="0"/>
    <n v="110"/>
    <n v="110"/>
    <n v="9.00900900900901E-2"/>
    <n v="9.00900900900901E-2"/>
    <s v=""/>
    <s v=""/>
    <s v="September 2015"/>
  </r>
  <r>
    <s v="AT"/>
    <x v="9"/>
    <s v="E39000030"/>
    <x v="9"/>
    <x v="1"/>
    <x v="35"/>
    <x v="0"/>
    <n v="45"/>
    <n v="45"/>
    <n v="3.7674037674037701E-2"/>
    <n v="3.7674037674037701E-2"/>
    <s v=""/>
    <s v=""/>
    <s v="September 2015"/>
  </r>
  <r>
    <s v="AT"/>
    <x v="9"/>
    <s v="E39000030"/>
    <x v="9"/>
    <x v="5"/>
    <x v="21"/>
    <x v="0"/>
    <n v="50"/>
    <n v="50"/>
    <n v="4.0131040131040102E-2"/>
    <n v="4.0131040131040102E-2"/>
    <s v=""/>
    <s v=""/>
    <s v="September 2015"/>
  </r>
  <r>
    <s v="AT"/>
    <x v="9"/>
    <s v="E39000030"/>
    <x v="9"/>
    <x v="7"/>
    <x v="13"/>
    <x v="0"/>
    <n v="-1"/>
    <n v="0"/>
    <n v="-0.01"/>
    <n v="0"/>
    <s v=""/>
    <s v=""/>
    <s v="September 2015"/>
  </r>
  <r>
    <s v="AT"/>
    <x v="9"/>
    <s v="E39000030"/>
    <x v="9"/>
    <x v="7"/>
    <x v="32"/>
    <x v="0"/>
    <n v="110"/>
    <n v="110"/>
    <n v="9.0909090909090898E-2"/>
    <n v="9.0909090909090898E-2"/>
    <s v=""/>
    <s v=""/>
    <s v="September 2015"/>
  </r>
  <r>
    <s v="AT"/>
    <x v="9"/>
    <s v="E39000030"/>
    <x v="9"/>
    <x v="8"/>
    <x v="22"/>
    <x v="0"/>
    <n v="20"/>
    <n v="20"/>
    <n v="1.4742014742014699E-2"/>
    <n v="1.4742014742014699E-2"/>
    <s v=""/>
    <s v=""/>
    <s v="September 2015"/>
  </r>
  <r>
    <s v="AT"/>
    <x v="9"/>
    <s v="E39000030"/>
    <x v="9"/>
    <x v="8"/>
    <x v="23"/>
    <x v="0"/>
    <n v="415"/>
    <n v="415"/>
    <n v="0.34070434070434102"/>
    <n v="0.34070434070434102"/>
    <s v=""/>
    <s v=""/>
    <s v="September 2015"/>
  </r>
  <r>
    <s v="AT"/>
    <x v="9"/>
    <s v="E39000030"/>
    <x v="9"/>
    <x v="3"/>
    <x v="20"/>
    <x v="0"/>
    <n v="25"/>
    <n v="25"/>
    <n v="1.8837018837018799E-2"/>
    <n v="1.8837018837018799E-2"/>
    <s v=""/>
    <s v=""/>
    <s v="September 2015"/>
  </r>
  <r>
    <s v="AT"/>
    <x v="9"/>
    <s v="E39000030"/>
    <x v="9"/>
    <x v="2"/>
    <x v="31"/>
    <x v="2"/>
    <n v="220"/>
    <n v="220"/>
    <n v="0.180999180999181"/>
    <n v="0.180999180999181"/>
    <s v=""/>
    <s v=""/>
    <s v="September 2015"/>
  </r>
  <r>
    <s v="AT"/>
    <x v="9"/>
    <s v="E39000030"/>
    <x v="9"/>
    <x v="1"/>
    <x v="26"/>
    <x v="0"/>
    <n v="50"/>
    <n v="50"/>
    <n v="4.1769041769041802E-2"/>
    <n v="4.1769041769041802E-2"/>
    <s v=""/>
    <s v=""/>
    <s v="September 2015"/>
  </r>
  <r>
    <s v="AT"/>
    <x v="9"/>
    <s v="E39000030"/>
    <x v="9"/>
    <x v="8"/>
    <x v="16"/>
    <x v="0"/>
    <n v="530"/>
    <n v="530"/>
    <n v="0.433251433251433"/>
    <n v="0.433251433251433"/>
    <s v=""/>
    <s v=""/>
    <s v="September 2015"/>
  </r>
  <r>
    <s v="AT"/>
    <x v="9"/>
    <s v="E39000030"/>
    <x v="9"/>
    <x v="3"/>
    <x v="36"/>
    <x v="0"/>
    <n v="550"/>
    <n v="550"/>
    <n v="0.452088452088452"/>
    <n v="0.452088452088452"/>
    <s v=""/>
    <s v=""/>
    <s v="September 2015"/>
  </r>
  <r>
    <s v="AT"/>
    <x v="9"/>
    <s v="E39000030"/>
    <x v="9"/>
    <x v="8"/>
    <x v="28"/>
    <x v="0"/>
    <n v="60"/>
    <n v="60"/>
    <n v="4.7502047502047499E-2"/>
    <n v="4.7502047502047499E-2"/>
    <s v=""/>
    <s v=""/>
    <s v="September 2015"/>
  </r>
  <r>
    <s v="AT"/>
    <x v="9"/>
    <s v="E39000030"/>
    <x v="9"/>
    <x v="3"/>
    <x v="2"/>
    <x v="0"/>
    <n v="110"/>
    <n v="110"/>
    <n v="9.1728091728091696E-2"/>
    <n v="9.1728091728091696E-2"/>
    <s v=""/>
    <s v=""/>
    <s v="September 2015"/>
  </r>
  <r>
    <s v="AT"/>
    <x v="9"/>
    <s v="E39000030"/>
    <x v="9"/>
    <x v="5"/>
    <x v="30"/>
    <x v="0"/>
    <n v="45"/>
    <n v="45"/>
    <n v="3.8493038493038499E-2"/>
    <n v="3.8493038493038499E-2"/>
    <s v=""/>
    <s v=""/>
    <s v="September 2015"/>
  </r>
  <r>
    <s v="AT"/>
    <x v="9"/>
    <s v="E39000030"/>
    <x v="9"/>
    <x v="8"/>
    <x v="29"/>
    <x v="0"/>
    <n v="185"/>
    <n v="185"/>
    <n v="0.15151515151515199"/>
    <n v="0.15151515151515199"/>
    <s v=""/>
    <s v=""/>
    <s v="September 2015"/>
  </r>
  <r>
    <s v="AT"/>
    <x v="9"/>
    <s v="E39000030"/>
    <x v="9"/>
    <x v="8"/>
    <x v="34"/>
    <x v="0"/>
    <n v="10"/>
    <n v="10"/>
    <n v="8.1900081900081901E-3"/>
    <n v="8.1900081900081901E-3"/>
    <s v=""/>
    <s v=""/>
    <s v="September 2015"/>
  </r>
  <r>
    <s v="AT"/>
    <x v="9"/>
    <s v="E39000030"/>
    <x v="9"/>
    <x v="6"/>
    <x v="13"/>
    <x v="0"/>
    <n v="-1"/>
    <n v="0"/>
    <n v="-0.01"/>
    <n v="0"/>
    <s v=""/>
    <s v=""/>
    <s v="September 2015"/>
  </r>
  <r>
    <s v="AT"/>
    <x v="9"/>
    <s v="E39000030"/>
    <x v="9"/>
    <x v="8"/>
    <x v="13"/>
    <x v="0"/>
    <n v="5"/>
    <n v="5"/>
    <n v="4.0950040950041003E-3"/>
    <n v="4.0950040950041003E-3"/>
    <s v=""/>
    <s v=""/>
    <s v="September 2015"/>
  </r>
  <r>
    <s v="AT"/>
    <x v="10"/>
    <s v="E39000031"/>
    <x v="10"/>
    <x v="5"/>
    <x v="27"/>
    <x v="0"/>
    <n v="480"/>
    <n v="480"/>
    <n v="0.31530343007915601"/>
    <n v="0.31530343007915601"/>
    <s v=""/>
    <s v=""/>
    <s v="September 2015"/>
  </r>
  <r>
    <s v="AT"/>
    <x v="10"/>
    <s v="E39000031"/>
    <x v="10"/>
    <x v="5"/>
    <x v="6"/>
    <x v="0"/>
    <n v="450"/>
    <n v="450"/>
    <n v="0.29683377308707098"/>
    <n v="0.29683377308707098"/>
    <s v=""/>
    <s v=""/>
    <s v="September 2015"/>
  </r>
  <r>
    <s v="AT"/>
    <x v="10"/>
    <s v="E39000031"/>
    <x v="10"/>
    <x v="7"/>
    <x v="18"/>
    <x v="0"/>
    <n v="110"/>
    <n v="110"/>
    <n v="7.3878627968337704E-2"/>
    <n v="7.3878627968337704E-2"/>
    <s v=""/>
    <s v=""/>
    <s v="September 2015"/>
  </r>
  <r>
    <s v="AT"/>
    <x v="10"/>
    <s v="E39000031"/>
    <x v="10"/>
    <x v="6"/>
    <x v="13"/>
    <x v="0"/>
    <n v="355"/>
    <n v="355"/>
    <n v="0.23416886543535601"/>
    <n v="0.23416886543535601"/>
    <s v=""/>
    <s v=""/>
    <s v="September 2015"/>
  </r>
  <r>
    <s v="AT"/>
    <x v="10"/>
    <s v="E39000031"/>
    <x v="10"/>
    <x v="7"/>
    <x v="32"/>
    <x v="0"/>
    <n v="175"/>
    <n v="175"/>
    <n v="0.116094986807388"/>
    <n v="0.116094986807388"/>
    <s v=""/>
    <s v=""/>
    <s v="September 2015"/>
  </r>
  <r>
    <s v="AT"/>
    <x v="10"/>
    <s v="E39000031"/>
    <x v="10"/>
    <x v="8"/>
    <x v="13"/>
    <x v="0"/>
    <n v="1005"/>
    <n v="1005"/>
    <n v="0.66160949868073904"/>
    <n v="0.66160949868073904"/>
    <s v=""/>
    <s v=""/>
    <s v="September 2015"/>
  </r>
  <r>
    <s v="AT"/>
    <x v="10"/>
    <s v="E39000031"/>
    <x v="10"/>
    <x v="1"/>
    <x v="15"/>
    <x v="0"/>
    <n v="35"/>
    <n v="35"/>
    <n v="2.44063324538259E-2"/>
    <n v="2.44063324538259E-2"/>
    <s v=""/>
    <s v=""/>
    <s v="September 2015"/>
  </r>
  <r>
    <s v="AT"/>
    <x v="10"/>
    <s v="E39000031"/>
    <x v="10"/>
    <x v="2"/>
    <x v="33"/>
    <x v="3"/>
    <n v="1005"/>
    <n v="1005"/>
    <n v="0.66160949868073904"/>
    <n v="0.66160949868073904"/>
    <s v=""/>
    <s v=""/>
    <s v="September 2015"/>
  </r>
  <r>
    <s v="AT"/>
    <x v="10"/>
    <s v="E39000031"/>
    <x v="10"/>
    <x v="1"/>
    <x v="8"/>
    <x v="0"/>
    <n v="30"/>
    <n v="30"/>
    <n v="2.11081794195251E-2"/>
    <n v="2.11081794195251E-2"/>
    <s v=""/>
    <s v=""/>
    <s v="September 2015"/>
  </r>
  <r>
    <s v="AT"/>
    <x v="10"/>
    <s v="E39000031"/>
    <x v="10"/>
    <x v="5"/>
    <x v="25"/>
    <x v="0"/>
    <n v="230"/>
    <n v="230"/>
    <n v="0.151715039577836"/>
    <n v="0.151715039577836"/>
    <s v=""/>
    <s v=""/>
    <s v="September 2015"/>
  </r>
  <r>
    <s v="AT"/>
    <x v="10"/>
    <s v="E39000031"/>
    <x v="10"/>
    <x v="7"/>
    <x v="12"/>
    <x v="0"/>
    <n v="485"/>
    <n v="485"/>
    <n v="0.32124010554089699"/>
    <n v="0.32124010554089699"/>
    <s v=""/>
    <s v=""/>
    <s v="September 2015"/>
  </r>
  <r>
    <s v="AT"/>
    <x v="10"/>
    <s v="E39000031"/>
    <x v="10"/>
    <x v="7"/>
    <x v="13"/>
    <x v="0"/>
    <n v="-1"/>
    <n v="0"/>
    <n v="-0.01"/>
    <n v="0"/>
    <s v=""/>
    <s v=""/>
    <s v="September 2015"/>
  </r>
  <r>
    <s v="AT"/>
    <x v="10"/>
    <s v="E39000031"/>
    <x v="10"/>
    <x v="5"/>
    <x v="30"/>
    <x v="0"/>
    <n v="65"/>
    <n v="65"/>
    <n v="4.2216358839050103E-2"/>
    <n v="4.2216358839050103E-2"/>
    <s v=""/>
    <s v=""/>
    <s v="September 2015"/>
  </r>
  <r>
    <s v="AT"/>
    <x v="10"/>
    <s v="E39000031"/>
    <x v="10"/>
    <x v="1"/>
    <x v="1"/>
    <x v="0"/>
    <n v="35"/>
    <n v="35"/>
    <n v="2.3087071240105499E-2"/>
    <n v="2.3087071240105499E-2"/>
    <s v=""/>
    <s v=""/>
    <s v="September 2015"/>
  </r>
  <r>
    <s v="AT"/>
    <x v="10"/>
    <s v="E39000031"/>
    <x v="10"/>
    <x v="8"/>
    <x v="34"/>
    <x v="0"/>
    <n v="5"/>
    <n v="5"/>
    <n v="4.61741424802111E-3"/>
    <n v="4.61741424802111E-3"/>
    <s v=""/>
    <s v=""/>
    <s v="September 2015"/>
  </r>
  <r>
    <s v="AT"/>
    <x v="10"/>
    <s v="E39000031"/>
    <x v="10"/>
    <x v="1"/>
    <x v="9"/>
    <x v="0"/>
    <n v="945"/>
    <n v="945"/>
    <n v="0.62203166226912898"/>
    <n v="0.62203166226912898"/>
    <s v=""/>
    <s v=""/>
    <s v="September 2015"/>
  </r>
  <r>
    <s v="AT"/>
    <x v="10"/>
    <s v="E39000031"/>
    <x v="10"/>
    <x v="1"/>
    <x v="35"/>
    <x v="0"/>
    <n v="60"/>
    <n v="60"/>
    <n v="3.8918205804749299E-2"/>
    <n v="3.8918205804749299E-2"/>
    <s v=""/>
    <s v=""/>
    <s v="September 2015"/>
  </r>
  <r>
    <s v="AT"/>
    <x v="10"/>
    <s v="E39000031"/>
    <x v="10"/>
    <x v="8"/>
    <x v="23"/>
    <x v="0"/>
    <n v="235"/>
    <n v="235"/>
    <n v="0.155013192612137"/>
    <n v="0.155013192612137"/>
    <s v=""/>
    <s v=""/>
    <s v="September 2015"/>
  </r>
  <r>
    <s v="AT"/>
    <x v="10"/>
    <s v="E39000031"/>
    <x v="10"/>
    <x v="3"/>
    <x v="36"/>
    <x v="0"/>
    <n v="590"/>
    <n v="590"/>
    <n v="0.38984168865435298"/>
    <n v="0.38984168865435298"/>
    <s v=""/>
    <s v=""/>
    <s v="September 2015"/>
  </r>
  <r>
    <s v="AT"/>
    <x v="10"/>
    <s v="E39000031"/>
    <x v="10"/>
    <x v="8"/>
    <x v="28"/>
    <x v="0"/>
    <n v="35"/>
    <n v="35"/>
    <n v="2.24274406332454E-2"/>
    <n v="2.24274406332454E-2"/>
    <s v=""/>
    <s v=""/>
    <s v="September 2015"/>
  </r>
  <r>
    <s v="AT"/>
    <x v="10"/>
    <s v="E39000031"/>
    <x v="10"/>
    <x v="8"/>
    <x v="22"/>
    <x v="0"/>
    <n v="10"/>
    <n v="10"/>
    <n v="6.5963060686015798E-3"/>
    <n v="6.5963060686015798E-3"/>
    <s v=""/>
    <s v=""/>
    <s v="September 2015"/>
  </r>
  <r>
    <s v="AT"/>
    <x v="10"/>
    <s v="E39000031"/>
    <x v="10"/>
    <x v="1"/>
    <x v="26"/>
    <x v="0"/>
    <n v="20"/>
    <n v="20"/>
    <n v="1.45118733509235E-2"/>
    <n v="1.45118733509235E-2"/>
    <s v=""/>
    <s v=""/>
    <s v="September 2015"/>
  </r>
  <r>
    <s v="AT"/>
    <x v="10"/>
    <s v="E39000031"/>
    <x v="10"/>
    <x v="2"/>
    <x v="31"/>
    <x v="2"/>
    <n v="65"/>
    <n v="65"/>
    <n v="4.4195250659630599E-2"/>
    <n v="4.4195250659630599E-2"/>
    <s v=""/>
    <s v=""/>
    <s v="September 2015"/>
  </r>
  <r>
    <s v="AT"/>
    <x v="10"/>
    <s v="E39000031"/>
    <x v="10"/>
    <x v="3"/>
    <x v="2"/>
    <x v="0"/>
    <n v="180"/>
    <n v="180"/>
    <n v="0.11939313984168901"/>
    <n v="0.11939313984168901"/>
    <s v=""/>
    <s v=""/>
    <s v="September 2015"/>
  </r>
  <r>
    <s v="AT"/>
    <x v="10"/>
    <s v="E39000031"/>
    <x v="10"/>
    <x v="5"/>
    <x v="21"/>
    <x v="0"/>
    <n v="40"/>
    <n v="40"/>
    <n v="2.7704485488126599E-2"/>
    <n v="2.7704485488126599E-2"/>
    <s v=""/>
    <s v=""/>
    <s v="September 2015"/>
  </r>
  <r>
    <s v="AT"/>
    <x v="10"/>
    <s v="E39000031"/>
    <x v="10"/>
    <x v="8"/>
    <x v="16"/>
    <x v="0"/>
    <n v="160"/>
    <n v="160"/>
    <n v="0.105540897097625"/>
    <n v="0.105540897097625"/>
    <s v=""/>
    <s v=""/>
    <s v="September 2015"/>
  </r>
  <r>
    <s v="AT"/>
    <x v="10"/>
    <s v="E39000031"/>
    <x v="10"/>
    <x v="8"/>
    <x v="29"/>
    <x v="0"/>
    <n v="65"/>
    <n v="65"/>
    <n v="4.4195250659630599E-2"/>
    <n v="4.4195250659630599E-2"/>
    <s v=""/>
    <s v=""/>
    <s v="September 2015"/>
  </r>
  <r>
    <s v="AT"/>
    <x v="10"/>
    <s v="E39000031"/>
    <x v="10"/>
    <x v="0"/>
    <x v="0"/>
    <x v="0"/>
    <n v="5"/>
    <s v=""/>
    <s v=""/>
    <s v=""/>
    <s v=""/>
    <s v=""/>
    <s v="September 2015"/>
  </r>
  <r>
    <s v="AT"/>
    <x v="10"/>
    <s v="E39000031"/>
    <x v="10"/>
    <x v="3"/>
    <x v="20"/>
    <x v="0"/>
    <n v="210"/>
    <n v="210"/>
    <n v="0.137203166226913"/>
    <n v="0.137203166226913"/>
    <s v=""/>
    <s v=""/>
    <s v="September 2015"/>
  </r>
  <r>
    <s v="AT"/>
    <x v="10"/>
    <s v="E39000031"/>
    <x v="10"/>
    <x v="6"/>
    <x v="10"/>
    <x v="0"/>
    <n v="1010"/>
    <n v="1010"/>
    <n v="0.66754617414247996"/>
    <n v="0.66754617414247996"/>
    <s v=""/>
    <s v=""/>
    <s v="September 2015"/>
  </r>
  <r>
    <s v="AT"/>
    <x v="10"/>
    <s v="E39000031"/>
    <x v="10"/>
    <x v="3"/>
    <x v="14"/>
    <x v="0"/>
    <n v="300"/>
    <n v="300"/>
    <n v="0.19722955145118701"/>
    <n v="0.19722955145118701"/>
    <s v=""/>
    <s v=""/>
    <s v="September 2015"/>
  </r>
  <r>
    <s v="AT"/>
    <x v="10"/>
    <s v="E39000031"/>
    <x v="10"/>
    <x v="5"/>
    <x v="2"/>
    <x v="0"/>
    <n v="-1"/>
    <n v="0"/>
    <n v="-0.01"/>
    <n v="0"/>
    <s v=""/>
    <s v=""/>
    <s v="September 2015"/>
  </r>
  <r>
    <s v="AT"/>
    <x v="10"/>
    <s v="E39000031"/>
    <x v="10"/>
    <x v="7"/>
    <x v="24"/>
    <x v="0"/>
    <n v="740"/>
    <n v="740"/>
    <n v="0.48812664907651698"/>
    <n v="0.48812664907651698"/>
    <s v=""/>
    <s v=""/>
    <s v="September 2015"/>
  </r>
  <r>
    <s v="AT"/>
    <x v="10"/>
    <s v="E39000031"/>
    <x v="10"/>
    <x v="6"/>
    <x v="11"/>
    <x v="0"/>
    <n v="140"/>
    <n v="140"/>
    <n v="9.3667546174142496E-2"/>
    <n v="9.3667546174142496E-2"/>
    <s v=""/>
    <s v=""/>
    <s v="September 2015"/>
  </r>
  <r>
    <s v="AT"/>
    <x v="10"/>
    <s v="E39000031"/>
    <x v="10"/>
    <x v="1"/>
    <x v="5"/>
    <x v="0"/>
    <n v="10"/>
    <n v="10"/>
    <n v="7.2559366754617396E-3"/>
    <n v="7.2559366754617396E-3"/>
    <s v=""/>
    <s v=""/>
    <s v="September 2015"/>
  </r>
  <r>
    <s v="AT"/>
    <x v="10"/>
    <s v="E39000031"/>
    <x v="10"/>
    <x v="10"/>
    <x v="4"/>
    <x v="0"/>
    <s v=""/>
    <s v=""/>
    <s v=""/>
    <s v=""/>
    <n v="6.6216200000000001"/>
    <n v="5"/>
    <s v="September 2015"/>
  </r>
  <r>
    <s v="AT"/>
    <x v="10"/>
    <s v="E39000031"/>
    <x v="10"/>
    <x v="9"/>
    <x v="4"/>
    <x v="0"/>
    <s v=""/>
    <s v=""/>
    <s v=""/>
    <s v=""/>
    <n v="29.191289999999999"/>
    <n v="29"/>
    <s v="September 2015"/>
  </r>
  <r>
    <s v="AT"/>
    <x v="10"/>
    <s v="E39000031"/>
    <x v="10"/>
    <x v="5"/>
    <x v="19"/>
    <x v="0"/>
    <n v="-1"/>
    <n v="0"/>
    <n v="-0.01"/>
    <n v="0"/>
    <s v=""/>
    <s v=""/>
    <s v="September 2015"/>
  </r>
  <r>
    <s v="AT"/>
    <x v="10"/>
    <s v="E39000031"/>
    <x v="10"/>
    <x v="3"/>
    <x v="3"/>
    <x v="0"/>
    <n v="235"/>
    <n v="235"/>
    <n v="0.156332453825858"/>
    <n v="0.156332453825858"/>
    <s v=""/>
    <s v=""/>
    <s v="September 2015"/>
  </r>
  <r>
    <s v="AT"/>
    <x v="10"/>
    <s v="E39000031"/>
    <x v="10"/>
    <x v="2"/>
    <x v="2"/>
    <x v="1"/>
    <n v="445"/>
    <n v="445"/>
    <n v="0.29419525065963098"/>
    <n v="0.29419525065963098"/>
    <s v=""/>
    <s v=""/>
    <s v="September 2015"/>
  </r>
  <r>
    <s v="AT"/>
    <x v="10"/>
    <s v="E39000031"/>
    <x v="10"/>
    <x v="6"/>
    <x v="7"/>
    <x v="0"/>
    <n v="5"/>
    <n v="5"/>
    <n v="4.61741424802111E-3"/>
    <n v="4.61741424802111E-3"/>
    <s v=""/>
    <s v=""/>
    <s v="September 2015"/>
  </r>
  <r>
    <s v="AT"/>
    <x v="10"/>
    <s v="E39000031"/>
    <x v="10"/>
    <x v="1"/>
    <x v="13"/>
    <x v="0"/>
    <n v="375"/>
    <n v="375"/>
    <n v="0.24868073878628"/>
    <n v="0.24868073878628"/>
    <s v=""/>
    <s v=""/>
    <s v="September 2015"/>
  </r>
  <r>
    <s v="AT"/>
    <x v="10"/>
    <s v="E39000031"/>
    <x v="10"/>
    <x v="5"/>
    <x v="17"/>
    <x v="0"/>
    <n v="250"/>
    <n v="250"/>
    <n v="0.16424802110817899"/>
    <n v="0.16424802110817899"/>
    <s v=""/>
    <s v=""/>
    <s v="September 2015"/>
  </r>
  <r>
    <s v="AT"/>
    <x v="10"/>
    <s v="E39000031"/>
    <x v="10"/>
    <x v="4"/>
    <x v="4"/>
    <x v="0"/>
    <n v="1515"/>
    <n v="1515"/>
    <n v="1"/>
    <n v="1"/>
    <s v=""/>
    <s v=""/>
    <s v="September 2015"/>
  </r>
  <r>
    <s v="AT"/>
    <x v="11"/>
    <s v="E39000036"/>
    <x v="11"/>
    <x v="4"/>
    <x v="4"/>
    <x v="0"/>
    <n v="1920"/>
    <n v="1920"/>
    <n v="1"/>
    <n v="1"/>
    <s v=""/>
    <s v=""/>
    <s v="September 2015"/>
  </r>
  <r>
    <s v="AT"/>
    <x v="11"/>
    <s v="E39000036"/>
    <x v="11"/>
    <x v="3"/>
    <x v="3"/>
    <x v="0"/>
    <n v="305"/>
    <n v="305"/>
    <n v="0.158415841584158"/>
    <n v="0.158415841584158"/>
    <s v=""/>
    <s v=""/>
    <s v="September 2015"/>
  </r>
  <r>
    <s v="AT"/>
    <x v="11"/>
    <s v="E39000036"/>
    <x v="11"/>
    <x v="1"/>
    <x v="13"/>
    <x v="0"/>
    <n v="10"/>
    <n v="10"/>
    <n v="5.2083333333333296E-3"/>
    <n v="5.2083333333333296E-3"/>
    <s v=""/>
    <s v=""/>
    <s v="September 2015"/>
  </r>
  <r>
    <s v="AT"/>
    <x v="11"/>
    <s v="E39000036"/>
    <x v="11"/>
    <x v="1"/>
    <x v="9"/>
    <x v="0"/>
    <n v="1640"/>
    <n v="1640"/>
    <n v="0.85312500000000002"/>
    <n v="0.85312500000000002"/>
    <s v=""/>
    <s v=""/>
    <s v="September 2015"/>
  </r>
  <r>
    <s v="AT"/>
    <x v="11"/>
    <s v="E39000036"/>
    <x v="11"/>
    <x v="7"/>
    <x v="18"/>
    <x v="0"/>
    <n v="145"/>
    <n v="145"/>
    <n v="7.6482830385015604E-2"/>
    <n v="7.6482830385015604E-2"/>
    <s v=""/>
    <s v=""/>
    <s v="September 2015"/>
  </r>
  <r>
    <s v="AT"/>
    <x v="11"/>
    <s v="E39000036"/>
    <x v="11"/>
    <x v="5"/>
    <x v="27"/>
    <x v="0"/>
    <n v="575"/>
    <n v="575"/>
    <n v="0.29963522668056303"/>
    <n v="0.29963522668056303"/>
    <s v=""/>
    <s v=""/>
    <s v="September 2015"/>
  </r>
  <r>
    <s v="AT"/>
    <x v="11"/>
    <s v="E39000036"/>
    <x v="11"/>
    <x v="5"/>
    <x v="19"/>
    <x v="0"/>
    <n v="5"/>
    <n v="5"/>
    <n v="3.6477331943720699E-3"/>
    <n v="3.6477331943720699E-3"/>
    <s v=""/>
    <s v=""/>
    <s v="September 2015"/>
  </r>
  <r>
    <s v="AT"/>
    <x v="11"/>
    <s v="E39000036"/>
    <x v="11"/>
    <x v="1"/>
    <x v="8"/>
    <x v="0"/>
    <n v="10"/>
    <n v="10"/>
    <n v="4.6874999999999998E-3"/>
    <n v="4.6874999999999998E-3"/>
    <s v=""/>
    <s v=""/>
    <s v="September 2015"/>
  </r>
  <r>
    <s v="AT"/>
    <x v="11"/>
    <s v="E39000036"/>
    <x v="11"/>
    <x v="3"/>
    <x v="14"/>
    <x v="0"/>
    <n v="410"/>
    <n v="410"/>
    <n v="0.21313183949973899"/>
    <n v="0.21313183949973899"/>
    <s v=""/>
    <s v=""/>
    <s v="September 2015"/>
  </r>
  <r>
    <s v="AT"/>
    <x v="11"/>
    <s v="E39000036"/>
    <x v="11"/>
    <x v="7"/>
    <x v="24"/>
    <x v="0"/>
    <n v="1150"/>
    <n v="1150"/>
    <n v="0.59885535900104103"/>
    <n v="0.59885535900104103"/>
    <s v=""/>
    <s v=""/>
    <s v="September 2015"/>
  </r>
  <r>
    <s v="AT"/>
    <x v="11"/>
    <s v="E39000036"/>
    <x v="11"/>
    <x v="5"/>
    <x v="2"/>
    <x v="0"/>
    <n v="-1"/>
    <n v="0"/>
    <n v="-0.01"/>
    <n v="0"/>
    <s v=""/>
    <s v=""/>
    <s v="September 2015"/>
  </r>
  <r>
    <s v="AT"/>
    <x v="11"/>
    <s v="E39000036"/>
    <x v="11"/>
    <x v="5"/>
    <x v="25"/>
    <x v="0"/>
    <n v="305"/>
    <n v="305"/>
    <n v="0.157894736842105"/>
    <n v="0.157894736842105"/>
    <s v=""/>
    <s v=""/>
    <s v="September 2015"/>
  </r>
  <r>
    <s v="AT"/>
    <x v="11"/>
    <s v="E39000036"/>
    <x v="11"/>
    <x v="6"/>
    <x v="11"/>
    <x v="0"/>
    <n v="275"/>
    <n v="275"/>
    <n v="0.142634854771784"/>
    <n v="0.142634854771784"/>
    <s v=""/>
    <s v=""/>
    <s v="September 2015"/>
  </r>
  <r>
    <s v="AT"/>
    <x v="11"/>
    <s v="E39000036"/>
    <x v="11"/>
    <x v="1"/>
    <x v="5"/>
    <x v="0"/>
    <n v="15"/>
    <n v="15"/>
    <n v="8.8541666666666699E-3"/>
    <n v="8.8541666666666699E-3"/>
    <s v=""/>
    <s v=""/>
    <s v="September 2015"/>
  </r>
  <r>
    <s v="AT"/>
    <x v="11"/>
    <s v="E39000036"/>
    <x v="11"/>
    <x v="7"/>
    <x v="12"/>
    <x v="0"/>
    <n v="505"/>
    <n v="505"/>
    <n v="0.26170655567117601"/>
    <n v="0.26170655567117601"/>
    <s v=""/>
    <s v=""/>
    <s v="September 2015"/>
  </r>
  <r>
    <s v="AT"/>
    <x v="11"/>
    <s v="E39000036"/>
    <x v="11"/>
    <x v="8"/>
    <x v="13"/>
    <x v="0"/>
    <n v="5"/>
    <n v="5"/>
    <n v="3.1217481789802301E-3"/>
    <n v="3.1217481789802301E-3"/>
    <s v=""/>
    <s v=""/>
    <s v="September 2015"/>
  </r>
  <r>
    <s v="AT"/>
    <x v="11"/>
    <s v="E39000036"/>
    <x v="11"/>
    <x v="1"/>
    <x v="35"/>
    <x v="0"/>
    <n v="25"/>
    <n v="25"/>
    <n v="1.2500000000000001E-2"/>
    <n v="1.2500000000000001E-2"/>
    <s v=""/>
    <s v=""/>
    <s v="September 2015"/>
  </r>
  <r>
    <s v="AT"/>
    <x v="11"/>
    <s v="E39000036"/>
    <x v="11"/>
    <x v="8"/>
    <x v="29"/>
    <x v="0"/>
    <n v="270"/>
    <n v="270"/>
    <n v="0.14047866805411"/>
    <n v="0.14047866805411"/>
    <s v=""/>
    <s v=""/>
    <s v="September 2015"/>
  </r>
  <r>
    <s v="AT"/>
    <x v="11"/>
    <s v="E39000036"/>
    <x v="11"/>
    <x v="3"/>
    <x v="20"/>
    <x v="0"/>
    <n v="380"/>
    <n v="380"/>
    <n v="0.199062011464304"/>
    <n v="0.199062011464304"/>
    <s v=""/>
    <s v=""/>
    <s v="September 2015"/>
  </r>
  <r>
    <s v="AT"/>
    <x v="11"/>
    <s v="E39000036"/>
    <x v="11"/>
    <x v="8"/>
    <x v="16"/>
    <x v="0"/>
    <n v="815"/>
    <n v="815"/>
    <n v="0.42507804370447499"/>
    <n v="0.42507804370447499"/>
    <s v=""/>
    <s v=""/>
    <s v="September 2015"/>
  </r>
  <r>
    <s v="AT"/>
    <x v="11"/>
    <s v="E39000036"/>
    <x v="11"/>
    <x v="7"/>
    <x v="32"/>
    <x v="0"/>
    <n v="120"/>
    <n v="120"/>
    <n v="6.2955254942767894E-2"/>
    <n v="6.2955254942767894E-2"/>
    <s v=""/>
    <s v=""/>
    <s v="September 2015"/>
  </r>
  <r>
    <s v="AT"/>
    <x v="11"/>
    <s v="E39000036"/>
    <x v="11"/>
    <x v="8"/>
    <x v="22"/>
    <x v="0"/>
    <n v="40"/>
    <n v="40"/>
    <n v="2.1331945889698199E-2"/>
    <n v="2.1331945889698199E-2"/>
    <s v=""/>
    <s v=""/>
    <s v="September 2015"/>
  </r>
  <r>
    <s v="AT"/>
    <x v="11"/>
    <s v="E39000036"/>
    <x v="11"/>
    <x v="5"/>
    <x v="21"/>
    <x v="0"/>
    <n v="65"/>
    <n v="65"/>
    <n v="3.2829598749348599E-2"/>
    <n v="3.2829598749348599E-2"/>
    <s v=""/>
    <s v=""/>
    <s v="September 2015"/>
  </r>
  <r>
    <s v="AT"/>
    <x v="11"/>
    <s v="E39000036"/>
    <x v="11"/>
    <x v="5"/>
    <x v="6"/>
    <x v="0"/>
    <n v="565"/>
    <n v="565"/>
    <n v="0.294424179260031"/>
    <n v="0.294424179260031"/>
    <s v=""/>
    <s v=""/>
    <s v="September 2015"/>
  </r>
  <r>
    <s v="AT"/>
    <x v="11"/>
    <s v="E39000036"/>
    <x v="11"/>
    <x v="3"/>
    <x v="36"/>
    <x v="0"/>
    <n v="805"/>
    <n v="805"/>
    <n v="0.42053152683689399"/>
    <n v="0.42053152683689399"/>
    <s v=""/>
    <s v=""/>
    <s v="September 2015"/>
  </r>
  <r>
    <s v="AT"/>
    <x v="11"/>
    <s v="E39000036"/>
    <x v="11"/>
    <x v="5"/>
    <x v="30"/>
    <x v="0"/>
    <n v="95"/>
    <n v="95"/>
    <n v="4.8983845752996302E-2"/>
    <n v="4.8983845752996302E-2"/>
    <s v=""/>
    <s v=""/>
    <s v="September 2015"/>
  </r>
  <r>
    <s v="AT"/>
    <x v="11"/>
    <s v="E39000036"/>
    <x v="11"/>
    <x v="3"/>
    <x v="2"/>
    <x v="0"/>
    <n v="15"/>
    <n v="15"/>
    <n v="8.8587806149036004E-3"/>
    <n v="8.8587806149036004E-3"/>
    <s v=""/>
    <s v=""/>
    <s v="September 2015"/>
  </r>
  <r>
    <s v="AT"/>
    <x v="11"/>
    <s v="E39000036"/>
    <x v="11"/>
    <x v="8"/>
    <x v="28"/>
    <x v="0"/>
    <n v="85"/>
    <n v="85"/>
    <n v="4.5265348595213299E-2"/>
    <n v="4.5265348595213299E-2"/>
    <s v=""/>
    <s v=""/>
    <s v="September 2015"/>
  </r>
  <r>
    <s v="AT"/>
    <x v="11"/>
    <s v="E39000036"/>
    <x v="11"/>
    <x v="6"/>
    <x v="10"/>
    <x v="0"/>
    <n v="1625"/>
    <n v="1625"/>
    <n v="0.84387966804979297"/>
    <n v="0.84387966804979297"/>
    <s v=""/>
    <s v=""/>
    <s v="September 2015"/>
  </r>
  <r>
    <s v="AT"/>
    <x v="11"/>
    <s v="E39000036"/>
    <x v="11"/>
    <x v="8"/>
    <x v="34"/>
    <x v="0"/>
    <n v="45"/>
    <n v="45"/>
    <n v="2.2372528616025001E-2"/>
    <n v="2.2372528616025001E-2"/>
    <s v=""/>
    <s v=""/>
    <s v="September 2015"/>
  </r>
  <r>
    <s v="AT"/>
    <x v="11"/>
    <s v="E39000036"/>
    <x v="11"/>
    <x v="1"/>
    <x v="1"/>
    <x v="0"/>
    <n v="35"/>
    <n v="35"/>
    <n v="1.8229166666666699E-2"/>
    <n v="1.8229166666666699E-2"/>
    <s v=""/>
    <s v=""/>
    <s v="September 2015"/>
  </r>
  <r>
    <s v="AT"/>
    <x v="11"/>
    <s v="E39000036"/>
    <x v="11"/>
    <x v="2"/>
    <x v="31"/>
    <x v="2"/>
    <n v="120"/>
    <n v="120"/>
    <n v="6.2371134020618599E-2"/>
    <n v="6.2371134020618599E-2"/>
    <s v=""/>
    <s v=""/>
    <s v="September 2015"/>
  </r>
  <r>
    <s v="AT"/>
    <x v="11"/>
    <s v="E39000036"/>
    <x v="11"/>
    <x v="7"/>
    <x v="13"/>
    <x v="0"/>
    <n v="-1"/>
    <n v="0"/>
    <n v="-0.01"/>
    <n v="0"/>
    <s v=""/>
    <s v=""/>
    <s v="September 2015"/>
  </r>
  <r>
    <s v="AT"/>
    <x v="11"/>
    <s v="E39000036"/>
    <x v="11"/>
    <x v="2"/>
    <x v="33"/>
    <x v="3"/>
    <n v="1205"/>
    <n v="1205"/>
    <n v="0.62216494845360804"/>
    <n v="0.62216494845360804"/>
    <s v=""/>
    <s v=""/>
    <s v="September 2015"/>
  </r>
  <r>
    <s v="AT"/>
    <x v="11"/>
    <s v="E39000036"/>
    <x v="11"/>
    <x v="1"/>
    <x v="26"/>
    <x v="0"/>
    <n v="25"/>
    <n v="25"/>
    <n v="1.3020833333333299E-2"/>
    <n v="1.3020833333333299E-2"/>
    <s v=""/>
    <s v=""/>
    <s v="September 2015"/>
  </r>
  <r>
    <s v="AT"/>
    <x v="11"/>
    <s v="E39000036"/>
    <x v="11"/>
    <x v="8"/>
    <x v="23"/>
    <x v="0"/>
    <n v="660"/>
    <n v="660"/>
    <n v="0.34235171696149802"/>
    <n v="0.34235171696149802"/>
    <s v=""/>
    <s v=""/>
    <s v="September 2015"/>
  </r>
  <r>
    <s v="AT"/>
    <x v="11"/>
    <s v="E39000036"/>
    <x v="11"/>
    <x v="10"/>
    <x v="4"/>
    <x v="0"/>
    <s v=""/>
    <s v=""/>
    <s v=""/>
    <s v=""/>
    <n v="8.1837800000000005"/>
    <n v="7"/>
    <s v="September 2015"/>
  </r>
  <r>
    <s v="AT"/>
    <x v="11"/>
    <s v="E39000036"/>
    <x v="11"/>
    <x v="9"/>
    <x v="4"/>
    <x v="0"/>
    <s v=""/>
    <s v=""/>
    <s v=""/>
    <s v=""/>
    <n v="29.372070000000001"/>
    <n v="29"/>
    <s v="September 2015"/>
  </r>
  <r>
    <s v="AT"/>
    <x v="11"/>
    <s v="E39000036"/>
    <x v="11"/>
    <x v="6"/>
    <x v="13"/>
    <x v="0"/>
    <n v="10"/>
    <n v="10"/>
    <n v="5.7053941908713698E-3"/>
    <n v="5.7053941908713698E-3"/>
    <s v=""/>
    <s v=""/>
    <s v="September 2015"/>
  </r>
  <r>
    <s v="AT"/>
    <x v="11"/>
    <s v="E39000036"/>
    <x v="11"/>
    <x v="1"/>
    <x v="15"/>
    <x v="0"/>
    <n v="160"/>
    <n v="160"/>
    <n v="8.4375000000000006E-2"/>
    <n v="8.4375000000000006E-2"/>
    <s v=""/>
    <s v=""/>
    <s v="September 2015"/>
  </r>
  <r>
    <s v="AT"/>
    <x v="11"/>
    <s v="E39000036"/>
    <x v="11"/>
    <x v="5"/>
    <x v="17"/>
    <x v="0"/>
    <n v="310"/>
    <n v="310"/>
    <n v="0.162584679520584"/>
    <n v="0.162584679520584"/>
    <s v=""/>
    <s v=""/>
    <s v="September 2015"/>
  </r>
  <r>
    <s v="AT"/>
    <x v="11"/>
    <s v="E39000036"/>
    <x v="11"/>
    <x v="2"/>
    <x v="2"/>
    <x v="1"/>
    <n v="610"/>
    <n v="610"/>
    <n v="0.31546391752577302"/>
    <n v="0.31546391752577302"/>
    <s v=""/>
    <s v=""/>
    <s v="September 2015"/>
  </r>
  <r>
    <s v="AT"/>
    <x v="11"/>
    <s v="E39000036"/>
    <x v="11"/>
    <x v="6"/>
    <x v="7"/>
    <x v="0"/>
    <n v="15"/>
    <n v="15"/>
    <n v="7.7800829875518699E-3"/>
    <n v="7.7800829875518699E-3"/>
    <s v=""/>
    <s v=""/>
    <s v="September 2015"/>
  </r>
  <r>
    <s v="AT"/>
    <x v="11"/>
    <s v="E39000036"/>
    <x v="11"/>
    <x v="0"/>
    <x v="0"/>
    <x v="0"/>
    <n v="5"/>
    <s v=""/>
    <s v=""/>
    <s v=""/>
    <s v=""/>
    <s v=""/>
    <s v="September 2015"/>
  </r>
  <r>
    <s v="AT"/>
    <x v="12"/>
    <s v="E39000035"/>
    <x v="12"/>
    <x v="0"/>
    <x v="0"/>
    <x v="0"/>
    <n v="3"/>
    <s v=""/>
    <s v=""/>
    <s v=""/>
    <s v=""/>
    <s v=""/>
    <s v="September 2015"/>
  </r>
  <r>
    <s v="AT"/>
    <x v="12"/>
    <s v="E39000035"/>
    <x v="12"/>
    <x v="6"/>
    <x v="7"/>
    <x v="0"/>
    <n v="35"/>
    <n v="35"/>
    <n v="1.8208661417322799E-2"/>
    <n v="1.8208661417322799E-2"/>
    <s v=""/>
    <s v=""/>
    <s v="September 2015"/>
  </r>
  <r>
    <s v="AT"/>
    <x v="12"/>
    <s v="E39000035"/>
    <x v="12"/>
    <x v="3"/>
    <x v="3"/>
    <x v="0"/>
    <n v="385"/>
    <n v="385"/>
    <n v="0.190452755905512"/>
    <n v="0.190452755905512"/>
    <s v=""/>
    <s v=""/>
    <s v="September 2015"/>
  </r>
  <r>
    <s v="AT"/>
    <x v="12"/>
    <s v="E39000035"/>
    <x v="12"/>
    <x v="1"/>
    <x v="15"/>
    <x v="0"/>
    <n v="215"/>
    <n v="215"/>
    <n v="0.106791338582677"/>
    <n v="0.106791338582677"/>
    <s v=""/>
    <s v=""/>
    <s v="September 2015"/>
  </r>
  <r>
    <s v="AT"/>
    <x v="12"/>
    <s v="E39000035"/>
    <x v="12"/>
    <x v="6"/>
    <x v="13"/>
    <x v="0"/>
    <n v="-1"/>
    <n v="0"/>
    <n v="-0.01"/>
    <n v="0"/>
    <s v=""/>
    <s v=""/>
    <s v="September 2015"/>
  </r>
  <r>
    <s v="AT"/>
    <x v="12"/>
    <s v="E39000035"/>
    <x v="12"/>
    <x v="6"/>
    <x v="10"/>
    <x v="0"/>
    <n v="1800"/>
    <n v="1800"/>
    <n v="0.88484251968503902"/>
    <n v="0.88484251968503902"/>
    <s v=""/>
    <s v=""/>
    <s v="September 2015"/>
  </r>
  <r>
    <s v="AT"/>
    <x v="12"/>
    <s v="E39000035"/>
    <x v="12"/>
    <x v="5"/>
    <x v="17"/>
    <x v="0"/>
    <n v="260"/>
    <n v="260"/>
    <n v="0.12893700787401599"/>
    <n v="0.12893700787401599"/>
    <s v=""/>
    <s v=""/>
    <s v="September 2015"/>
  </r>
  <r>
    <s v="AT"/>
    <x v="12"/>
    <s v="E39000035"/>
    <x v="12"/>
    <x v="1"/>
    <x v="8"/>
    <x v="0"/>
    <n v="105"/>
    <n v="105"/>
    <n v="5.0688976377952798E-2"/>
    <n v="5.0688976377952798E-2"/>
    <s v=""/>
    <s v=""/>
    <s v="September 2015"/>
  </r>
  <r>
    <s v="AT"/>
    <x v="12"/>
    <s v="E39000035"/>
    <x v="12"/>
    <x v="5"/>
    <x v="27"/>
    <x v="0"/>
    <n v="570"/>
    <n v="570"/>
    <n v="0.28149606299212598"/>
    <n v="0.28149606299212598"/>
    <s v=""/>
    <s v=""/>
    <s v="September 2015"/>
  </r>
  <r>
    <s v="AT"/>
    <x v="12"/>
    <s v="E39000035"/>
    <x v="12"/>
    <x v="1"/>
    <x v="13"/>
    <x v="0"/>
    <n v="10"/>
    <n v="10"/>
    <n v="5.9055118110236202E-3"/>
    <n v="5.9055118110236202E-3"/>
    <s v=""/>
    <s v=""/>
    <s v="September 2015"/>
  </r>
  <r>
    <s v="AT"/>
    <x v="12"/>
    <s v="E39000035"/>
    <x v="12"/>
    <x v="6"/>
    <x v="11"/>
    <x v="0"/>
    <n v="195"/>
    <n v="195"/>
    <n v="9.6948818897637803E-2"/>
    <n v="9.6948818897637803E-2"/>
    <s v=""/>
    <s v=""/>
    <s v="September 2015"/>
  </r>
  <r>
    <s v="AT"/>
    <x v="12"/>
    <s v="E39000035"/>
    <x v="12"/>
    <x v="1"/>
    <x v="5"/>
    <x v="0"/>
    <n v="30"/>
    <n v="30"/>
    <n v="1.3779527559055101E-2"/>
    <n v="1.3779527559055101E-2"/>
    <s v=""/>
    <s v=""/>
    <s v="September 2015"/>
  </r>
  <r>
    <s v="AT"/>
    <x v="12"/>
    <s v="E39000035"/>
    <x v="12"/>
    <x v="5"/>
    <x v="19"/>
    <x v="0"/>
    <n v="5"/>
    <n v="5"/>
    <n v="3.4448818897637799E-3"/>
    <n v="3.4448818897637799E-3"/>
    <s v=""/>
    <s v=""/>
    <s v="September 2015"/>
  </r>
  <r>
    <s v="AT"/>
    <x v="12"/>
    <s v="E39000035"/>
    <x v="12"/>
    <x v="7"/>
    <x v="18"/>
    <x v="0"/>
    <n v="165"/>
    <n v="165"/>
    <n v="8.1692913385826793E-2"/>
    <n v="8.1692913385826793E-2"/>
    <s v=""/>
    <s v=""/>
    <s v="September 2015"/>
  </r>
  <r>
    <s v="AT"/>
    <x v="12"/>
    <s v="E39000035"/>
    <x v="12"/>
    <x v="3"/>
    <x v="20"/>
    <x v="0"/>
    <n v="60"/>
    <n v="60"/>
    <n v="3.0511811023622E-2"/>
    <n v="3.0511811023622E-2"/>
    <s v=""/>
    <s v=""/>
    <s v="September 2015"/>
  </r>
  <r>
    <s v="AT"/>
    <x v="12"/>
    <s v="E39000035"/>
    <x v="12"/>
    <x v="8"/>
    <x v="16"/>
    <x v="0"/>
    <n v="680"/>
    <n v="680"/>
    <n v="0.33513779527559101"/>
    <n v="0.33513779527559101"/>
    <s v=""/>
    <s v=""/>
    <s v="September 2015"/>
  </r>
  <r>
    <s v="AT"/>
    <x v="12"/>
    <s v="E39000035"/>
    <x v="12"/>
    <x v="8"/>
    <x v="29"/>
    <x v="0"/>
    <n v="200"/>
    <n v="200"/>
    <n v="9.8917322834645702E-2"/>
    <n v="9.8917322834645702E-2"/>
    <s v=""/>
    <s v=""/>
    <s v="September 2015"/>
  </r>
  <r>
    <s v="AT"/>
    <x v="12"/>
    <s v="E39000035"/>
    <x v="12"/>
    <x v="7"/>
    <x v="12"/>
    <x v="0"/>
    <n v="640"/>
    <n v="640"/>
    <n v="0.31397637795275601"/>
    <n v="0.31397637795275601"/>
    <s v=""/>
    <s v=""/>
    <s v="September 2015"/>
  </r>
  <r>
    <s v="AT"/>
    <x v="12"/>
    <s v="E39000035"/>
    <x v="12"/>
    <x v="7"/>
    <x v="32"/>
    <x v="0"/>
    <n v="260"/>
    <n v="260"/>
    <n v="0.128444881889764"/>
    <n v="0.128444881889764"/>
    <s v=""/>
    <s v=""/>
    <s v="September 2015"/>
  </r>
  <r>
    <s v="AT"/>
    <x v="12"/>
    <s v="E39000035"/>
    <x v="12"/>
    <x v="3"/>
    <x v="36"/>
    <x v="0"/>
    <n v="965"/>
    <n v="965"/>
    <n v="0.47440944881889802"/>
    <n v="0.47440944881889802"/>
    <s v=""/>
    <s v=""/>
    <s v="September 2015"/>
  </r>
  <r>
    <s v="AT"/>
    <x v="12"/>
    <s v="E39000035"/>
    <x v="12"/>
    <x v="1"/>
    <x v="35"/>
    <x v="0"/>
    <n v="80"/>
    <n v="80"/>
    <n v="4.0354330708661401E-2"/>
    <n v="4.0354330708661401E-2"/>
    <s v=""/>
    <s v=""/>
    <s v="September 2015"/>
  </r>
  <r>
    <s v="AT"/>
    <x v="12"/>
    <s v="E39000035"/>
    <x v="12"/>
    <x v="1"/>
    <x v="26"/>
    <x v="0"/>
    <n v="35"/>
    <n v="35"/>
    <n v="1.8208661417322799E-2"/>
    <n v="1.8208661417322799E-2"/>
    <s v=""/>
    <s v=""/>
    <s v="September 2015"/>
  </r>
  <r>
    <s v="AT"/>
    <x v="12"/>
    <s v="E39000035"/>
    <x v="12"/>
    <x v="2"/>
    <x v="31"/>
    <x v="2"/>
    <n v="140"/>
    <n v="140"/>
    <n v="6.9881889763779501E-2"/>
    <n v="6.9881889763779501E-2"/>
    <s v=""/>
    <s v=""/>
    <s v="September 2015"/>
  </r>
  <r>
    <s v="AT"/>
    <x v="12"/>
    <s v="E39000035"/>
    <x v="12"/>
    <x v="2"/>
    <x v="33"/>
    <x v="3"/>
    <n v="1890"/>
    <n v="1890"/>
    <n v="0.93011811023622004"/>
    <n v="0.93011811023622004"/>
    <s v=""/>
    <s v=""/>
    <s v="September 2015"/>
  </r>
  <r>
    <s v="AT"/>
    <x v="12"/>
    <s v="E39000035"/>
    <x v="12"/>
    <x v="8"/>
    <x v="13"/>
    <x v="0"/>
    <n v="465"/>
    <n v="465"/>
    <n v="0.22785433070866101"/>
    <n v="0.22785433070866101"/>
    <s v=""/>
    <s v=""/>
    <s v="September 2015"/>
  </r>
  <r>
    <s v="AT"/>
    <x v="12"/>
    <s v="E39000035"/>
    <x v="12"/>
    <x v="8"/>
    <x v="22"/>
    <x v="0"/>
    <n v="20"/>
    <n v="20"/>
    <n v="1.0334645669291299E-2"/>
    <n v="1.0334645669291299E-2"/>
    <s v=""/>
    <s v=""/>
    <s v="September 2015"/>
  </r>
  <r>
    <s v="AT"/>
    <x v="12"/>
    <s v="E39000035"/>
    <x v="12"/>
    <x v="1"/>
    <x v="1"/>
    <x v="0"/>
    <n v="230"/>
    <n v="230"/>
    <n v="0.112696850393701"/>
    <n v="0.112696850393701"/>
    <s v=""/>
    <s v=""/>
    <s v="September 2015"/>
  </r>
  <r>
    <s v="AT"/>
    <x v="12"/>
    <s v="E39000035"/>
    <x v="12"/>
    <x v="8"/>
    <x v="23"/>
    <x v="0"/>
    <n v="590"/>
    <n v="590"/>
    <n v="0.29035433070866101"/>
    <n v="0.29035433070866101"/>
    <s v=""/>
    <s v=""/>
    <s v="September 2015"/>
  </r>
  <r>
    <s v="AT"/>
    <x v="12"/>
    <s v="E39000035"/>
    <x v="12"/>
    <x v="5"/>
    <x v="6"/>
    <x v="0"/>
    <n v="695"/>
    <n v="695"/>
    <n v="0.342027559055118"/>
    <n v="0.342027559055118"/>
    <s v=""/>
    <s v=""/>
    <s v="September 2015"/>
  </r>
  <r>
    <s v="AT"/>
    <x v="12"/>
    <s v="E39000035"/>
    <x v="12"/>
    <x v="7"/>
    <x v="13"/>
    <x v="0"/>
    <n v="-1"/>
    <n v="0"/>
    <n v="-0.01"/>
    <n v="0"/>
    <s v=""/>
    <s v=""/>
    <s v="September 2015"/>
  </r>
  <r>
    <s v="AT"/>
    <x v="12"/>
    <s v="E39000035"/>
    <x v="12"/>
    <x v="8"/>
    <x v="28"/>
    <x v="0"/>
    <n v="65"/>
    <n v="65"/>
    <n v="3.1003937007873999E-2"/>
    <n v="3.1003937007873999E-2"/>
    <s v=""/>
    <s v=""/>
    <s v="September 2015"/>
  </r>
  <r>
    <s v="AT"/>
    <x v="12"/>
    <s v="E39000035"/>
    <x v="12"/>
    <x v="3"/>
    <x v="2"/>
    <x v="0"/>
    <n v="120"/>
    <n v="120"/>
    <n v="5.9055118110236199E-2"/>
    <n v="5.9055118110236199E-2"/>
    <s v=""/>
    <s v=""/>
    <s v="September 2015"/>
  </r>
  <r>
    <s v="AT"/>
    <x v="12"/>
    <s v="E39000035"/>
    <x v="12"/>
    <x v="5"/>
    <x v="21"/>
    <x v="0"/>
    <n v="65"/>
    <n v="65"/>
    <n v="3.2972440944881901E-2"/>
    <n v="3.2972440944881901E-2"/>
    <s v=""/>
    <s v=""/>
    <s v="September 2015"/>
  </r>
  <r>
    <s v="AT"/>
    <x v="12"/>
    <s v="E39000035"/>
    <x v="12"/>
    <x v="8"/>
    <x v="34"/>
    <x v="0"/>
    <n v="15"/>
    <n v="15"/>
    <n v="6.3976377952755896E-3"/>
    <n v="6.3976377952755896E-3"/>
    <s v=""/>
    <s v=""/>
    <s v="September 2015"/>
  </r>
  <r>
    <s v="AT"/>
    <x v="12"/>
    <s v="E39000035"/>
    <x v="12"/>
    <x v="5"/>
    <x v="30"/>
    <x v="0"/>
    <n v="60"/>
    <n v="60"/>
    <n v="3.0511811023622E-2"/>
    <n v="3.0511811023622E-2"/>
    <s v=""/>
    <s v=""/>
    <s v="September 2015"/>
  </r>
  <r>
    <s v="AT"/>
    <x v="12"/>
    <s v="E39000035"/>
    <x v="12"/>
    <x v="7"/>
    <x v="24"/>
    <x v="0"/>
    <n v="965"/>
    <n v="965"/>
    <n v="0.47539370078740201"/>
    <n v="0.47539370078740201"/>
    <s v=""/>
    <s v=""/>
    <s v="September 2015"/>
  </r>
  <r>
    <s v="AT"/>
    <x v="12"/>
    <s v="E39000035"/>
    <x v="12"/>
    <x v="3"/>
    <x v="14"/>
    <x v="0"/>
    <n v="500"/>
    <n v="500"/>
    <n v="0.24557086614173201"/>
    <n v="0.24557086614173201"/>
    <s v=""/>
    <s v=""/>
    <s v="September 2015"/>
  </r>
  <r>
    <s v="AT"/>
    <x v="12"/>
    <s v="E39000035"/>
    <x v="12"/>
    <x v="5"/>
    <x v="2"/>
    <x v="0"/>
    <n v="-1"/>
    <n v="0"/>
    <n v="-0.01"/>
    <n v="0"/>
    <s v=""/>
    <s v=""/>
    <s v="September 2015"/>
  </r>
  <r>
    <s v="AT"/>
    <x v="12"/>
    <s v="E39000035"/>
    <x v="12"/>
    <x v="2"/>
    <x v="2"/>
    <x v="1"/>
    <n v="-1"/>
    <n v="0"/>
    <n v="-0.01"/>
    <n v="0"/>
    <s v=""/>
    <s v=""/>
    <s v="September 2015"/>
  </r>
  <r>
    <s v="AT"/>
    <x v="12"/>
    <s v="E39000035"/>
    <x v="12"/>
    <x v="4"/>
    <x v="4"/>
    <x v="0"/>
    <n v="2030"/>
    <n v="2030"/>
    <n v="1"/>
    <n v="1"/>
    <s v=""/>
    <s v=""/>
    <s v="September 2015"/>
  </r>
  <r>
    <s v="AT"/>
    <x v="12"/>
    <s v="E39000035"/>
    <x v="12"/>
    <x v="5"/>
    <x v="25"/>
    <x v="0"/>
    <n v="365"/>
    <n v="365"/>
    <n v="0.18061023622047201"/>
    <n v="0.18061023622047201"/>
    <s v=""/>
    <s v=""/>
    <s v="September 2015"/>
  </r>
  <r>
    <s v="AT"/>
    <x v="12"/>
    <s v="E39000035"/>
    <x v="12"/>
    <x v="1"/>
    <x v="9"/>
    <x v="0"/>
    <n v="1325"/>
    <n v="1325"/>
    <n v="0.65157480314960603"/>
    <n v="0.65157480314960603"/>
    <s v=""/>
    <s v=""/>
    <s v="September 2015"/>
  </r>
  <r>
    <s v="AT"/>
    <x v="12"/>
    <s v="E39000035"/>
    <x v="12"/>
    <x v="10"/>
    <x v="4"/>
    <x v="0"/>
    <s v=""/>
    <s v=""/>
    <s v=""/>
    <s v=""/>
    <n v="6.9611099999999997"/>
    <n v="5"/>
    <s v="September 2015"/>
  </r>
  <r>
    <s v="AT"/>
    <x v="12"/>
    <s v="E39000035"/>
    <x v="12"/>
    <x v="9"/>
    <x v="4"/>
    <x v="0"/>
    <s v=""/>
    <s v=""/>
    <s v=""/>
    <s v=""/>
    <n v="30.119589999999999"/>
    <n v="30"/>
    <s v="September 2015"/>
  </r>
  <r>
    <s v="AT"/>
    <x v="13"/>
    <s v="E39000034"/>
    <x v="13"/>
    <x v="9"/>
    <x v="4"/>
    <x v="0"/>
    <s v=""/>
    <s v=""/>
    <s v=""/>
    <s v=""/>
    <n v="30.26418"/>
    <n v="31"/>
    <s v="September 2015"/>
  </r>
  <r>
    <s v="AT"/>
    <x v="13"/>
    <s v="E39000034"/>
    <x v="13"/>
    <x v="10"/>
    <x v="4"/>
    <x v="0"/>
    <s v=""/>
    <s v=""/>
    <s v=""/>
    <s v=""/>
    <n v="8.0546199999999999"/>
    <n v="5"/>
    <s v="September 2015"/>
  </r>
  <r>
    <s v="AT"/>
    <x v="13"/>
    <s v="E39000034"/>
    <x v="13"/>
    <x v="1"/>
    <x v="35"/>
    <x v="0"/>
    <n v="50"/>
    <n v="50"/>
    <n v="2.2559852670349899E-2"/>
    <n v="2.2559852670349899E-2"/>
    <s v=""/>
    <s v=""/>
    <s v="September 2015"/>
  </r>
  <r>
    <s v="AT"/>
    <x v="13"/>
    <s v="E39000034"/>
    <x v="13"/>
    <x v="7"/>
    <x v="32"/>
    <x v="0"/>
    <n v="145"/>
    <n v="145"/>
    <n v="6.7741935483871002E-2"/>
    <n v="6.7741935483871002E-2"/>
    <s v=""/>
    <s v=""/>
    <s v="September 2015"/>
  </r>
  <r>
    <s v="AT"/>
    <x v="13"/>
    <s v="E39000034"/>
    <x v="13"/>
    <x v="8"/>
    <x v="29"/>
    <x v="0"/>
    <n v="235"/>
    <n v="235"/>
    <n v="0.108455882352941"/>
    <n v="0.108455882352941"/>
    <s v=""/>
    <s v=""/>
    <s v="September 2015"/>
  </r>
  <r>
    <s v="AT"/>
    <x v="13"/>
    <s v="E39000034"/>
    <x v="13"/>
    <x v="8"/>
    <x v="28"/>
    <x v="0"/>
    <n v="70"/>
    <n v="70"/>
    <n v="3.2628676470588203E-2"/>
    <n v="3.2628676470588203E-2"/>
    <s v=""/>
    <s v=""/>
    <s v="September 2015"/>
  </r>
  <r>
    <s v="AT"/>
    <x v="13"/>
    <s v="E39000034"/>
    <x v="13"/>
    <x v="5"/>
    <x v="6"/>
    <x v="0"/>
    <n v="765"/>
    <n v="765"/>
    <n v="0.35361917934532"/>
    <n v="0.35361917934532"/>
    <s v=""/>
    <s v=""/>
    <s v="September 2015"/>
  </r>
  <r>
    <s v="AT"/>
    <x v="13"/>
    <s v="E39000034"/>
    <x v="13"/>
    <x v="8"/>
    <x v="16"/>
    <x v="0"/>
    <n v="800"/>
    <n v="800"/>
    <n v="0.36856617647058798"/>
    <n v="0.36856617647058798"/>
    <s v=""/>
    <s v=""/>
    <s v="September 2015"/>
  </r>
  <r>
    <s v="AT"/>
    <x v="13"/>
    <s v="E39000034"/>
    <x v="13"/>
    <x v="3"/>
    <x v="36"/>
    <x v="0"/>
    <n v="880"/>
    <n v="880"/>
    <n v="0.40367816091954001"/>
    <n v="0.40367816091954001"/>
    <s v=""/>
    <s v=""/>
    <s v="September 2015"/>
  </r>
  <r>
    <s v="AT"/>
    <x v="13"/>
    <s v="E39000034"/>
    <x v="13"/>
    <x v="5"/>
    <x v="17"/>
    <x v="0"/>
    <n v="265"/>
    <n v="265"/>
    <n v="0.121254034117105"/>
    <n v="0.121254034117105"/>
    <s v=""/>
    <s v=""/>
    <s v="September 2015"/>
  </r>
  <r>
    <s v="AT"/>
    <x v="13"/>
    <s v="E39000034"/>
    <x v="13"/>
    <x v="6"/>
    <x v="11"/>
    <x v="0"/>
    <n v="245"/>
    <n v="245"/>
    <n v="0.112442396313364"/>
    <n v="0.112442396313364"/>
    <s v=""/>
    <s v=""/>
    <s v="September 2015"/>
  </r>
  <r>
    <s v="AT"/>
    <x v="13"/>
    <s v="E39000034"/>
    <x v="13"/>
    <x v="1"/>
    <x v="13"/>
    <x v="0"/>
    <n v="-1"/>
    <n v="0"/>
    <n v="-0.01"/>
    <n v="0"/>
    <s v=""/>
    <s v=""/>
    <s v="September 2015"/>
  </r>
  <r>
    <s v="AT"/>
    <x v="13"/>
    <s v="E39000034"/>
    <x v="13"/>
    <x v="6"/>
    <x v="10"/>
    <x v="0"/>
    <n v="1870"/>
    <n v="1870"/>
    <n v="0.86082949308755796"/>
    <n v="0.86082949308755796"/>
    <s v=""/>
    <s v=""/>
    <s v="September 2015"/>
  </r>
  <r>
    <s v="AT"/>
    <x v="13"/>
    <s v="E39000034"/>
    <x v="13"/>
    <x v="3"/>
    <x v="2"/>
    <x v="0"/>
    <n v="25"/>
    <n v="25"/>
    <n v="1.1034482758620699E-2"/>
    <n v="1.1034482758620699E-2"/>
    <s v=""/>
    <s v=""/>
    <s v="September 2015"/>
  </r>
  <r>
    <s v="AT"/>
    <x v="13"/>
    <s v="E39000034"/>
    <x v="13"/>
    <x v="2"/>
    <x v="2"/>
    <x v="1"/>
    <n v="390"/>
    <n v="390"/>
    <n v="0.18014705882352899"/>
    <n v="0.18014705882352899"/>
    <s v=""/>
    <s v=""/>
    <s v="September 2015"/>
  </r>
  <r>
    <s v="AT"/>
    <x v="13"/>
    <s v="E39000034"/>
    <x v="13"/>
    <x v="6"/>
    <x v="13"/>
    <x v="0"/>
    <n v="-1"/>
    <n v="0"/>
    <n v="-0.01"/>
    <n v="0"/>
    <s v=""/>
    <s v=""/>
    <s v="September 2015"/>
  </r>
  <r>
    <s v="AT"/>
    <x v="13"/>
    <s v="E39000034"/>
    <x v="13"/>
    <x v="0"/>
    <x v="0"/>
    <x v="0"/>
    <n v="4"/>
    <s v=""/>
    <s v=""/>
    <s v=""/>
    <s v=""/>
    <s v=""/>
    <s v="September 2015"/>
  </r>
  <r>
    <s v="AT"/>
    <x v="13"/>
    <s v="E39000034"/>
    <x v="13"/>
    <x v="4"/>
    <x v="4"/>
    <x v="0"/>
    <n v="2170"/>
    <n v="2170"/>
    <n v="1"/>
    <n v="1"/>
    <s v=""/>
    <s v=""/>
    <s v="September 2015"/>
  </r>
  <r>
    <s v="AT"/>
    <x v="13"/>
    <s v="E39000034"/>
    <x v="13"/>
    <x v="1"/>
    <x v="15"/>
    <x v="0"/>
    <n v="240"/>
    <n v="240"/>
    <n v="0.109576427255985"/>
    <n v="0.109576427255985"/>
    <s v=""/>
    <s v=""/>
    <s v="September 2015"/>
  </r>
  <r>
    <s v="AT"/>
    <x v="13"/>
    <s v="E39000034"/>
    <x v="13"/>
    <x v="1"/>
    <x v="5"/>
    <x v="0"/>
    <n v="30"/>
    <n v="30"/>
    <n v="1.3351749539594801E-2"/>
    <n v="1.3351749539594801E-2"/>
    <s v=""/>
    <s v=""/>
    <s v="September 2015"/>
  </r>
  <r>
    <s v="AT"/>
    <x v="13"/>
    <s v="E39000034"/>
    <x v="13"/>
    <x v="7"/>
    <x v="18"/>
    <x v="0"/>
    <n v="140"/>
    <n v="140"/>
    <n v="6.4976958525345602E-2"/>
    <n v="6.4976958525345602E-2"/>
    <s v=""/>
    <s v=""/>
    <s v="September 2015"/>
  </r>
  <r>
    <s v="AT"/>
    <x v="13"/>
    <s v="E39000034"/>
    <x v="13"/>
    <x v="3"/>
    <x v="3"/>
    <x v="0"/>
    <n v="745"/>
    <n v="745"/>
    <n v="0.341609195402299"/>
    <n v="0.341609195402299"/>
    <s v=""/>
    <s v=""/>
    <s v="September 2015"/>
  </r>
  <r>
    <s v="AT"/>
    <x v="13"/>
    <s v="E39000034"/>
    <x v="13"/>
    <x v="5"/>
    <x v="19"/>
    <x v="0"/>
    <n v="5"/>
    <n v="5"/>
    <n v="3.2272936837252201E-3"/>
    <n v="3.2272936837252201E-3"/>
    <s v=""/>
    <s v=""/>
    <s v="September 2015"/>
  </r>
  <r>
    <s v="AT"/>
    <x v="13"/>
    <s v="E39000034"/>
    <x v="13"/>
    <x v="6"/>
    <x v="7"/>
    <x v="0"/>
    <n v="55"/>
    <n v="55"/>
    <n v="2.4884792626728099E-2"/>
    <n v="2.4884792626728099E-2"/>
    <s v=""/>
    <s v=""/>
    <s v="September 2015"/>
  </r>
  <r>
    <s v="AT"/>
    <x v="13"/>
    <s v="E39000034"/>
    <x v="13"/>
    <x v="5"/>
    <x v="25"/>
    <x v="0"/>
    <n v="385"/>
    <n v="385"/>
    <n v="0.17842323651452299"/>
    <n v="0.17842323651452299"/>
    <s v=""/>
    <s v=""/>
    <s v="September 2015"/>
  </r>
  <r>
    <s v="AT"/>
    <x v="13"/>
    <s v="E39000034"/>
    <x v="13"/>
    <x v="5"/>
    <x v="2"/>
    <x v="0"/>
    <n v="-1"/>
    <n v="0"/>
    <n v="-0.01"/>
    <n v="0"/>
    <s v=""/>
    <s v=""/>
    <s v="September 2015"/>
  </r>
  <r>
    <s v="AT"/>
    <x v="13"/>
    <s v="E39000034"/>
    <x v="13"/>
    <x v="1"/>
    <x v="8"/>
    <x v="0"/>
    <n v="95"/>
    <n v="95"/>
    <n v="4.4198895027624301E-2"/>
    <n v="4.4198895027624301E-2"/>
    <s v=""/>
    <s v=""/>
    <s v="September 2015"/>
  </r>
  <r>
    <s v="AT"/>
    <x v="13"/>
    <s v="E39000034"/>
    <x v="13"/>
    <x v="1"/>
    <x v="9"/>
    <x v="0"/>
    <n v="1605"/>
    <n v="1605"/>
    <n v="0.73895027624309395"/>
    <n v="0.73895027624309395"/>
    <s v=""/>
    <s v=""/>
    <s v="September 2015"/>
  </r>
  <r>
    <s v="AT"/>
    <x v="13"/>
    <s v="E39000034"/>
    <x v="13"/>
    <x v="7"/>
    <x v="24"/>
    <x v="0"/>
    <n v="1295"/>
    <n v="1295"/>
    <n v="0.5963133640553"/>
    <n v="0.5963133640553"/>
    <s v=""/>
    <s v=""/>
    <s v="September 2015"/>
  </r>
  <r>
    <s v="AT"/>
    <x v="13"/>
    <s v="E39000034"/>
    <x v="13"/>
    <x v="5"/>
    <x v="27"/>
    <x v="0"/>
    <n v="560"/>
    <n v="560"/>
    <n v="0.25772245274319999"/>
    <n v="0.25772245274319999"/>
    <s v=""/>
    <s v=""/>
    <s v="September 2015"/>
  </r>
  <r>
    <s v="AT"/>
    <x v="13"/>
    <s v="E39000034"/>
    <x v="13"/>
    <x v="3"/>
    <x v="14"/>
    <x v="0"/>
    <n v="470"/>
    <n v="470"/>
    <n v="0.215632183908046"/>
    <n v="0.215632183908046"/>
    <s v=""/>
    <s v=""/>
    <s v="September 2015"/>
  </r>
  <r>
    <s v="AT"/>
    <x v="13"/>
    <s v="E39000034"/>
    <x v="13"/>
    <x v="5"/>
    <x v="21"/>
    <x v="0"/>
    <n v="95"/>
    <n v="95"/>
    <n v="4.4721069617335199E-2"/>
    <n v="4.4721069617335199E-2"/>
    <s v=""/>
    <s v=""/>
    <s v="September 2015"/>
  </r>
  <r>
    <s v="AT"/>
    <x v="13"/>
    <s v="E39000034"/>
    <x v="13"/>
    <x v="8"/>
    <x v="13"/>
    <x v="0"/>
    <n v="390"/>
    <n v="390"/>
    <n v="0.1796875"/>
    <n v="0.1796875"/>
    <s v=""/>
    <s v=""/>
    <s v="September 2015"/>
  </r>
  <r>
    <s v="AT"/>
    <x v="13"/>
    <s v="E39000034"/>
    <x v="13"/>
    <x v="8"/>
    <x v="34"/>
    <x v="0"/>
    <n v="20"/>
    <n v="20"/>
    <n v="9.1911764705882408E-3"/>
    <n v="9.1911764705882408E-3"/>
    <s v=""/>
    <s v=""/>
    <s v="September 2015"/>
  </r>
  <r>
    <s v="AT"/>
    <x v="13"/>
    <s v="E39000034"/>
    <x v="13"/>
    <x v="5"/>
    <x v="30"/>
    <x v="0"/>
    <n v="90"/>
    <n v="90"/>
    <n v="4.1032733978792098E-2"/>
    <n v="4.1032733978792098E-2"/>
    <s v=""/>
    <s v=""/>
    <s v="September 2015"/>
  </r>
  <r>
    <s v="AT"/>
    <x v="13"/>
    <s v="E39000034"/>
    <x v="13"/>
    <x v="2"/>
    <x v="31"/>
    <x v="2"/>
    <n v="90"/>
    <n v="90"/>
    <n v="4.1819852941176502E-2"/>
    <n v="4.1819852941176502E-2"/>
    <s v=""/>
    <s v=""/>
    <s v="September 2015"/>
  </r>
  <r>
    <s v="AT"/>
    <x v="13"/>
    <s v="E39000034"/>
    <x v="13"/>
    <x v="1"/>
    <x v="26"/>
    <x v="0"/>
    <n v="40"/>
    <n v="40"/>
    <n v="1.7495395948434599E-2"/>
    <n v="1.7495395948434599E-2"/>
    <s v=""/>
    <s v=""/>
    <s v="September 2015"/>
  </r>
  <r>
    <s v="AT"/>
    <x v="13"/>
    <s v="E39000034"/>
    <x v="13"/>
    <x v="7"/>
    <x v="12"/>
    <x v="0"/>
    <n v="590"/>
    <n v="590"/>
    <n v="0.27096774193548401"/>
    <n v="0.27096774193548401"/>
    <s v=""/>
    <s v=""/>
    <s v="September 2015"/>
  </r>
  <r>
    <s v="AT"/>
    <x v="13"/>
    <s v="E39000034"/>
    <x v="13"/>
    <x v="8"/>
    <x v="22"/>
    <x v="0"/>
    <n v="25"/>
    <n v="25"/>
    <n v="1.19485294117647E-2"/>
    <n v="1.19485294117647E-2"/>
    <s v=""/>
    <s v=""/>
    <s v="September 2015"/>
  </r>
  <r>
    <s v="AT"/>
    <x v="13"/>
    <s v="E39000034"/>
    <x v="13"/>
    <x v="3"/>
    <x v="20"/>
    <x v="0"/>
    <n v="60"/>
    <n v="60"/>
    <n v="2.8045977011494298E-2"/>
    <n v="2.8045977011494298E-2"/>
    <s v=""/>
    <s v=""/>
    <s v="September 2015"/>
  </r>
  <r>
    <s v="AT"/>
    <x v="13"/>
    <s v="E39000034"/>
    <x v="13"/>
    <x v="1"/>
    <x v="1"/>
    <x v="0"/>
    <n v="115"/>
    <n v="115"/>
    <n v="5.3406998158379397E-2"/>
    <n v="5.3406998158379397E-2"/>
    <s v=""/>
    <s v=""/>
    <s v="September 2015"/>
  </r>
  <r>
    <s v="AT"/>
    <x v="13"/>
    <s v="E39000034"/>
    <x v="13"/>
    <x v="7"/>
    <x v="13"/>
    <x v="0"/>
    <n v="-1"/>
    <n v="0"/>
    <n v="-0.01"/>
    <n v="0"/>
    <s v=""/>
    <s v=""/>
    <s v="September 2015"/>
  </r>
  <r>
    <s v="AT"/>
    <x v="13"/>
    <s v="E39000034"/>
    <x v="13"/>
    <x v="8"/>
    <x v="23"/>
    <x v="0"/>
    <n v="630"/>
    <n v="630"/>
    <n v="0.28952205882352899"/>
    <n v="0.28952205882352899"/>
    <s v=""/>
    <s v=""/>
    <s v="September 2015"/>
  </r>
  <r>
    <s v="AT"/>
    <x v="13"/>
    <s v="E39000034"/>
    <x v="13"/>
    <x v="2"/>
    <x v="33"/>
    <x v="3"/>
    <n v="1695"/>
    <n v="1695"/>
    <n v="0.77803308823529405"/>
    <n v="0.77803308823529405"/>
    <s v=""/>
    <s v=""/>
    <s v="September 2015"/>
  </r>
  <r>
    <s v="Region"/>
    <x v="14"/>
    <s v="E40000001"/>
    <x v="14"/>
    <x v="1"/>
    <x v="1"/>
    <x v="0"/>
    <n v="755"/>
    <n v="755"/>
    <n v="6.03139192096247E-2"/>
    <n v="6.03139192096247E-2"/>
    <s v=""/>
    <s v=""/>
    <s v="September 2015"/>
  </r>
  <r>
    <s v="Region"/>
    <x v="14"/>
    <s v="E40000001"/>
    <x v="14"/>
    <x v="1"/>
    <x v="26"/>
    <x v="0"/>
    <n v="295"/>
    <n v="295"/>
    <n v="2.3583778185005198E-2"/>
    <n v="2.3583778185005198E-2"/>
    <s v=""/>
    <s v=""/>
    <s v="September 2015"/>
  </r>
  <r>
    <s v="Region"/>
    <x v="14"/>
    <s v="E40000001"/>
    <x v="14"/>
    <x v="2"/>
    <x v="33"/>
    <x v="3"/>
    <n v="7240"/>
    <n v="7240"/>
    <n v="0.57797652319731696"/>
    <n v="0.57797652319731696"/>
    <s v=""/>
    <s v=""/>
    <s v="September 2015"/>
  </r>
  <r>
    <s v="Region"/>
    <x v="14"/>
    <s v="E40000001"/>
    <x v="14"/>
    <x v="5"/>
    <x v="17"/>
    <x v="0"/>
    <n v="2210"/>
    <n v="2210"/>
    <n v="0.177333974975938"/>
    <n v="0.177333974975938"/>
    <s v=""/>
    <s v=""/>
    <s v="September 2015"/>
  </r>
  <r>
    <s v="Region"/>
    <x v="14"/>
    <s v="E40000001"/>
    <x v="14"/>
    <x v="5"/>
    <x v="30"/>
    <x v="0"/>
    <n v="585"/>
    <n v="585"/>
    <n v="4.67597048444017E-2"/>
    <n v="4.67597048444017E-2"/>
    <s v=""/>
    <s v=""/>
    <s v="September 2015"/>
  </r>
  <r>
    <s v="Region"/>
    <x v="14"/>
    <s v="E40000001"/>
    <x v="14"/>
    <x v="8"/>
    <x v="28"/>
    <x v="0"/>
    <n v="320"/>
    <n v="320"/>
    <n v="2.5304444092993799E-2"/>
    <n v="2.5304444092993799E-2"/>
    <s v=""/>
    <s v=""/>
    <s v="September 2015"/>
  </r>
  <r>
    <s v="Region"/>
    <x v="14"/>
    <s v="E40000001"/>
    <x v="14"/>
    <x v="8"/>
    <x v="34"/>
    <x v="0"/>
    <n v="90"/>
    <n v="90"/>
    <n v="7.1168749011545204E-3"/>
    <n v="7.1168749011545204E-3"/>
    <s v=""/>
    <s v=""/>
    <s v="September 2015"/>
  </r>
  <r>
    <s v="Region"/>
    <x v="14"/>
    <s v="E40000001"/>
    <x v="14"/>
    <x v="10"/>
    <x v="4"/>
    <x v="0"/>
    <s v=""/>
    <s v=""/>
    <s v=""/>
    <s v=""/>
    <n v="8.39283"/>
    <n v="8"/>
    <s v="September 2015"/>
  </r>
  <r>
    <s v="Region"/>
    <x v="14"/>
    <s v="E40000001"/>
    <x v="14"/>
    <x v="9"/>
    <x v="4"/>
    <x v="0"/>
    <s v=""/>
    <s v=""/>
    <s v=""/>
    <s v=""/>
    <n v="28.939589999999999"/>
    <n v="29"/>
    <s v="September 2015"/>
  </r>
  <r>
    <s v="Region"/>
    <x v="14"/>
    <s v="E40000001"/>
    <x v="14"/>
    <x v="5"/>
    <x v="2"/>
    <x v="0"/>
    <n v="420"/>
    <n v="420"/>
    <n v="3.36862367661213E-2"/>
    <n v="3.36862367661213E-2"/>
    <s v=""/>
    <s v=""/>
    <s v="September 2015"/>
  </r>
  <r>
    <s v="Region"/>
    <x v="14"/>
    <s v="E40000001"/>
    <x v="14"/>
    <x v="7"/>
    <x v="13"/>
    <x v="0"/>
    <n v="-1"/>
    <n v="0"/>
    <n v="-0.01"/>
    <n v="0"/>
    <s v=""/>
    <s v=""/>
    <s v="September 2015"/>
  </r>
  <r>
    <s v="Region"/>
    <x v="14"/>
    <s v="E40000001"/>
    <x v="14"/>
    <x v="7"/>
    <x v="18"/>
    <x v="0"/>
    <n v="925"/>
    <n v="925"/>
    <n v="7.3822825219473295E-2"/>
    <n v="7.3822825219473295E-2"/>
    <s v=""/>
    <s v=""/>
    <s v="September 2015"/>
  </r>
  <r>
    <s v="Region"/>
    <x v="14"/>
    <s v="E40000001"/>
    <x v="14"/>
    <x v="7"/>
    <x v="32"/>
    <x v="0"/>
    <n v="1150"/>
    <n v="1150"/>
    <n v="9.1859537110933795E-2"/>
    <n v="9.1859537110933795E-2"/>
    <s v=""/>
    <s v=""/>
    <s v="September 2015"/>
  </r>
  <r>
    <s v="Region"/>
    <x v="14"/>
    <s v="E40000001"/>
    <x v="14"/>
    <x v="7"/>
    <x v="24"/>
    <x v="0"/>
    <n v="6960"/>
    <n v="6960"/>
    <n v="0.55546687948922602"/>
    <n v="0.55546687948922602"/>
    <s v=""/>
    <s v=""/>
    <s v="September 2015"/>
  </r>
  <r>
    <s v="Region"/>
    <x v="14"/>
    <s v="E40000001"/>
    <x v="14"/>
    <x v="3"/>
    <x v="20"/>
    <x v="0"/>
    <n v="280"/>
    <n v="280"/>
    <n v="2.2480867346938799E-2"/>
    <n v="2.2480867346938799E-2"/>
    <s v=""/>
    <s v=""/>
    <s v="September 2015"/>
  </r>
  <r>
    <s v="Region"/>
    <x v="14"/>
    <s v="E40000001"/>
    <x v="14"/>
    <x v="7"/>
    <x v="12"/>
    <x v="0"/>
    <n v="3490"/>
    <n v="3490"/>
    <n v="0.27861133280127698"/>
    <n v="0.27861133280127698"/>
    <s v=""/>
    <s v=""/>
    <s v="September 2015"/>
  </r>
  <r>
    <s v="Region"/>
    <x v="14"/>
    <s v="E40000001"/>
    <x v="14"/>
    <x v="8"/>
    <x v="16"/>
    <x v="0"/>
    <n v="2625"/>
    <n v="2625"/>
    <n v="0.20765459433813099"/>
    <n v="0.20765459433813099"/>
    <s v=""/>
    <s v=""/>
    <s v="September 2015"/>
  </r>
  <r>
    <s v="Region"/>
    <x v="14"/>
    <s v="E40000001"/>
    <x v="14"/>
    <x v="3"/>
    <x v="2"/>
    <x v="0"/>
    <n v="4070"/>
    <n v="4070"/>
    <n v="0.32437818877551"/>
    <n v="0.32437818877551"/>
    <s v=""/>
    <s v=""/>
    <s v="September 2015"/>
  </r>
  <r>
    <s v="Region"/>
    <x v="14"/>
    <s v="E40000001"/>
    <x v="14"/>
    <x v="8"/>
    <x v="13"/>
    <x v="0"/>
    <n v="6785"/>
    <n v="6785"/>
    <n v="0.53653329115925996"/>
    <n v="0.53653329115925996"/>
    <s v=""/>
    <s v=""/>
    <s v="September 2015"/>
  </r>
  <r>
    <s v="Region"/>
    <x v="14"/>
    <s v="E40000001"/>
    <x v="14"/>
    <x v="6"/>
    <x v="13"/>
    <x v="0"/>
    <n v="2995"/>
    <n v="2995"/>
    <n v="0.23900023955921099"/>
    <n v="0.23900023955921099"/>
    <s v=""/>
    <s v=""/>
    <s v="September 2015"/>
  </r>
  <r>
    <s v="Region"/>
    <x v="14"/>
    <s v="E40000001"/>
    <x v="14"/>
    <x v="5"/>
    <x v="6"/>
    <x v="0"/>
    <n v="3540"/>
    <n v="3540"/>
    <n v="0.283766442091755"/>
    <n v="0.283766442091755"/>
    <s v=""/>
    <s v=""/>
    <s v="September 2015"/>
  </r>
  <r>
    <s v="Region"/>
    <x v="14"/>
    <s v="E40000001"/>
    <x v="14"/>
    <x v="5"/>
    <x v="19"/>
    <x v="0"/>
    <n v="30"/>
    <n v="30"/>
    <n v="2.5665704202759102E-3"/>
    <n v="2.5665704202759102E-3"/>
    <s v=""/>
    <s v=""/>
    <s v="September 2015"/>
  </r>
  <r>
    <s v="Region"/>
    <x v="14"/>
    <s v="E40000001"/>
    <x v="14"/>
    <x v="5"/>
    <x v="21"/>
    <x v="0"/>
    <n v="365"/>
    <n v="365"/>
    <n v="2.92749438562721E-2"/>
    <n v="2.92749438562721E-2"/>
    <s v=""/>
    <s v=""/>
    <s v="September 2015"/>
  </r>
  <r>
    <s v="Region"/>
    <x v="14"/>
    <s v="E40000001"/>
    <x v="14"/>
    <x v="1"/>
    <x v="13"/>
    <x v="0"/>
    <n v="1900"/>
    <n v="1900"/>
    <n v="0.15154170982391801"/>
    <n v="0.15154170982391801"/>
    <s v=""/>
    <s v=""/>
    <s v="September 2015"/>
  </r>
  <r>
    <s v="Region"/>
    <x v="14"/>
    <s v="E40000001"/>
    <x v="14"/>
    <x v="1"/>
    <x v="35"/>
    <x v="0"/>
    <n v="240"/>
    <n v="240"/>
    <n v="1.9201657238467101E-2"/>
    <n v="1.9201657238467101E-2"/>
    <s v=""/>
    <s v=""/>
    <s v="September 2015"/>
  </r>
  <r>
    <s v="Region"/>
    <x v="14"/>
    <s v="E40000001"/>
    <x v="14"/>
    <x v="1"/>
    <x v="8"/>
    <x v="0"/>
    <n v="510"/>
    <n v="510"/>
    <n v="4.0554537487052802E-2"/>
    <n v="4.0554537487052802E-2"/>
    <s v=""/>
    <s v=""/>
    <s v="September 2015"/>
  </r>
  <r>
    <s v="Region"/>
    <x v="14"/>
    <s v="E40000001"/>
    <x v="14"/>
    <x v="1"/>
    <x v="9"/>
    <x v="0"/>
    <n v="8340"/>
    <n v="8340"/>
    <n v="0.66440921042148005"/>
    <n v="0.66440921042148005"/>
    <s v=""/>
    <s v=""/>
    <s v="September 2015"/>
  </r>
  <r>
    <s v="Region"/>
    <x v="14"/>
    <s v="E40000001"/>
    <x v="14"/>
    <x v="0"/>
    <x v="0"/>
    <x v="0"/>
    <n v="32"/>
    <s v=""/>
    <s v=""/>
    <s v=""/>
    <s v=""/>
    <s v=""/>
    <s v="September 2015"/>
  </r>
  <r>
    <s v="Region"/>
    <x v="14"/>
    <s v="E40000001"/>
    <x v="14"/>
    <x v="1"/>
    <x v="5"/>
    <x v="0"/>
    <n v="115"/>
    <n v="115"/>
    <n v="9.00326667197833E-3"/>
    <n v="9.00326667197833E-3"/>
    <s v=""/>
    <s v=""/>
    <s v="September 2015"/>
  </r>
  <r>
    <s v="Region"/>
    <x v="14"/>
    <s v="E40000001"/>
    <x v="14"/>
    <x v="3"/>
    <x v="3"/>
    <x v="0"/>
    <n v="1860"/>
    <n v="1860"/>
    <n v="0.14811862244898"/>
    <n v="0.14811862244898"/>
    <s v=""/>
    <s v=""/>
    <s v="September 2015"/>
  </r>
  <r>
    <s v="Region"/>
    <x v="14"/>
    <s v="E40000001"/>
    <x v="14"/>
    <x v="3"/>
    <x v="36"/>
    <x v="0"/>
    <n v="3880"/>
    <n v="3880"/>
    <n v="0.30939094387755101"/>
    <n v="0.30939094387755101"/>
    <s v=""/>
    <s v=""/>
    <s v="September 2015"/>
  </r>
  <r>
    <s v="Region"/>
    <x v="14"/>
    <s v="E40000001"/>
    <x v="14"/>
    <x v="1"/>
    <x v="15"/>
    <x v="0"/>
    <n v="395"/>
    <n v="395"/>
    <n v="3.1391920962473098E-2"/>
    <n v="3.1391920962473098E-2"/>
    <s v=""/>
    <s v=""/>
    <s v="September 2015"/>
  </r>
  <r>
    <s v="Region"/>
    <x v="14"/>
    <s v="E40000001"/>
    <x v="14"/>
    <x v="6"/>
    <x v="10"/>
    <x v="0"/>
    <n v="7620"/>
    <n v="7620"/>
    <n v="0.60864010221192999"/>
    <n v="0.60864010221192999"/>
    <s v=""/>
    <s v=""/>
    <s v="September 2015"/>
  </r>
  <r>
    <s v="Region"/>
    <x v="14"/>
    <s v="E40000001"/>
    <x v="14"/>
    <x v="6"/>
    <x v="11"/>
    <x v="0"/>
    <n v="1690"/>
    <n v="1690"/>
    <n v="0.13487183582208701"/>
    <n v="0.13487183582208701"/>
    <s v=""/>
    <s v=""/>
    <s v="September 2015"/>
  </r>
  <r>
    <s v="Region"/>
    <x v="14"/>
    <s v="E40000001"/>
    <x v="14"/>
    <x v="4"/>
    <x v="4"/>
    <x v="0"/>
    <n v="12465"/>
    <n v="12465"/>
    <n v="1"/>
    <n v="1"/>
    <s v=""/>
    <s v=""/>
    <s v="September 2015"/>
  </r>
  <r>
    <s v="Region"/>
    <x v="14"/>
    <s v="E40000001"/>
    <x v="14"/>
    <x v="6"/>
    <x v="7"/>
    <x v="0"/>
    <n v="220"/>
    <n v="220"/>
    <n v="1.7487822406771499E-2"/>
    <n v="1.7487822406771499E-2"/>
    <s v=""/>
    <s v=""/>
    <s v="September 2015"/>
  </r>
  <r>
    <s v="Region"/>
    <x v="14"/>
    <s v="E40000001"/>
    <x v="14"/>
    <x v="8"/>
    <x v="22"/>
    <x v="0"/>
    <n v="90"/>
    <n v="90"/>
    <n v="7.03779851336391E-3"/>
    <n v="7.03779851336391E-3"/>
    <s v=""/>
    <s v=""/>
    <s v="September 2015"/>
  </r>
  <r>
    <s v="Region"/>
    <x v="14"/>
    <s v="E40000001"/>
    <x v="14"/>
    <x v="2"/>
    <x v="31"/>
    <x v="2"/>
    <n v="935"/>
    <n v="935"/>
    <n v="7.4502914637067805E-2"/>
    <n v="7.4502914637067805E-2"/>
    <s v=""/>
    <s v=""/>
    <s v="September 2015"/>
  </r>
  <r>
    <s v="Region"/>
    <x v="14"/>
    <s v="E40000001"/>
    <x v="14"/>
    <x v="8"/>
    <x v="29"/>
    <x v="0"/>
    <n v="795"/>
    <n v="795"/>
    <n v="6.3023881069112803E-2"/>
    <n v="6.3023881069112803E-2"/>
    <s v=""/>
    <s v=""/>
    <s v="September 2015"/>
  </r>
  <r>
    <s v="Region"/>
    <x v="14"/>
    <s v="E40000001"/>
    <x v="14"/>
    <x v="8"/>
    <x v="23"/>
    <x v="0"/>
    <n v="1940"/>
    <n v="1940"/>
    <n v="0.153329115925985"/>
    <n v="0.153329115925985"/>
    <s v=""/>
    <s v=""/>
    <s v="September 2015"/>
  </r>
  <r>
    <s v="Region"/>
    <x v="14"/>
    <s v="E40000001"/>
    <x v="14"/>
    <x v="5"/>
    <x v="27"/>
    <x v="0"/>
    <n v="3635"/>
    <n v="3635"/>
    <n v="0.291385948026949"/>
    <n v="0.291385948026949"/>
    <s v=""/>
    <s v=""/>
    <s v="September 2015"/>
  </r>
  <r>
    <s v="Region"/>
    <x v="14"/>
    <s v="E40000001"/>
    <x v="14"/>
    <x v="2"/>
    <x v="2"/>
    <x v="1"/>
    <n v="4350"/>
    <n v="4350"/>
    <n v="0.347520562165615"/>
    <n v="0.347520562165615"/>
    <s v=""/>
    <s v=""/>
    <s v="September 2015"/>
  </r>
  <r>
    <s v="Region"/>
    <x v="14"/>
    <s v="E40000001"/>
    <x v="14"/>
    <x v="3"/>
    <x v="14"/>
    <x v="0"/>
    <n v="2455"/>
    <n v="2455"/>
    <n v="0.19563137755102"/>
    <n v="0.19563137755102"/>
    <s v=""/>
    <s v=""/>
    <s v="September 2015"/>
  </r>
  <r>
    <s v="Region"/>
    <x v="14"/>
    <s v="E40000001"/>
    <x v="14"/>
    <x v="5"/>
    <x v="25"/>
    <x v="0"/>
    <n v="1685"/>
    <n v="1685"/>
    <n v="0.13522617901828701"/>
    <n v="0.13522617901828701"/>
    <s v=""/>
    <s v=""/>
    <s v="September 2015"/>
  </r>
  <r>
    <s v="Region"/>
    <x v="15"/>
    <s v="E40000002"/>
    <x v="15"/>
    <x v="6"/>
    <x v="10"/>
    <x v="0"/>
    <n v="4835"/>
    <n v="4835"/>
    <n v="0.58199975935507198"/>
    <n v="0.58199975935507198"/>
    <s v=""/>
    <s v=""/>
    <s v="September 2015"/>
  </r>
  <r>
    <s v="Region"/>
    <x v="15"/>
    <s v="E40000002"/>
    <x v="15"/>
    <x v="1"/>
    <x v="15"/>
    <x v="0"/>
    <n v="370"/>
    <n v="370"/>
    <n v="4.4819277108433697E-2"/>
    <n v="4.4819277108433697E-2"/>
    <s v=""/>
    <s v=""/>
    <s v="September 2015"/>
  </r>
  <r>
    <s v="Region"/>
    <x v="15"/>
    <s v="E40000002"/>
    <x v="15"/>
    <x v="7"/>
    <x v="18"/>
    <x v="0"/>
    <n v="1135"/>
    <n v="1135"/>
    <n v="0.13692845940402901"/>
    <n v="0.13692845940402901"/>
    <s v=""/>
    <s v=""/>
    <s v="September 2015"/>
  </r>
  <r>
    <s v="Region"/>
    <x v="15"/>
    <s v="E40000002"/>
    <x v="15"/>
    <x v="2"/>
    <x v="31"/>
    <x v="2"/>
    <n v="765"/>
    <n v="765"/>
    <n v="9.1972034715525605E-2"/>
    <n v="9.1972034715525605E-2"/>
    <s v=""/>
    <s v=""/>
    <s v="September 2015"/>
  </r>
  <r>
    <s v="Region"/>
    <x v="15"/>
    <s v="E40000002"/>
    <x v="15"/>
    <x v="8"/>
    <x v="23"/>
    <x v="0"/>
    <n v="2220"/>
    <n v="2220"/>
    <n v="0.267091959557053"/>
    <n v="0.267091959557053"/>
    <s v=""/>
    <s v=""/>
    <s v="September 2015"/>
  </r>
  <r>
    <s v="Region"/>
    <x v="15"/>
    <s v="E40000002"/>
    <x v="15"/>
    <x v="1"/>
    <x v="1"/>
    <x v="0"/>
    <n v="965"/>
    <n v="965"/>
    <n v="0.116385542168675"/>
    <n v="0.116385542168675"/>
    <s v=""/>
    <s v=""/>
    <s v="September 2015"/>
  </r>
  <r>
    <s v="Region"/>
    <x v="15"/>
    <s v="E40000002"/>
    <x v="15"/>
    <x v="7"/>
    <x v="32"/>
    <x v="0"/>
    <n v="1080"/>
    <n v="1080"/>
    <n v="0.130051875980215"/>
    <n v="0.130051875980215"/>
    <s v=""/>
    <s v=""/>
    <s v="September 2015"/>
  </r>
  <r>
    <s v="Region"/>
    <x v="15"/>
    <s v="E40000002"/>
    <x v="15"/>
    <x v="8"/>
    <x v="16"/>
    <x v="0"/>
    <n v="2030"/>
    <n v="2030"/>
    <n v="0.24434280211844001"/>
    <n v="0.24434280211844001"/>
    <s v=""/>
    <s v=""/>
    <s v="September 2015"/>
  </r>
  <r>
    <s v="Region"/>
    <x v="15"/>
    <s v="E40000002"/>
    <x v="15"/>
    <x v="1"/>
    <x v="13"/>
    <x v="0"/>
    <n v="445"/>
    <n v="445"/>
    <n v="5.3855421686747E-2"/>
    <n v="5.3855421686747E-2"/>
    <s v=""/>
    <s v=""/>
    <s v="September 2015"/>
  </r>
  <r>
    <s v="Region"/>
    <x v="15"/>
    <s v="E40000002"/>
    <x v="15"/>
    <x v="7"/>
    <x v="12"/>
    <x v="0"/>
    <n v="2500"/>
    <n v="2500"/>
    <n v="0.30136325250331802"/>
    <n v="0.30136325250331802"/>
    <s v=""/>
    <s v=""/>
    <s v="September 2015"/>
  </r>
  <r>
    <s v="Region"/>
    <x v="15"/>
    <s v="E40000002"/>
    <x v="15"/>
    <x v="7"/>
    <x v="24"/>
    <x v="0"/>
    <n v="3575"/>
    <n v="3575"/>
    <n v="0.43129448666907899"/>
    <n v="0.43129448666907899"/>
    <s v=""/>
    <s v=""/>
    <s v="September 2015"/>
  </r>
  <r>
    <s v="Region"/>
    <x v="15"/>
    <s v="E40000002"/>
    <x v="15"/>
    <x v="5"/>
    <x v="19"/>
    <x v="0"/>
    <n v="15"/>
    <n v="15"/>
    <n v="1.93446983436102E-3"/>
    <n v="1.93446983436102E-3"/>
    <s v=""/>
    <s v=""/>
    <s v="September 2015"/>
  </r>
  <r>
    <s v="Region"/>
    <x v="15"/>
    <s v="E40000002"/>
    <x v="15"/>
    <x v="5"/>
    <x v="6"/>
    <x v="0"/>
    <n v="2430"/>
    <n v="2430"/>
    <n v="0.293555797364285"/>
    <n v="0.293555797364285"/>
    <s v=""/>
    <s v=""/>
    <s v="September 2015"/>
  </r>
  <r>
    <s v="Region"/>
    <x v="15"/>
    <s v="E40000002"/>
    <x v="15"/>
    <x v="10"/>
    <x v="4"/>
    <x v="0"/>
    <s v=""/>
    <s v=""/>
    <s v=""/>
    <s v=""/>
    <n v="7.8879299999999999"/>
    <n v="8"/>
    <s v="September 2015"/>
  </r>
  <r>
    <s v="Region"/>
    <x v="15"/>
    <s v="E40000002"/>
    <x v="15"/>
    <x v="6"/>
    <x v="11"/>
    <x v="0"/>
    <n v="875"/>
    <n v="875"/>
    <n v="0.105282156178559"/>
    <n v="0.105282156178559"/>
    <s v=""/>
    <s v=""/>
    <s v="September 2015"/>
  </r>
  <r>
    <s v="Region"/>
    <x v="15"/>
    <s v="E40000002"/>
    <x v="15"/>
    <x v="3"/>
    <x v="36"/>
    <x v="0"/>
    <n v="2730"/>
    <n v="2730"/>
    <n v="0.329472795270841"/>
    <n v="0.329472795270841"/>
    <s v=""/>
    <s v=""/>
    <s v="September 2015"/>
  </r>
  <r>
    <s v="Region"/>
    <x v="15"/>
    <s v="E40000002"/>
    <x v="15"/>
    <x v="5"/>
    <x v="27"/>
    <x v="0"/>
    <n v="2510"/>
    <n v="2510"/>
    <n v="0.30371176399467997"/>
    <n v="0.30371176399467997"/>
    <s v=""/>
    <s v=""/>
    <s v="September 2015"/>
  </r>
  <r>
    <s v="Region"/>
    <x v="15"/>
    <s v="E40000002"/>
    <x v="15"/>
    <x v="3"/>
    <x v="3"/>
    <x v="0"/>
    <n v="1270"/>
    <n v="1270"/>
    <n v="0.15333574616962201"/>
    <n v="0.15333574616962201"/>
    <s v=""/>
    <s v=""/>
    <s v="September 2015"/>
  </r>
  <r>
    <s v="Region"/>
    <x v="15"/>
    <s v="E40000002"/>
    <x v="15"/>
    <x v="6"/>
    <x v="7"/>
    <x v="0"/>
    <n v="1580"/>
    <n v="1580"/>
    <n v="0.19022981590662999"/>
    <n v="0.19022981590662999"/>
    <s v=""/>
    <s v=""/>
    <s v="September 2015"/>
  </r>
  <r>
    <s v="Region"/>
    <x v="15"/>
    <s v="E40000002"/>
    <x v="15"/>
    <x v="8"/>
    <x v="22"/>
    <x v="0"/>
    <n v="125"/>
    <n v="125"/>
    <n v="1.51661049590756E-2"/>
    <n v="1.51661049590756E-2"/>
    <s v=""/>
    <s v=""/>
    <s v="September 2015"/>
  </r>
  <r>
    <s v="Region"/>
    <x v="15"/>
    <s v="E40000002"/>
    <x v="15"/>
    <x v="1"/>
    <x v="5"/>
    <x v="0"/>
    <n v="135"/>
    <n v="135"/>
    <n v="1.6385542168674699E-2"/>
    <n v="1.6385542168674699E-2"/>
    <s v=""/>
    <s v=""/>
    <s v="September 2015"/>
  </r>
  <r>
    <s v="Region"/>
    <x v="15"/>
    <s v="E40000002"/>
    <x v="15"/>
    <x v="9"/>
    <x v="4"/>
    <x v="0"/>
    <s v=""/>
    <s v=""/>
    <s v=""/>
    <s v=""/>
    <n v="29.169149999999998"/>
    <n v="29"/>
    <s v="September 2015"/>
  </r>
  <r>
    <s v="Region"/>
    <x v="15"/>
    <s v="E40000002"/>
    <x v="15"/>
    <x v="8"/>
    <x v="34"/>
    <x v="0"/>
    <n v="105"/>
    <n v="105"/>
    <n v="1.2638420799229701E-2"/>
    <n v="1.2638420799229701E-2"/>
    <s v=""/>
    <s v=""/>
    <s v="September 2015"/>
  </r>
  <r>
    <s v="Region"/>
    <x v="15"/>
    <s v="E40000002"/>
    <x v="15"/>
    <x v="2"/>
    <x v="33"/>
    <x v="3"/>
    <n v="5480"/>
    <n v="5480"/>
    <n v="0.66043876567020199"/>
    <n v="0.66043876567020199"/>
    <s v=""/>
    <s v=""/>
    <s v="September 2015"/>
  </r>
  <r>
    <s v="Region"/>
    <x v="15"/>
    <s v="E40000002"/>
    <x v="15"/>
    <x v="8"/>
    <x v="13"/>
    <x v="0"/>
    <n v="2480"/>
    <n v="2480"/>
    <n v="0.29826673086181998"/>
    <n v="0.29826673086181998"/>
    <s v=""/>
    <s v=""/>
    <s v="September 2015"/>
  </r>
  <r>
    <s v="Region"/>
    <x v="15"/>
    <s v="E40000002"/>
    <x v="15"/>
    <x v="5"/>
    <x v="17"/>
    <x v="0"/>
    <n v="1425"/>
    <n v="1425"/>
    <n v="0.17204691089348301"/>
    <n v="0.17204691089348301"/>
    <s v=""/>
    <s v=""/>
    <s v="September 2015"/>
  </r>
  <r>
    <s v="Region"/>
    <x v="15"/>
    <s v="E40000002"/>
    <x v="15"/>
    <x v="8"/>
    <x v="28"/>
    <x v="0"/>
    <n v="360"/>
    <n v="360"/>
    <n v="4.3572460279248902E-2"/>
    <n v="4.3572460279248902E-2"/>
    <s v=""/>
    <s v=""/>
    <s v="September 2015"/>
  </r>
  <r>
    <s v="Region"/>
    <x v="15"/>
    <s v="E40000002"/>
    <x v="15"/>
    <x v="5"/>
    <x v="30"/>
    <x v="0"/>
    <n v="385"/>
    <n v="385"/>
    <n v="4.6427276024664503E-2"/>
    <n v="4.6427276024664503E-2"/>
    <s v=""/>
    <s v=""/>
    <s v="September 2015"/>
  </r>
  <r>
    <s v="Region"/>
    <x v="15"/>
    <s v="E40000002"/>
    <x v="15"/>
    <x v="1"/>
    <x v="26"/>
    <x v="0"/>
    <n v="260"/>
    <n v="260"/>
    <n v="3.1084337349397601E-2"/>
    <n v="3.1084337349397601E-2"/>
    <s v=""/>
    <s v=""/>
    <s v="September 2015"/>
  </r>
  <r>
    <s v="Region"/>
    <x v="15"/>
    <s v="E40000002"/>
    <x v="15"/>
    <x v="0"/>
    <x v="0"/>
    <x v="0"/>
    <n v="19"/>
    <s v=""/>
    <s v=""/>
    <s v=""/>
    <s v=""/>
    <s v=""/>
    <s v="September 2015"/>
  </r>
  <r>
    <s v="Region"/>
    <x v="15"/>
    <s v="E40000002"/>
    <x v="15"/>
    <x v="5"/>
    <x v="25"/>
    <x v="0"/>
    <n v="1240"/>
    <n v="1240"/>
    <n v="0.149679603433684"/>
    <n v="0.149679603433684"/>
    <s v=""/>
    <s v=""/>
    <s v="September 2015"/>
  </r>
  <r>
    <s v="Region"/>
    <x v="15"/>
    <s v="E40000002"/>
    <x v="15"/>
    <x v="8"/>
    <x v="29"/>
    <x v="0"/>
    <n v="990"/>
    <n v="990"/>
    <n v="0.118921521425132"/>
    <n v="0.118921521425132"/>
    <s v=""/>
    <s v=""/>
    <s v="September 2015"/>
  </r>
  <r>
    <s v="Region"/>
    <x v="15"/>
    <s v="E40000002"/>
    <x v="15"/>
    <x v="7"/>
    <x v="13"/>
    <x v="0"/>
    <n v="-1"/>
    <n v="0"/>
    <n v="-0.01"/>
    <n v="0"/>
    <s v=""/>
    <s v=""/>
    <s v="September 2015"/>
  </r>
  <r>
    <s v="Region"/>
    <x v="15"/>
    <s v="E40000002"/>
    <x v="15"/>
    <x v="3"/>
    <x v="14"/>
    <x v="0"/>
    <n v="1565"/>
    <n v="1565"/>
    <n v="0.188563155989866"/>
    <n v="0.188563155989866"/>
    <s v=""/>
    <s v=""/>
    <s v="September 2015"/>
  </r>
  <r>
    <s v="Region"/>
    <x v="15"/>
    <s v="E40000002"/>
    <x v="15"/>
    <x v="3"/>
    <x v="2"/>
    <x v="0"/>
    <n v="1865"/>
    <n v="1865"/>
    <n v="0.22487634214018601"/>
    <n v="0.22487634214018601"/>
    <s v=""/>
    <s v=""/>
    <s v="September 2015"/>
  </r>
  <r>
    <s v="Region"/>
    <x v="15"/>
    <s v="E40000002"/>
    <x v="15"/>
    <x v="5"/>
    <x v="2"/>
    <x v="0"/>
    <n v="-1"/>
    <n v="0"/>
    <n v="-0.01"/>
    <n v="0"/>
    <s v=""/>
    <s v=""/>
    <s v="September 2015"/>
  </r>
  <r>
    <s v="Region"/>
    <x v="15"/>
    <s v="E40000002"/>
    <x v="15"/>
    <x v="2"/>
    <x v="2"/>
    <x v="1"/>
    <n v="2055"/>
    <n v="2055"/>
    <n v="0.247589199614272"/>
    <n v="0.247589199614272"/>
    <s v=""/>
    <s v=""/>
    <s v="September 2015"/>
  </r>
  <r>
    <s v="Region"/>
    <x v="15"/>
    <s v="E40000002"/>
    <x v="15"/>
    <x v="5"/>
    <x v="21"/>
    <x v="0"/>
    <n v="270"/>
    <n v="270"/>
    <n v="3.2644178454842201E-2"/>
    <n v="3.2644178454842201E-2"/>
    <s v=""/>
    <s v=""/>
    <s v="September 2015"/>
  </r>
  <r>
    <s v="Region"/>
    <x v="15"/>
    <s v="E40000002"/>
    <x v="15"/>
    <x v="1"/>
    <x v="8"/>
    <x v="0"/>
    <n v="200"/>
    <n v="200"/>
    <n v="2.40963855421687E-2"/>
    <n v="2.40963855421687E-2"/>
    <s v=""/>
    <s v=""/>
    <s v="September 2015"/>
  </r>
  <r>
    <s v="Region"/>
    <x v="15"/>
    <s v="E40000002"/>
    <x v="15"/>
    <x v="1"/>
    <x v="9"/>
    <x v="0"/>
    <n v="5555"/>
    <n v="5555"/>
    <n v="0.66903614457831295"/>
    <n v="0.66903614457831295"/>
    <s v=""/>
    <s v=""/>
    <s v="September 2015"/>
  </r>
  <r>
    <s v="Region"/>
    <x v="15"/>
    <s v="E40000002"/>
    <x v="15"/>
    <x v="6"/>
    <x v="13"/>
    <x v="0"/>
    <n v="1020"/>
    <n v="1020"/>
    <n v="0.12248826855974"/>
    <n v="0.12248826855974"/>
    <s v=""/>
    <s v=""/>
    <s v="September 2015"/>
  </r>
  <r>
    <s v="Region"/>
    <x v="15"/>
    <s v="E40000002"/>
    <x v="15"/>
    <x v="4"/>
    <x v="4"/>
    <x v="0"/>
    <n v="8270"/>
    <n v="8270"/>
    <n v="1"/>
    <n v="1"/>
    <s v=""/>
    <s v=""/>
    <s v="September 2015"/>
  </r>
  <r>
    <s v="Region"/>
    <x v="15"/>
    <s v="E40000002"/>
    <x v="15"/>
    <x v="3"/>
    <x v="20"/>
    <x v="0"/>
    <n v="860"/>
    <n v="860"/>
    <n v="0.10375196042948499"/>
    <n v="0.10375196042948499"/>
    <s v=""/>
    <s v=""/>
    <s v="September 2015"/>
  </r>
  <r>
    <s v="Region"/>
    <x v="15"/>
    <s v="E40000002"/>
    <x v="15"/>
    <x v="1"/>
    <x v="35"/>
    <x v="0"/>
    <n v="370"/>
    <n v="370"/>
    <n v="4.4337349397590403E-2"/>
    <n v="4.4337349397590403E-2"/>
    <s v=""/>
    <s v=""/>
    <s v="September 2015"/>
  </r>
  <r>
    <s v="Region"/>
    <x v="16"/>
    <s v="E40000003"/>
    <x v="16"/>
    <x v="1"/>
    <x v="5"/>
    <x v="0"/>
    <n v="100"/>
    <n v="100"/>
    <n v="1.69061707523246E-2"/>
    <n v="1.69061707523246E-2"/>
    <s v=""/>
    <s v=""/>
    <s v="September 2015"/>
  </r>
  <r>
    <s v="Region"/>
    <x v="16"/>
    <s v="E40000003"/>
    <x v="16"/>
    <x v="6"/>
    <x v="7"/>
    <x v="0"/>
    <n v="1040"/>
    <n v="1040"/>
    <n v="0.17568481569157901"/>
    <n v="0.17568481569157901"/>
    <s v=""/>
    <s v=""/>
    <s v="September 2015"/>
  </r>
  <r>
    <s v="Region"/>
    <x v="16"/>
    <s v="E40000003"/>
    <x v="16"/>
    <x v="3"/>
    <x v="36"/>
    <x v="0"/>
    <n v="2275"/>
    <n v="2275"/>
    <n v="0.38474547606967702"/>
    <n v="0.38474547606967702"/>
    <s v=""/>
    <s v=""/>
    <s v="September 2015"/>
  </r>
  <r>
    <s v="Region"/>
    <x v="16"/>
    <s v="E40000003"/>
    <x v="16"/>
    <x v="5"/>
    <x v="27"/>
    <x v="0"/>
    <n v="1500"/>
    <n v="1500"/>
    <n v="0.25406228842247802"/>
    <n v="0.25406228842247802"/>
    <s v=""/>
    <s v=""/>
    <s v="September 2015"/>
  </r>
  <r>
    <s v="Region"/>
    <x v="16"/>
    <s v="E40000003"/>
    <x v="16"/>
    <x v="7"/>
    <x v="18"/>
    <x v="0"/>
    <n v="615"/>
    <n v="615"/>
    <n v="0.103821440649307"/>
    <n v="0.103821440649307"/>
    <s v=""/>
    <s v=""/>
    <s v="September 2015"/>
  </r>
  <r>
    <s v="Region"/>
    <x v="16"/>
    <s v="E40000003"/>
    <x v="16"/>
    <x v="4"/>
    <x v="4"/>
    <x v="0"/>
    <n v="5910"/>
    <n v="5910"/>
    <n v="1"/>
    <n v="1"/>
    <s v=""/>
    <s v=""/>
    <s v="September 2015"/>
  </r>
  <r>
    <s v="Region"/>
    <x v="16"/>
    <s v="E40000003"/>
    <x v="16"/>
    <x v="8"/>
    <x v="22"/>
    <x v="0"/>
    <n v="50"/>
    <n v="50"/>
    <n v="8.6236050050727108E-3"/>
    <n v="8.6236050050727108E-3"/>
    <s v=""/>
    <s v=""/>
    <s v="September 2015"/>
  </r>
  <r>
    <s v="Region"/>
    <x v="16"/>
    <s v="E40000003"/>
    <x v="16"/>
    <x v="5"/>
    <x v="19"/>
    <x v="0"/>
    <n v="25"/>
    <n v="25"/>
    <n v="4.4008124576845001E-3"/>
    <n v="4.4008124576845001E-3"/>
    <s v=""/>
    <s v=""/>
    <s v="September 2015"/>
  </r>
  <r>
    <s v="Region"/>
    <x v="16"/>
    <s v="E40000003"/>
    <x v="16"/>
    <x v="1"/>
    <x v="9"/>
    <x v="0"/>
    <n v="2135"/>
    <n v="2135"/>
    <n v="0.360608622147084"/>
    <n v="0.360608622147084"/>
    <s v=""/>
    <s v=""/>
    <s v="September 2015"/>
  </r>
  <r>
    <s v="Region"/>
    <x v="16"/>
    <s v="E40000003"/>
    <x v="16"/>
    <x v="1"/>
    <x v="35"/>
    <x v="0"/>
    <n v="530"/>
    <n v="530"/>
    <n v="8.9940828402366904E-2"/>
    <n v="8.9940828402366904E-2"/>
    <s v=""/>
    <s v=""/>
    <s v="September 2015"/>
  </r>
  <r>
    <s v="Region"/>
    <x v="16"/>
    <s v="E40000003"/>
    <x v="16"/>
    <x v="7"/>
    <x v="24"/>
    <x v="0"/>
    <n v="1835"/>
    <n v="1835"/>
    <n v="0.31061887047683501"/>
    <n v="0.31061887047683501"/>
    <s v=""/>
    <s v=""/>
    <s v="September 2015"/>
  </r>
  <r>
    <s v="Region"/>
    <x v="16"/>
    <s v="E40000003"/>
    <x v="16"/>
    <x v="1"/>
    <x v="13"/>
    <x v="0"/>
    <n v="1580"/>
    <n v="1580"/>
    <n v="0.26728655959425202"/>
    <n v="0.26728655959425202"/>
    <s v=""/>
    <s v=""/>
    <s v="September 2015"/>
  </r>
  <r>
    <s v="Region"/>
    <x v="16"/>
    <s v="E40000003"/>
    <x v="16"/>
    <x v="3"/>
    <x v="20"/>
    <x v="0"/>
    <n v="710"/>
    <n v="710"/>
    <n v="0.12041265009301499"/>
    <n v="0.12041265009301499"/>
    <s v=""/>
    <s v=""/>
    <s v="September 2015"/>
  </r>
  <r>
    <s v="Region"/>
    <x v="16"/>
    <s v="E40000003"/>
    <x v="16"/>
    <x v="3"/>
    <x v="3"/>
    <x v="0"/>
    <n v="730"/>
    <n v="730"/>
    <n v="0.12379502790461699"/>
    <n v="0.12379502790461699"/>
    <s v=""/>
    <s v=""/>
    <s v="September 2015"/>
  </r>
  <r>
    <s v="Region"/>
    <x v="16"/>
    <s v="E40000003"/>
    <x v="16"/>
    <x v="3"/>
    <x v="2"/>
    <x v="0"/>
    <n v="985"/>
    <n v="985"/>
    <n v="0.166751226111957"/>
    <n v="0.166751226111957"/>
    <s v=""/>
    <s v=""/>
    <s v="September 2015"/>
  </r>
  <r>
    <s v="Region"/>
    <x v="16"/>
    <s v="E40000003"/>
    <x v="16"/>
    <x v="5"/>
    <x v="2"/>
    <x v="0"/>
    <n v="-1"/>
    <n v="0"/>
    <n v="-0.01"/>
    <n v="0"/>
    <s v=""/>
    <s v=""/>
    <s v="September 2015"/>
  </r>
  <r>
    <s v="Region"/>
    <x v="16"/>
    <s v="E40000003"/>
    <x v="16"/>
    <x v="7"/>
    <x v="13"/>
    <x v="0"/>
    <n v="-1"/>
    <n v="0"/>
    <n v="-0.01"/>
    <n v="0"/>
    <s v=""/>
    <s v=""/>
    <s v="September 2015"/>
  </r>
  <r>
    <s v="Region"/>
    <x v="16"/>
    <s v="E40000003"/>
    <x v="16"/>
    <x v="2"/>
    <x v="31"/>
    <x v="2"/>
    <n v="955"/>
    <n v="955"/>
    <n v="0.16192893401015199"/>
    <n v="0.16192893401015199"/>
    <s v=""/>
    <s v=""/>
    <s v="September 2015"/>
  </r>
  <r>
    <s v="Region"/>
    <x v="16"/>
    <s v="E40000003"/>
    <x v="16"/>
    <x v="8"/>
    <x v="16"/>
    <x v="0"/>
    <n v="1555"/>
    <n v="1555"/>
    <n v="0.26310449780182599"/>
    <n v="0.26310449780182599"/>
    <s v=""/>
    <s v=""/>
    <s v="September 2015"/>
  </r>
  <r>
    <s v="Region"/>
    <x v="16"/>
    <s v="E40000003"/>
    <x v="16"/>
    <x v="2"/>
    <x v="2"/>
    <x v="1"/>
    <n v="85"/>
    <n v="85"/>
    <n v="1.4043993231810501E-2"/>
    <n v="1.4043993231810501E-2"/>
    <s v=""/>
    <s v=""/>
    <s v="September 2015"/>
  </r>
  <r>
    <s v="Region"/>
    <x v="16"/>
    <s v="E40000003"/>
    <x v="16"/>
    <x v="8"/>
    <x v="34"/>
    <x v="0"/>
    <n v="30"/>
    <n v="30"/>
    <n v="5.0727088265133599E-3"/>
    <n v="5.0727088265133599E-3"/>
    <s v=""/>
    <s v=""/>
    <s v="September 2015"/>
  </r>
  <r>
    <s v="Region"/>
    <x v="16"/>
    <s v="E40000003"/>
    <x v="16"/>
    <x v="2"/>
    <x v="33"/>
    <x v="3"/>
    <n v="4870"/>
    <n v="4870"/>
    <n v="0.82402707275803699"/>
    <n v="0.82402707275803699"/>
    <s v=""/>
    <s v=""/>
    <s v="September 2015"/>
  </r>
  <r>
    <s v="Region"/>
    <x v="16"/>
    <s v="E40000003"/>
    <x v="16"/>
    <x v="1"/>
    <x v="26"/>
    <x v="0"/>
    <n v="390"/>
    <n v="390"/>
    <n v="6.5595942519019401E-2"/>
    <n v="6.5595942519019401E-2"/>
    <s v=""/>
    <s v=""/>
    <s v="September 2015"/>
  </r>
  <r>
    <s v="Region"/>
    <x v="16"/>
    <s v="E40000003"/>
    <x v="16"/>
    <x v="6"/>
    <x v="10"/>
    <x v="0"/>
    <n v="4030"/>
    <n v="4030"/>
    <n v="0.68109570510652695"/>
    <n v="0.68109570510652695"/>
    <s v=""/>
    <s v=""/>
    <s v="September 2015"/>
  </r>
  <r>
    <s v="Region"/>
    <x v="16"/>
    <s v="E40000003"/>
    <x v="16"/>
    <x v="1"/>
    <x v="15"/>
    <x v="0"/>
    <n v="320"/>
    <n v="320"/>
    <n v="5.4437869822485198E-2"/>
    <n v="5.4437869822485198E-2"/>
    <s v=""/>
    <s v=""/>
    <s v="September 2015"/>
  </r>
  <r>
    <s v="Region"/>
    <x v="16"/>
    <s v="E40000003"/>
    <x v="16"/>
    <x v="6"/>
    <x v="11"/>
    <x v="0"/>
    <n v="255"/>
    <n v="255"/>
    <n v="4.3287115319580703E-2"/>
    <n v="4.3287115319580703E-2"/>
    <s v=""/>
    <s v=""/>
    <s v="September 2015"/>
  </r>
  <r>
    <s v="Region"/>
    <x v="16"/>
    <s v="E40000003"/>
    <x v="16"/>
    <x v="8"/>
    <x v="23"/>
    <x v="0"/>
    <n v="865"/>
    <n v="865"/>
    <n v="0.14660128508623599"/>
    <n v="0.14660128508623599"/>
    <s v=""/>
    <s v=""/>
    <s v="September 2015"/>
  </r>
  <r>
    <s v="Region"/>
    <x v="16"/>
    <s v="E40000003"/>
    <x v="16"/>
    <x v="7"/>
    <x v="12"/>
    <x v="0"/>
    <n v="2465"/>
    <n v="2465"/>
    <n v="0.41680757524518097"/>
    <n v="0.41680757524518097"/>
    <s v=""/>
    <s v=""/>
    <s v="September 2015"/>
  </r>
  <r>
    <s v="Region"/>
    <x v="16"/>
    <s v="E40000003"/>
    <x v="16"/>
    <x v="8"/>
    <x v="28"/>
    <x v="0"/>
    <n v="125"/>
    <n v="125"/>
    <n v="2.1136286777139E-2"/>
    <n v="2.1136286777139E-2"/>
    <s v=""/>
    <s v=""/>
    <s v="September 2015"/>
  </r>
  <r>
    <s v="Region"/>
    <x v="16"/>
    <s v="E40000003"/>
    <x v="16"/>
    <x v="5"/>
    <x v="30"/>
    <x v="0"/>
    <n v="150"/>
    <n v="150"/>
    <n v="2.5558564658090699E-2"/>
    <n v="2.5558564658090699E-2"/>
    <s v=""/>
    <s v=""/>
    <s v="September 2015"/>
  </r>
  <r>
    <s v="Region"/>
    <x v="16"/>
    <s v="E40000003"/>
    <x v="16"/>
    <x v="8"/>
    <x v="13"/>
    <x v="0"/>
    <n v="2980"/>
    <n v="2980"/>
    <n v="0.50405816706121098"/>
    <n v="0.50405816706121098"/>
    <s v=""/>
    <s v=""/>
    <s v="September 2015"/>
  </r>
  <r>
    <s v="Region"/>
    <x v="16"/>
    <s v="E40000003"/>
    <x v="16"/>
    <x v="5"/>
    <x v="25"/>
    <x v="0"/>
    <n v="1200"/>
    <n v="1200"/>
    <n v="0.20277589708869301"/>
    <n v="0.20277589708869301"/>
    <s v=""/>
    <s v=""/>
    <s v="September 2015"/>
  </r>
  <r>
    <s v="Region"/>
    <x v="16"/>
    <s v="E40000003"/>
    <x v="16"/>
    <x v="5"/>
    <x v="17"/>
    <x v="0"/>
    <n v="650"/>
    <n v="650"/>
    <n v="0.109681787406906"/>
    <n v="0.109681787406906"/>
    <s v=""/>
    <s v=""/>
    <s v="September 2015"/>
  </r>
  <r>
    <s v="Region"/>
    <x v="16"/>
    <s v="E40000003"/>
    <x v="16"/>
    <x v="3"/>
    <x v="14"/>
    <x v="0"/>
    <n v="1210"/>
    <n v="1210"/>
    <n v="0.20429561982073399"/>
    <n v="0.20429561982073399"/>
    <s v=""/>
    <s v=""/>
    <s v="September 2015"/>
  </r>
  <r>
    <s v="Region"/>
    <x v="16"/>
    <s v="E40000003"/>
    <x v="16"/>
    <x v="10"/>
    <x v="4"/>
    <x v="0"/>
    <s v=""/>
    <s v=""/>
    <s v=""/>
    <s v=""/>
    <n v="6.4660599999999997"/>
    <n v="5"/>
    <s v="September 2015"/>
  </r>
  <r>
    <s v="Region"/>
    <x v="16"/>
    <s v="E40000003"/>
    <x v="16"/>
    <x v="9"/>
    <x v="4"/>
    <x v="0"/>
    <s v=""/>
    <s v=""/>
    <s v=""/>
    <s v=""/>
    <n v="30.863240000000001"/>
    <n v="31"/>
    <s v="September 2015"/>
  </r>
  <r>
    <s v="Region"/>
    <x v="16"/>
    <s v="E40000003"/>
    <x v="16"/>
    <x v="5"/>
    <x v="6"/>
    <x v="0"/>
    <n v="2060"/>
    <n v="2060"/>
    <n v="0.34851049424509101"/>
    <n v="0.34851049424509101"/>
    <s v=""/>
    <s v=""/>
    <s v="September 2015"/>
  </r>
  <r>
    <s v="Region"/>
    <x v="16"/>
    <s v="E40000003"/>
    <x v="16"/>
    <x v="8"/>
    <x v="29"/>
    <x v="0"/>
    <n v="305"/>
    <n v="305"/>
    <n v="5.1403449442002001E-2"/>
    <n v="5.1403449442002001E-2"/>
    <s v=""/>
    <s v=""/>
    <s v="September 2015"/>
  </r>
  <r>
    <s v="Region"/>
    <x v="16"/>
    <s v="E40000003"/>
    <x v="16"/>
    <x v="5"/>
    <x v="21"/>
    <x v="0"/>
    <n v="325"/>
    <n v="325"/>
    <n v="5.5010155721056199E-2"/>
    <n v="5.5010155721056199E-2"/>
    <s v=""/>
    <s v=""/>
    <s v="September 2015"/>
  </r>
  <r>
    <s v="Region"/>
    <x v="16"/>
    <s v="E40000003"/>
    <x v="16"/>
    <x v="7"/>
    <x v="32"/>
    <x v="0"/>
    <n v="1000"/>
    <n v="1000"/>
    <n v="0.16875211362867801"/>
    <n v="0.16875211362867801"/>
    <s v=""/>
    <s v=""/>
    <s v="September 2015"/>
  </r>
  <r>
    <s v="Region"/>
    <x v="16"/>
    <s v="E40000003"/>
    <x v="16"/>
    <x v="1"/>
    <x v="8"/>
    <x v="0"/>
    <n v="40"/>
    <n v="40"/>
    <n v="6.5934065934065899E-3"/>
    <n v="6.5934065934065899E-3"/>
    <s v=""/>
    <s v=""/>
    <s v="September 2015"/>
  </r>
  <r>
    <s v="Region"/>
    <x v="16"/>
    <s v="E40000003"/>
    <x v="16"/>
    <x v="6"/>
    <x v="13"/>
    <x v="0"/>
    <n v="590"/>
    <n v="590"/>
    <n v="9.9932363882313094E-2"/>
    <n v="9.9932363882313094E-2"/>
    <s v=""/>
    <s v=""/>
    <s v="September 2015"/>
  </r>
  <r>
    <s v="Region"/>
    <x v="16"/>
    <s v="E40000003"/>
    <x v="16"/>
    <x v="1"/>
    <x v="1"/>
    <x v="0"/>
    <n v="820"/>
    <n v="820"/>
    <n v="0.13863060016906201"/>
    <n v="0.13863060016906201"/>
    <s v=""/>
    <s v=""/>
    <s v="September 2015"/>
  </r>
  <r>
    <s v="Region"/>
    <x v="16"/>
    <s v="E40000003"/>
    <x v="16"/>
    <x v="0"/>
    <x v="0"/>
    <x v="0"/>
    <n v="11"/>
    <s v=""/>
    <s v=""/>
    <s v=""/>
    <s v=""/>
    <s v=""/>
    <s v="September 2015"/>
  </r>
  <r>
    <s v="Region"/>
    <x v="17"/>
    <s v="E40000004"/>
    <x v="17"/>
    <x v="0"/>
    <x v="0"/>
    <x v="0"/>
    <n v="16"/>
    <s v=""/>
    <s v=""/>
    <s v=""/>
    <s v=""/>
    <s v=""/>
    <s v="September 2015"/>
  </r>
  <r>
    <s v="Region"/>
    <x v="17"/>
    <s v="E40000004"/>
    <x v="17"/>
    <x v="5"/>
    <x v="2"/>
    <x v="0"/>
    <n v="-1"/>
    <n v="0"/>
    <n v="-0.01"/>
    <n v="0"/>
    <s v=""/>
    <s v=""/>
    <s v="September 2015"/>
  </r>
  <r>
    <s v="Region"/>
    <x v="17"/>
    <s v="E40000004"/>
    <x v="17"/>
    <x v="8"/>
    <x v="13"/>
    <x v="0"/>
    <n v="860"/>
    <n v="860"/>
    <n v="0.11742217367558699"/>
    <n v="0.11742217367558699"/>
    <s v=""/>
    <s v=""/>
    <s v="September 2015"/>
  </r>
  <r>
    <s v="Region"/>
    <x v="17"/>
    <s v="E40000004"/>
    <x v="17"/>
    <x v="1"/>
    <x v="9"/>
    <x v="0"/>
    <n v="5585"/>
    <n v="5585"/>
    <n v="0.76266557421821701"/>
    <n v="0.76266557421821701"/>
    <s v=""/>
    <s v=""/>
    <s v="September 2015"/>
  </r>
  <r>
    <s v="Region"/>
    <x v="17"/>
    <s v="E40000004"/>
    <x v="17"/>
    <x v="7"/>
    <x v="12"/>
    <x v="0"/>
    <n v="2235"/>
    <n v="2235"/>
    <n v="0.30546448087431699"/>
    <n v="0.30546448087431699"/>
    <s v=""/>
    <s v=""/>
    <s v="September 2015"/>
  </r>
  <r>
    <s v="Region"/>
    <x v="17"/>
    <s v="E40000004"/>
    <x v="17"/>
    <x v="8"/>
    <x v="16"/>
    <x v="0"/>
    <n v="2825"/>
    <n v="2825"/>
    <n v="0.38544511196067699"/>
    <n v="0.38544511196067699"/>
    <s v=""/>
    <s v=""/>
    <s v="September 2015"/>
  </r>
  <r>
    <s v="Region"/>
    <x v="17"/>
    <s v="E40000004"/>
    <x v="17"/>
    <x v="7"/>
    <x v="32"/>
    <x v="0"/>
    <n v="640"/>
    <n v="640"/>
    <n v="8.7431693989071094E-2"/>
    <n v="8.7431693989071094E-2"/>
    <s v=""/>
    <s v=""/>
    <s v="September 2015"/>
  </r>
  <r>
    <s v="Region"/>
    <x v="17"/>
    <s v="E40000004"/>
    <x v="17"/>
    <x v="5"/>
    <x v="6"/>
    <x v="0"/>
    <n v="2355"/>
    <n v="2355"/>
    <n v="0.32193654266958399"/>
    <n v="0.32193654266958399"/>
    <s v=""/>
    <s v=""/>
    <s v="September 2015"/>
  </r>
  <r>
    <s v="Region"/>
    <x v="17"/>
    <s v="E40000004"/>
    <x v="17"/>
    <x v="7"/>
    <x v="13"/>
    <x v="0"/>
    <n v="-1"/>
    <n v="0"/>
    <n v="-0.01"/>
    <n v="0"/>
    <s v=""/>
    <s v=""/>
    <s v="September 2015"/>
  </r>
  <r>
    <s v="Region"/>
    <x v="17"/>
    <s v="E40000004"/>
    <x v="17"/>
    <x v="5"/>
    <x v="21"/>
    <x v="0"/>
    <n v="275"/>
    <n v="275"/>
    <n v="3.7472647702406998E-2"/>
    <n v="3.7472647702406998E-2"/>
    <s v=""/>
    <s v=""/>
    <s v="September 2015"/>
  </r>
  <r>
    <s v="Region"/>
    <x v="17"/>
    <s v="E40000004"/>
    <x v="17"/>
    <x v="8"/>
    <x v="34"/>
    <x v="0"/>
    <n v="95"/>
    <n v="95"/>
    <n v="1.2697979246313501E-2"/>
    <n v="1.2697979246313501E-2"/>
    <s v=""/>
    <s v=""/>
    <s v="September 2015"/>
  </r>
  <r>
    <s v="Region"/>
    <x v="17"/>
    <s v="E40000004"/>
    <x v="17"/>
    <x v="2"/>
    <x v="2"/>
    <x v="1"/>
    <n v="1200"/>
    <n v="1200"/>
    <n v="0.16346546791990199"/>
    <n v="0.16346546791990199"/>
    <s v=""/>
    <s v=""/>
    <s v="September 2015"/>
  </r>
  <r>
    <s v="Region"/>
    <x v="17"/>
    <s v="E40000004"/>
    <x v="17"/>
    <x v="5"/>
    <x v="19"/>
    <x v="0"/>
    <n v="20"/>
    <n v="20"/>
    <n v="3.0087527352297598E-3"/>
    <n v="3.0087527352297598E-3"/>
    <s v=""/>
    <s v=""/>
    <s v="September 2015"/>
  </r>
  <r>
    <s v="Region"/>
    <x v="17"/>
    <s v="E40000004"/>
    <x v="17"/>
    <x v="2"/>
    <x v="33"/>
    <x v="3"/>
    <n v="5580"/>
    <n v="5580"/>
    <n v="0.76011442582754396"/>
    <n v="0.76011442582754396"/>
    <s v=""/>
    <s v=""/>
    <s v="September 2015"/>
  </r>
  <r>
    <s v="Region"/>
    <x v="17"/>
    <s v="E40000004"/>
    <x v="17"/>
    <x v="1"/>
    <x v="1"/>
    <x v="0"/>
    <n v="420"/>
    <n v="420"/>
    <n v="5.7626655742182203E-2"/>
    <n v="5.7626655742182203E-2"/>
    <s v=""/>
    <s v=""/>
    <s v="September 2015"/>
  </r>
  <r>
    <s v="Region"/>
    <x v="17"/>
    <s v="E40000004"/>
    <x v="17"/>
    <x v="10"/>
    <x v="4"/>
    <x v="0"/>
    <s v=""/>
    <s v=""/>
    <s v=""/>
    <s v=""/>
    <n v="7.6748500000000002"/>
    <n v="5"/>
    <s v="September 2015"/>
  </r>
  <r>
    <s v="Region"/>
    <x v="17"/>
    <s v="E40000004"/>
    <x v="17"/>
    <x v="9"/>
    <x v="4"/>
    <x v="0"/>
    <s v=""/>
    <s v=""/>
    <s v=""/>
    <s v=""/>
    <n v="29.810860000000002"/>
    <n v="30"/>
    <s v="September 2015"/>
  </r>
  <r>
    <s v="Region"/>
    <x v="17"/>
    <s v="E40000004"/>
    <x v="17"/>
    <x v="7"/>
    <x v="24"/>
    <x v="0"/>
    <n v="3915"/>
    <n v="3915"/>
    <n v="0.53456284153005496"/>
    <n v="0.53456284153005496"/>
    <s v=""/>
    <s v=""/>
    <s v="September 2015"/>
  </r>
  <r>
    <s v="Region"/>
    <x v="17"/>
    <s v="E40000004"/>
    <x v="17"/>
    <x v="1"/>
    <x v="13"/>
    <x v="0"/>
    <n v="40"/>
    <n v="40"/>
    <n v="5.3256861941827103E-3"/>
    <n v="5.3256861941827103E-3"/>
    <s v=""/>
    <s v=""/>
    <s v="September 2015"/>
  </r>
  <r>
    <s v="Region"/>
    <x v="17"/>
    <s v="E40000004"/>
    <x v="17"/>
    <x v="1"/>
    <x v="35"/>
    <x v="0"/>
    <n v="165"/>
    <n v="165"/>
    <n v="2.2258637170558499E-2"/>
    <n v="2.2258637170558499E-2"/>
    <s v=""/>
    <s v=""/>
    <s v="September 2015"/>
  </r>
  <r>
    <s v="Region"/>
    <x v="17"/>
    <s v="E40000004"/>
    <x v="17"/>
    <x v="3"/>
    <x v="3"/>
    <x v="0"/>
    <n v="1660"/>
    <n v="1660"/>
    <n v="0.22677595628415301"/>
    <n v="0.22677595628415301"/>
    <s v=""/>
    <s v=""/>
    <s v="September 2015"/>
  </r>
  <r>
    <s v="Region"/>
    <x v="17"/>
    <s v="E40000004"/>
    <x v="17"/>
    <x v="4"/>
    <x v="4"/>
    <x v="0"/>
    <n v="7310"/>
    <n v="7310"/>
    <n v="1"/>
    <n v="1"/>
    <s v=""/>
    <s v=""/>
    <s v="September 2015"/>
  </r>
  <r>
    <s v="Region"/>
    <x v="17"/>
    <s v="E40000004"/>
    <x v="17"/>
    <x v="1"/>
    <x v="8"/>
    <x v="0"/>
    <n v="240"/>
    <n v="240"/>
    <n v="3.2636897446401698E-2"/>
    <n v="3.2636897446401698E-2"/>
    <s v=""/>
    <s v=""/>
    <s v="September 2015"/>
  </r>
  <r>
    <s v="Region"/>
    <x v="17"/>
    <s v="E40000004"/>
    <x v="17"/>
    <x v="3"/>
    <x v="20"/>
    <x v="0"/>
    <n v="530"/>
    <n v="530"/>
    <n v="7.2267759562841496E-2"/>
    <n v="7.2267759562841496E-2"/>
    <s v=""/>
    <s v=""/>
    <s v="September 2015"/>
  </r>
  <r>
    <s v="Region"/>
    <x v="17"/>
    <s v="E40000004"/>
    <x v="17"/>
    <x v="6"/>
    <x v="7"/>
    <x v="0"/>
    <n v="105"/>
    <n v="105"/>
    <n v="1.46055146055146E-2"/>
    <n v="1.46055146055146E-2"/>
    <s v=""/>
    <s v=""/>
    <s v="September 2015"/>
  </r>
  <r>
    <s v="Region"/>
    <x v="17"/>
    <s v="E40000004"/>
    <x v="17"/>
    <x v="1"/>
    <x v="15"/>
    <x v="0"/>
    <n v="645"/>
    <n v="645"/>
    <n v="8.8078656288406401E-2"/>
    <n v="8.8078656288406401E-2"/>
    <s v=""/>
    <s v=""/>
    <s v="September 2015"/>
  </r>
  <r>
    <s v="Region"/>
    <x v="17"/>
    <s v="E40000004"/>
    <x v="17"/>
    <x v="7"/>
    <x v="18"/>
    <x v="0"/>
    <n v="530"/>
    <n v="530"/>
    <n v="7.2404371584699506E-2"/>
    <n v="7.2404371584699506E-2"/>
    <s v=""/>
    <s v=""/>
    <s v="September 2015"/>
  </r>
  <r>
    <s v="Region"/>
    <x v="17"/>
    <s v="E40000004"/>
    <x v="17"/>
    <x v="8"/>
    <x v="22"/>
    <x v="0"/>
    <n v="110"/>
    <n v="110"/>
    <n v="1.5155652648825801E-2"/>
    <n v="1.5155652648825801E-2"/>
    <s v=""/>
    <s v=""/>
    <s v="September 2015"/>
  </r>
  <r>
    <s v="Region"/>
    <x v="17"/>
    <s v="E40000004"/>
    <x v="17"/>
    <x v="8"/>
    <x v="23"/>
    <x v="0"/>
    <n v="2305"/>
    <n v="2305"/>
    <n v="0.31471873293282399"/>
    <n v="0.31471873293282399"/>
    <s v=""/>
    <s v=""/>
    <s v="September 2015"/>
  </r>
  <r>
    <s v="Region"/>
    <x v="17"/>
    <s v="E40000004"/>
    <x v="17"/>
    <x v="1"/>
    <x v="5"/>
    <x v="0"/>
    <n v="90"/>
    <n v="90"/>
    <n v="1.2426601119759699E-2"/>
    <n v="1.2426601119759699E-2"/>
    <s v=""/>
    <s v=""/>
    <s v="September 2015"/>
  </r>
  <r>
    <s v="Region"/>
    <x v="17"/>
    <s v="E40000004"/>
    <x v="17"/>
    <x v="3"/>
    <x v="36"/>
    <x v="0"/>
    <n v="3200"/>
    <n v="3200"/>
    <n v="0.43688524590163902"/>
    <n v="0.43688524590163902"/>
    <s v=""/>
    <s v=""/>
    <s v="September 2015"/>
  </r>
  <r>
    <s v="Region"/>
    <x v="17"/>
    <s v="E40000004"/>
    <x v="17"/>
    <x v="8"/>
    <x v="28"/>
    <x v="0"/>
    <n v="275"/>
    <n v="275"/>
    <n v="3.7684325505188403E-2"/>
    <n v="3.7684325505188403E-2"/>
    <s v=""/>
    <s v=""/>
    <s v="September 2015"/>
  </r>
  <r>
    <s v="Region"/>
    <x v="17"/>
    <s v="E40000004"/>
    <x v="17"/>
    <x v="8"/>
    <x v="29"/>
    <x v="0"/>
    <n v="855"/>
    <n v="855"/>
    <n v="0.116876024030584"/>
    <n v="0.116876024030584"/>
    <s v=""/>
    <s v=""/>
    <s v="September 2015"/>
  </r>
  <r>
    <s v="Region"/>
    <x v="17"/>
    <s v="E40000004"/>
    <x v="17"/>
    <x v="5"/>
    <x v="25"/>
    <x v="0"/>
    <n v="1245"/>
    <n v="1245"/>
    <n v="0.17040481400437599"/>
    <n v="0.17040481400437599"/>
    <s v=""/>
    <s v=""/>
    <s v="September 2015"/>
  </r>
  <r>
    <s v="Region"/>
    <x v="17"/>
    <s v="E40000004"/>
    <x v="17"/>
    <x v="3"/>
    <x v="14"/>
    <x v="0"/>
    <n v="1680"/>
    <n v="1680"/>
    <n v="0.229781420765027"/>
    <n v="0.229781420765027"/>
    <s v=""/>
    <s v=""/>
    <s v="September 2015"/>
  </r>
  <r>
    <s v="Region"/>
    <x v="17"/>
    <s v="E40000004"/>
    <x v="17"/>
    <x v="5"/>
    <x v="17"/>
    <x v="0"/>
    <n v="1040"/>
    <n v="1040"/>
    <n v="0.142505470459519"/>
    <n v="0.142505470459519"/>
    <s v=""/>
    <s v=""/>
    <s v="September 2015"/>
  </r>
  <r>
    <s v="Region"/>
    <x v="17"/>
    <s v="E40000004"/>
    <x v="17"/>
    <x v="3"/>
    <x v="2"/>
    <x v="0"/>
    <n v="250"/>
    <n v="250"/>
    <n v="3.4289617486338797E-2"/>
    <n v="3.4289617486338797E-2"/>
    <s v=""/>
    <s v=""/>
    <s v="September 2015"/>
  </r>
  <r>
    <s v="Region"/>
    <x v="17"/>
    <s v="E40000004"/>
    <x v="17"/>
    <x v="2"/>
    <x v="31"/>
    <x v="2"/>
    <n v="560"/>
    <n v="560"/>
    <n v="7.6420106252554104E-2"/>
    <n v="7.6420106252554104E-2"/>
    <s v=""/>
    <s v=""/>
    <s v="September 2015"/>
  </r>
  <r>
    <s v="Region"/>
    <x v="17"/>
    <s v="E40000004"/>
    <x v="17"/>
    <x v="5"/>
    <x v="30"/>
    <x v="0"/>
    <n v="300"/>
    <n v="300"/>
    <n v="4.1165207877461703E-2"/>
    <n v="4.1165207877461703E-2"/>
    <s v=""/>
    <s v=""/>
    <s v="September 2015"/>
  </r>
  <r>
    <s v="Region"/>
    <x v="17"/>
    <s v="E40000004"/>
    <x v="17"/>
    <x v="6"/>
    <x v="11"/>
    <x v="0"/>
    <n v="890"/>
    <n v="890"/>
    <n v="0.121485121485121"/>
    <n v="0.121485121485121"/>
    <s v=""/>
    <s v=""/>
    <s v="September 2015"/>
  </r>
  <r>
    <s v="Region"/>
    <x v="17"/>
    <s v="E40000004"/>
    <x v="17"/>
    <x v="6"/>
    <x v="13"/>
    <x v="0"/>
    <n v="30"/>
    <n v="30"/>
    <n v="4.2315042315042304E-3"/>
    <n v="4.2315042315042304E-3"/>
    <s v=""/>
    <s v=""/>
    <s v="September 2015"/>
  </r>
  <r>
    <s v="Region"/>
    <x v="17"/>
    <s v="E40000004"/>
    <x v="17"/>
    <x v="1"/>
    <x v="26"/>
    <x v="0"/>
    <n v="140"/>
    <n v="140"/>
    <n v="1.89812918202922E-2"/>
    <n v="1.89812918202922E-2"/>
    <s v=""/>
    <s v=""/>
    <s v="September 2015"/>
  </r>
  <r>
    <s v="Region"/>
    <x v="17"/>
    <s v="E40000004"/>
    <x v="17"/>
    <x v="6"/>
    <x v="10"/>
    <x v="0"/>
    <n v="6300"/>
    <n v="6300"/>
    <n v="0.85967785967786003"/>
    <n v="0.85967785967786003"/>
    <s v=""/>
    <s v=""/>
    <s v="September 2015"/>
  </r>
  <r>
    <s v="Region"/>
    <x v="17"/>
    <s v="E40000004"/>
    <x v="17"/>
    <x v="5"/>
    <x v="27"/>
    <x v="0"/>
    <n v="2075"/>
    <n v="2075"/>
    <n v="0.28350656455142198"/>
    <n v="0.28350656455142198"/>
    <s v=""/>
    <s v=""/>
    <s v="September 2015"/>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r>
    <m/>
    <x v="18"/>
    <m/>
    <x v="18"/>
    <x v="11"/>
    <x v="37"/>
    <x v="4"/>
    <m/>
    <m/>
    <m/>
    <m/>
    <m/>
    <m/>
    <m/>
  </r>
</pivotCacheRecords>
</file>

<file path=xl/pivotCache/pivotCacheRecords3.xml><?xml version="1.0" encoding="utf-8"?>
<pivotCacheRecords xmlns="http://schemas.openxmlformats.org/spreadsheetml/2006/main" xmlns:r="http://schemas.openxmlformats.org/officeDocument/2006/relationships" count="3646">
  <r>
    <x v="0"/>
    <x v="0"/>
    <s v=""/>
    <x v="0"/>
    <x v="0"/>
    <x v="0"/>
    <x v="0"/>
    <n v="1"/>
    <s v=""/>
    <s v=""/>
    <s v=""/>
    <s v=""/>
    <s v=""/>
    <x v="0"/>
  </r>
  <r>
    <x v="0"/>
    <x v="0"/>
    <s v=""/>
    <x v="0"/>
    <x v="1"/>
    <x v="1"/>
    <x v="0"/>
    <n v="-1"/>
    <n v="0"/>
    <n v="-0.01"/>
    <n v="0"/>
    <s v=""/>
    <s v=""/>
    <x v="0"/>
  </r>
  <r>
    <x v="0"/>
    <x v="0"/>
    <s v=""/>
    <x v="0"/>
    <x v="2"/>
    <x v="2"/>
    <x v="0"/>
    <n v="20"/>
    <n v="20"/>
    <n v="3.7168141592920402E-2"/>
    <n v="3.7168141592920402E-2"/>
    <s v=""/>
    <s v=""/>
    <x v="0"/>
  </r>
  <r>
    <x v="0"/>
    <x v="0"/>
    <s v=""/>
    <x v="0"/>
    <x v="3"/>
    <x v="3"/>
    <x v="0"/>
    <n v="-1"/>
    <n v="0"/>
    <n v="-0.01"/>
    <n v="0"/>
    <s v=""/>
    <s v=""/>
    <x v="0"/>
  </r>
  <r>
    <x v="0"/>
    <x v="0"/>
    <s v=""/>
    <x v="0"/>
    <x v="4"/>
    <x v="4"/>
    <x v="0"/>
    <n v="85"/>
    <n v="85"/>
    <n v="0.15398230088495601"/>
    <n v="0.15398230088495601"/>
    <s v=""/>
    <s v=""/>
    <x v="0"/>
  </r>
  <r>
    <x v="0"/>
    <x v="0"/>
    <s v=""/>
    <x v="0"/>
    <x v="4"/>
    <x v="5"/>
    <x v="0"/>
    <n v="-1"/>
    <n v="0"/>
    <n v="-0.01"/>
    <n v="0"/>
    <s v=""/>
    <s v=""/>
    <x v="0"/>
  </r>
  <r>
    <x v="0"/>
    <x v="0"/>
    <s v=""/>
    <x v="0"/>
    <x v="3"/>
    <x v="6"/>
    <x v="0"/>
    <n v="-1"/>
    <n v="0"/>
    <n v="-0.01"/>
    <n v="0"/>
    <s v=""/>
    <s v=""/>
    <x v="0"/>
  </r>
  <r>
    <x v="0"/>
    <x v="0"/>
    <s v=""/>
    <x v="0"/>
    <x v="2"/>
    <x v="7"/>
    <x v="0"/>
    <n v="-1"/>
    <n v="0"/>
    <n v="-0.01"/>
    <n v="0"/>
    <s v=""/>
    <s v=""/>
    <x v="0"/>
  </r>
  <r>
    <x v="0"/>
    <x v="0"/>
    <s v=""/>
    <x v="0"/>
    <x v="1"/>
    <x v="8"/>
    <x v="0"/>
    <n v="85"/>
    <n v="85"/>
    <n v="0.148672566371681"/>
    <n v="0.148672566371681"/>
    <s v=""/>
    <s v=""/>
    <x v="0"/>
  </r>
  <r>
    <x v="0"/>
    <x v="0"/>
    <s v=""/>
    <x v="0"/>
    <x v="5"/>
    <x v="1"/>
    <x v="1"/>
    <n v="5"/>
    <n v="5"/>
    <n v="8.8495575221238902E-3"/>
    <n v="8.8495575221238902E-3"/>
    <s v=""/>
    <s v=""/>
    <x v="0"/>
  </r>
  <r>
    <x v="0"/>
    <x v="0"/>
    <s v=""/>
    <x v="0"/>
    <x v="4"/>
    <x v="9"/>
    <x v="0"/>
    <n v="30"/>
    <n v="30"/>
    <n v="4.9557522123893798E-2"/>
    <n v="4.9557522123893798E-2"/>
    <s v=""/>
    <s v=""/>
    <x v="0"/>
  </r>
  <r>
    <x v="0"/>
    <x v="0"/>
    <s v=""/>
    <x v="0"/>
    <x v="3"/>
    <x v="7"/>
    <x v="0"/>
    <n v="-1"/>
    <n v="0"/>
    <n v="-0.01"/>
    <n v="0"/>
    <s v=""/>
    <s v=""/>
    <x v="0"/>
  </r>
  <r>
    <x v="0"/>
    <x v="0"/>
    <s v=""/>
    <x v="0"/>
    <x v="4"/>
    <x v="10"/>
    <x v="0"/>
    <n v="170"/>
    <n v="170"/>
    <n v="0.30265486725663698"/>
    <n v="0.30265486725663698"/>
    <s v=""/>
    <s v=""/>
    <x v="0"/>
  </r>
  <r>
    <x v="0"/>
    <x v="0"/>
    <s v=""/>
    <x v="0"/>
    <x v="6"/>
    <x v="11"/>
    <x v="0"/>
    <n v="565"/>
    <n v="565"/>
    <n v="1"/>
    <n v="1"/>
    <s v=""/>
    <s v=""/>
    <x v="0"/>
  </r>
  <r>
    <x v="0"/>
    <x v="0"/>
    <s v=""/>
    <x v="0"/>
    <x v="2"/>
    <x v="12"/>
    <x v="0"/>
    <n v="35"/>
    <n v="35"/>
    <n v="6.3716814159292007E-2"/>
    <n v="6.3716814159292007E-2"/>
    <s v=""/>
    <s v=""/>
    <x v="0"/>
  </r>
  <r>
    <x v="0"/>
    <x v="0"/>
    <s v=""/>
    <x v="0"/>
    <x v="7"/>
    <x v="13"/>
    <x v="0"/>
    <n v="220"/>
    <n v="220"/>
    <n v="0.38938053097345099"/>
    <n v="0.38938053097345099"/>
    <s v=""/>
    <s v=""/>
    <x v="0"/>
  </r>
  <r>
    <x v="0"/>
    <x v="0"/>
    <s v=""/>
    <x v="0"/>
    <x v="2"/>
    <x v="14"/>
    <x v="0"/>
    <n v="510"/>
    <n v="510"/>
    <n v="0.89911504424778799"/>
    <n v="0.89911504424778799"/>
    <s v=""/>
    <s v=""/>
    <x v="0"/>
  </r>
  <r>
    <x v="0"/>
    <x v="0"/>
    <s v=""/>
    <x v="0"/>
    <x v="7"/>
    <x v="15"/>
    <x v="0"/>
    <n v="60"/>
    <n v="60"/>
    <n v="0.104424778761062"/>
    <n v="0.104424778761062"/>
    <s v=""/>
    <s v=""/>
    <x v="0"/>
  </r>
  <r>
    <x v="0"/>
    <x v="0"/>
    <s v=""/>
    <x v="0"/>
    <x v="4"/>
    <x v="1"/>
    <x v="0"/>
    <n v="-1"/>
    <n v="0"/>
    <n v="-0.01"/>
    <n v="0"/>
    <s v=""/>
    <s v=""/>
    <x v="0"/>
  </r>
  <r>
    <x v="0"/>
    <x v="0"/>
    <s v=""/>
    <x v="0"/>
    <x v="7"/>
    <x v="16"/>
    <x v="0"/>
    <n v="120"/>
    <n v="120"/>
    <n v="0.21592920353982301"/>
    <n v="0.21592920353982301"/>
    <s v=""/>
    <s v=""/>
    <x v="0"/>
  </r>
  <r>
    <x v="0"/>
    <x v="0"/>
    <s v=""/>
    <x v="0"/>
    <x v="5"/>
    <x v="17"/>
    <x v="2"/>
    <n v="395"/>
    <n v="395"/>
    <n v="0.70088495575221199"/>
    <n v="0.70088495575221199"/>
    <s v=""/>
    <s v=""/>
    <x v="0"/>
  </r>
  <r>
    <x v="0"/>
    <x v="0"/>
    <s v=""/>
    <x v="0"/>
    <x v="8"/>
    <x v="18"/>
    <x v="0"/>
    <n v="10"/>
    <n v="10"/>
    <n v="2.12389380530973E-2"/>
    <n v="2.12389380530973E-2"/>
    <s v=""/>
    <s v=""/>
    <x v="0"/>
  </r>
  <r>
    <x v="0"/>
    <x v="0"/>
    <s v=""/>
    <x v="0"/>
    <x v="4"/>
    <x v="19"/>
    <x v="0"/>
    <n v="80"/>
    <n v="80"/>
    <n v="0.13805309734513299"/>
    <n v="0.13805309734513299"/>
    <s v=""/>
    <s v=""/>
    <x v="0"/>
  </r>
  <r>
    <x v="0"/>
    <x v="0"/>
    <s v=""/>
    <x v="0"/>
    <x v="1"/>
    <x v="20"/>
    <x v="0"/>
    <n v="195"/>
    <n v="195"/>
    <n v="0.34336283185840699"/>
    <n v="0.34336283185840699"/>
    <s v=""/>
    <s v=""/>
    <x v="0"/>
  </r>
  <r>
    <x v="0"/>
    <x v="0"/>
    <s v=""/>
    <x v="0"/>
    <x v="3"/>
    <x v="21"/>
    <x v="0"/>
    <n v="-1"/>
    <n v="0"/>
    <n v="-0.01"/>
    <n v="0"/>
    <s v=""/>
    <s v=""/>
    <x v="0"/>
  </r>
  <r>
    <x v="0"/>
    <x v="0"/>
    <s v=""/>
    <x v="0"/>
    <x v="7"/>
    <x v="7"/>
    <x v="0"/>
    <n v="-1"/>
    <n v="0"/>
    <n v="-0.01"/>
    <n v="0"/>
    <s v=""/>
    <s v=""/>
    <x v="0"/>
  </r>
  <r>
    <x v="0"/>
    <x v="0"/>
    <s v=""/>
    <x v="0"/>
    <x v="3"/>
    <x v="22"/>
    <x v="0"/>
    <n v="40"/>
    <n v="40"/>
    <n v="6.9026548672566398E-2"/>
    <n v="6.9026548672566398E-2"/>
    <s v=""/>
    <s v=""/>
    <x v="0"/>
  </r>
  <r>
    <x v="0"/>
    <x v="0"/>
    <s v=""/>
    <x v="0"/>
    <x v="1"/>
    <x v="23"/>
    <x v="0"/>
    <n v="270"/>
    <n v="270"/>
    <n v="0.47610619469026599"/>
    <n v="0.47610619469026599"/>
    <s v=""/>
    <s v=""/>
    <x v="0"/>
  </r>
  <r>
    <x v="0"/>
    <x v="0"/>
    <s v=""/>
    <x v="0"/>
    <x v="3"/>
    <x v="24"/>
    <x v="0"/>
    <n v="225"/>
    <n v="225"/>
    <n v="0.4"/>
    <n v="0.4"/>
    <s v=""/>
    <s v=""/>
    <x v="0"/>
  </r>
  <r>
    <x v="0"/>
    <x v="0"/>
    <s v=""/>
    <x v="0"/>
    <x v="3"/>
    <x v="25"/>
    <x v="0"/>
    <n v="45"/>
    <n v="45"/>
    <n v="7.61061946902655E-2"/>
    <n v="7.61061946902655E-2"/>
    <s v=""/>
    <s v=""/>
    <x v="0"/>
  </r>
  <r>
    <x v="0"/>
    <x v="0"/>
    <s v=""/>
    <x v="0"/>
    <x v="4"/>
    <x v="26"/>
    <x v="0"/>
    <n v="15"/>
    <n v="15"/>
    <n v="2.6548672566371698E-2"/>
    <n v="2.6548672566371698E-2"/>
    <s v=""/>
    <s v=""/>
    <x v="0"/>
  </r>
  <r>
    <x v="0"/>
    <x v="0"/>
    <s v=""/>
    <x v="0"/>
    <x v="4"/>
    <x v="27"/>
    <x v="0"/>
    <n v="185"/>
    <n v="185"/>
    <n v="0.32920353982300898"/>
    <n v="0.32920353982300898"/>
    <s v=""/>
    <s v=""/>
    <x v="0"/>
  </r>
  <r>
    <x v="0"/>
    <x v="0"/>
    <s v=""/>
    <x v="0"/>
    <x v="8"/>
    <x v="28"/>
    <x v="0"/>
    <n v="75"/>
    <n v="75"/>
    <n v="0.13097345132743399"/>
    <n v="0.13097345132743399"/>
    <s v=""/>
    <s v=""/>
    <x v="0"/>
  </r>
  <r>
    <x v="0"/>
    <x v="0"/>
    <s v=""/>
    <x v="0"/>
    <x v="8"/>
    <x v="7"/>
    <x v="0"/>
    <n v="-1"/>
    <n v="0"/>
    <n v="-0.01"/>
    <n v="0"/>
    <s v=""/>
    <s v=""/>
    <x v="0"/>
  </r>
  <r>
    <x v="0"/>
    <x v="0"/>
    <s v=""/>
    <x v="0"/>
    <x v="8"/>
    <x v="29"/>
    <x v="0"/>
    <n v="265"/>
    <n v="265"/>
    <n v="0.46548672566371702"/>
    <n v="0.46548672566371702"/>
    <s v=""/>
    <s v=""/>
    <x v="0"/>
  </r>
  <r>
    <x v="0"/>
    <x v="0"/>
    <s v=""/>
    <x v="0"/>
    <x v="8"/>
    <x v="30"/>
    <x v="0"/>
    <n v="170"/>
    <n v="170"/>
    <n v="0.30088495575221202"/>
    <n v="0.30088495575221202"/>
    <s v=""/>
    <s v=""/>
    <x v="0"/>
  </r>
  <r>
    <x v="0"/>
    <x v="0"/>
    <s v=""/>
    <x v="0"/>
    <x v="7"/>
    <x v="31"/>
    <x v="0"/>
    <n v="165"/>
    <n v="165"/>
    <n v="0.29026548672566399"/>
    <n v="0.29026548672566399"/>
    <s v=""/>
    <s v=""/>
    <x v="0"/>
  </r>
  <r>
    <x v="0"/>
    <x v="0"/>
    <s v=""/>
    <x v="0"/>
    <x v="1"/>
    <x v="32"/>
    <x v="0"/>
    <n v="15"/>
    <n v="15"/>
    <n v="3.00884955752212E-2"/>
    <n v="3.00884955752212E-2"/>
    <s v=""/>
    <s v=""/>
    <x v="0"/>
  </r>
  <r>
    <x v="0"/>
    <x v="0"/>
    <s v=""/>
    <x v="0"/>
    <x v="8"/>
    <x v="33"/>
    <x v="0"/>
    <n v="30"/>
    <n v="30"/>
    <n v="4.9557522123893798E-2"/>
    <n v="4.9557522123893798E-2"/>
    <s v=""/>
    <s v=""/>
    <x v="0"/>
  </r>
  <r>
    <x v="0"/>
    <x v="0"/>
    <s v=""/>
    <x v="0"/>
    <x v="8"/>
    <x v="34"/>
    <x v="0"/>
    <n v="15"/>
    <n v="15"/>
    <n v="3.00884955752212E-2"/>
    <n v="3.00884955752212E-2"/>
    <s v=""/>
    <s v=""/>
    <x v="0"/>
  </r>
  <r>
    <x v="0"/>
    <x v="0"/>
    <s v=""/>
    <x v="0"/>
    <x v="5"/>
    <x v="35"/>
    <x v="3"/>
    <n v="165"/>
    <n v="165"/>
    <n v="0.29026548672566399"/>
    <n v="0.29026548672566399"/>
    <s v=""/>
    <s v=""/>
    <x v="0"/>
  </r>
  <r>
    <x v="0"/>
    <x v="0"/>
    <s v=""/>
    <x v="0"/>
    <x v="3"/>
    <x v="36"/>
    <x v="0"/>
    <n v="250"/>
    <n v="250"/>
    <n v="0.44070796460176997"/>
    <n v="0.44070796460176997"/>
    <s v=""/>
    <s v=""/>
    <x v="0"/>
  </r>
  <r>
    <x v="0"/>
    <x v="0"/>
    <s v=""/>
    <x v="0"/>
    <x v="9"/>
    <x v="11"/>
    <x v="0"/>
    <s v=""/>
    <s v=""/>
    <s v=""/>
    <s v=""/>
    <n v="5.3809500000000003"/>
    <n v="4"/>
    <x v="0"/>
  </r>
  <r>
    <x v="0"/>
    <x v="0"/>
    <s v=""/>
    <x v="0"/>
    <x v="10"/>
    <x v="11"/>
    <x v="0"/>
    <s v=""/>
    <s v=""/>
    <s v=""/>
    <s v=""/>
    <n v="29.980530000000002"/>
    <n v="30"/>
    <x v="0"/>
  </r>
  <r>
    <x v="0"/>
    <x v="1"/>
    <s v=""/>
    <x v="1"/>
    <x v="9"/>
    <x v="11"/>
    <x v="0"/>
    <s v=""/>
    <s v=""/>
    <s v=""/>
    <s v=""/>
    <n v="7.6206899999999997"/>
    <n v="6"/>
    <x v="0"/>
  </r>
  <r>
    <x v="0"/>
    <x v="1"/>
    <s v=""/>
    <x v="1"/>
    <x v="10"/>
    <x v="11"/>
    <x v="0"/>
    <s v=""/>
    <s v=""/>
    <s v=""/>
    <s v=""/>
    <n v="29.619769999999999"/>
    <n v="30"/>
    <x v="0"/>
  </r>
  <r>
    <x v="0"/>
    <x v="1"/>
    <s v=""/>
    <x v="1"/>
    <x v="0"/>
    <x v="0"/>
    <x v="0"/>
    <n v="1"/>
    <s v=""/>
    <s v=""/>
    <s v=""/>
    <s v=""/>
    <s v=""/>
    <x v="0"/>
  </r>
  <r>
    <x v="0"/>
    <x v="1"/>
    <s v=""/>
    <x v="1"/>
    <x v="1"/>
    <x v="20"/>
    <x v="0"/>
    <n v="25"/>
    <n v="25"/>
    <n v="5.1330798479087503E-2"/>
    <n v="5.1330798479087503E-2"/>
    <s v=""/>
    <s v=""/>
    <x v="0"/>
  </r>
  <r>
    <x v="0"/>
    <x v="1"/>
    <s v=""/>
    <x v="1"/>
    <x v="3"/>
    <x v="7"/>
    <x v="0"/>
    <n v="-1"/>
    <n v="0"/>
    <n v="-0.01"/>
    <n v="0"/>
    <s v=""/>
    <s v=""/>
    <x v="0"/>
  </r>
  <r>
    <x v="0"/>
    <x v="1"/>
    <s v=""/>
    <x v="1"/>
    <x v="1"/>
    <x v="1"/>
    <x v="0"/>
    <n v="15"/>
    <n v="15"/>
    <n v="3.2319391634981001E-2"/>
    <n v="3.2319391634981001E-2"/>
    <s v=""/>
    <s v=""/>
    <x v="0"/>
  </r>
  <r>
    <x v="0"/>
    <x v="1"/>
    <s v=""/>
    <x v="1"/>
    <x v="2"/>
    <x v="7"/>
    <x v="0"/>
    <n v="-1"/>
    <n v="0"/>
    <n v="-0.01"/>
    <n v="0"/>
    <s v=""/>
    <s v=""/>
    <x v="0"/>
  </r>
  <r>
    <x v="0"/>
    <x v="1"/>
    <s v=""/>
    <x v="1"/>
    <x v="2"/>
    <x v="2"/>
    <x v="0"/>
    <n v="75"/>
    <n v="75"/>
    <n v="0.14068441064638801"/>
    <n v="0.14068441064638801"/>
    <s v=""/>
    <s v=""/>
    <x v="0"/>
  </r>
  <r>
    <x v="0"/>
    <x v="1"/>
    <s v=""/>
    <x v="1"/>
    <x v="4"/>
    <x v="4"/>
    <x v="0"/>
    <n v="85"/>
    <n v="85"/>
    <n v="0.159695817490494"/>
    <n v="0.159695817490494"/>
    <s v=""/>
    <s v=""/>
    <x v="0"/>
  </r>
  <r>
    <x v="0"/>
    <x v="1"/>
    <s v=""/>
    <x v="1"/>
    <x v="3"/>
    <x v="6"/>
    <x v="0"/>
    <n v="155"/>
    <n v="155"/>
    <n v="0.29467680608364999"/>
    <n v="0.29467680608364999"/>
    <s v=""/>
    <s v=""/>
    <x v="0"/>
  </r>
  <r>
    <x v="0"/>
    <x v="1"/>
    <s v=""/>
    <x v="1"/>
    <x v="6"/>
    <x v="11"/>
    <x v="0"/>
    <n v="525"/>
    <n v="525"/>
    <n v="1"/>
    <n v="1"/>
    <s v=""/>
    <s v=""/>
    <x v="0"/>
  </r>
  <r>
    <x v="0"/>
    <x v="1"/>
    <s v=""/>
    <x v="1"/>
    <x v="4"/>
    <x v="10"/>
    <x v="0"/>
    <n v="155"/>
    <n v="155"/>
    <n v="0.29277566539923999"/>
    <n v="0.29277566539923999"/>
    <s v=""/>
    <s v=""/>
    <x v="0"/>
  </r>
  <r>
    <x v="0"/>
    <x v="1"/>
    <s v=""/>
    <x v="1"/>
    <x v="1"/>
    <x v="8"/>
    <x v="0"/>
    <n v="5"/>
    <n v="5"/>
    <n v="1.33079847908745E-2"/>
    <n v="1.33079847908745E-2"/>
    <s v=""/>
    <s v=""/>
    <x v="0"/>
  </r>
  <r>
    <x v="0"/>
    <x v="1"/>
    <s v=""/>
    <x v="1"/>
    <x v="4"/>
    <x v="1"/>
    <x v="0"/>
    <n v="-1"/>
    <n v="0"/>
    <n v="-0.01"/>
    <n v="0"/>
    <s v=""/>
    <s v=""/>
    <x v="0"/>
  </r>
  <r>
    <x v="0"/>
    <x v="1"/>
    <s v=""/>
    <x v="1"/>
    <x v="7"/>
    <x v="13"/>
    <x v="0"/>
    <n v="240"/>
    <n v="240"/>
    <n v="0.45437262357414399"/>
    <n v="0.45437262357414399"/>
    <s v=""/>
    <s v=""/>
    <x v="0"/>
  </r>
  <r>
    <x v="0"/>
    <x v="1"/>
    <s v=""/>
    <x v="1"/>
    <x v="2"/>
    <x v="14"/>
    <x v="0"/>
    <n v="450"/>
    <n v="450"/>
    <n v="0.85741444866920102"/>
    <n v="0.85741444866920102"/>
    <s v=""/>
    <s v=""/>
    <x v="0"/>
  </r>
  <r>
    <x v="0"/>
    <x v="1"/>
    <s v=""/>
    <x v="1"/>
    <x v="7"/>
    <x v="15"/>
    <x v="0"/>
    <n v="60"/>
    <n v="60"/>
    <n v="0.11596958174904901"/>
    <n v="0.11596958174904901"/>
    <s v=""/>
    <s v=""/>
    <x v="0"/>
  </r>
  <r>
    <x v="0"/>
    <x v="1"/>
    <s v=""/>
    <x v="1"/>
    <x v="3"/>
    <x v="21"/>
    <x v="0"/>
    <n v="-1"/>
    <n v="0"/>
    <n v="-0.01"/>
    <n v="0"/>
    <s v=""/>
    <s v=""/>
    <x v="0"/>
  </r>
  <r>
    <x v="0"/>
    <x v="1"/>
    <s v=""/>
    <x v="1"/>
    <x v="8"/>
    <x v="18"/>
    <x v="0"/>
    <n v="15"/>
    <n v="15"/>
    <n v="2.6615969581748999E-2"/>
    <n v="2.6615969581748999E-2"/>
    <s v=""/>
    <s v=""/>
    <x v="0"/>
  </r>
  <r>
    <x v="0"/>
    <x v="1"/>
    <s v=""/>
    <x v="1"/>
    <x v="4"/>
    <x v="19"/>
    <x v="0"/>
    <n v="85"/>
    <n v="85"/>
    <n v="0.157794676806084"/>
    <n v="0.157794676806084"/>
    <s v=""/>
    <s v=""/>
    <x v="0"/>
  </r>
  <r>
    <x v="0"/>
    <x v="1"/>
    <s v=""/>
    <x v="1"/>
    <x v="7"/>
    <x v="16"/>
    <x v="0"/>
    <n v="35"/>
    <n v="35"/>
    <n v="6.2737642585551298E-2"/>
    <n v="6.2737642585551298E-2"/>
    <s v=""/>
    <s v=""/>
    <x v="0"/>
  </r>
  <r>
    <x v="0"/>
    <x v="1"/>
    <s v=""/>
    <x v="1"/>
    <x v="5"/>
    <x v="35"/>
    <x v="3"/>
    <n v="65"/>
    <n v="65"/>
    <n v="0.123574144486692"/>
    <n v="0.123574144486692"/>
    <s v=""/>
    <s v=""/>
    <x v="0"/>
  </r>
  <r>
    <x v="0"/>
    <x v="1"/>
    <s v=""/>
    <x v="1"/>
    <x v="3"/>
    <x v="24"/>
    <x v="0"/>
    <n v="315"/>
    <n v="315"/>
    <n v="0.60266159695817501"/>
    <n v="0.60266159695817501"/>
    <s v=""/>
    <s v=""/>
    <x v="0"/>
  </r>
  <r>
    <x v="0"/>
    <x v="1"/>
    <s v=""/>
    <x v="1"/>
    <x v="7"/>
    <x v="7"/>
    <x v="0"/>
    <n v="-1"/>
    <n v="0"/>
    <n v="-0.01"/>
    <n v="0"/>
    <s v=""/>
    <s v=""/>
    <x v="0"/>
  </r>
  <r>
    <x v="0"/>
    <x v="1"/>
    <s v=""/>
    <x v="1"/>
    <x v="3"/>
    <x v="22"/>
    <x v="0"/>
    <n v="10"/>
    <n v="10"/>
    <n v="1.5209125475285201E-2"/>
    <n v="1.5209125475285201E-2"/>
    <s v=""/>
    <s v=""/>
    <x v="0"/>
  </r>
  <r>
    <x v="0"/>
    <x v="1"/>
    <s v=""/>
    <x v="1"/>
    <x v="7"/>
    <x v="31"/>
    <x v="0"/>
    <n v="195"/>
    <n v="195"/>
    <n v="0.366920152091255"/>
    <n v="0.366920152091255"/>
    <s v=""/>
    <s v=""/>
    <x v="0"/>
  </r>
  <r>
    <x v="0"/>
    <x v="1"/>
    <s v=""/>
    <x v="1"/>
    <x v="4"/>
    <x v="26"/>
    <x v="0"/>
    <n v="20"/>
    <n v="20"/>
    <n v="4.1825095057034203E-2"/>
    <n v="4.1825095057034203E-2"/>
    <s v=""/>
    <s v=""/>
    <x v="0"/>
  </r>
  <r>
    <x v="0"/>
    <x v="1"/>
    <s v=""/>
    <x v="1"/>
    <x v="8"/>
    <x v="28"/>
    <x v="0"/>
    <n v="70"/>
    <n v="70"/>
    <n v="0.129277566539924"/>
    <n v="0.129277566539924"/>
    <s v=""/>
    <s v=""/>
    <x v="0"/>
  </r>
  <r>
    <x v="0"/>
    <x v="1"/>
    <s v=""/>
    <x v="1"/>
    <x v="5"/>
    <x v="17"/>
    <x v="2"/>
    <n v="460"/>
    <n v="460"/>
    <n v="0.87642585551330798"/>
    <n v="0.87642585551330798"/>
    <s v=""/>
    <s v=""/>
    <x v="0"/>
  </r>
  <r>
    <x v="0"/>
    <x v="1"/>
    <s v=""/>
    <x v="1"/>
    <x v="4"/>
    <x v="27"/>
    <x v="0"/>
    <n v="160"/>
    <n v="160"/>
    <n v="0.30798479087452502"/>
    <n v="0.30798479087452502"/>
    <s v=""/>
    <s v=""/>
    <x v="0"/>
  </r>
  <r>
    <x v="0"/>
    <x v="1"/>
    <s v=""/>
    <x v="1"/>
    <x v="8"/>
    <x v="34"/>
    <x v="0"/>
    <n v="10"/>
    <n v="10"/>
    <n v="1.7110266159695801E-2"/>
    <n v="1.7110266159695801E-2"/>
    <s v=""/>
    <s v=""/>
    <x v="0"/>
  </r>
  <r>
    <x v="0"/>
    <x v="1"/>
    <s v=""/>
    <x v="1"/>
    <x v="8"/>
    <x v="29"/>
    <x v="0"/>
    <n v="230"/>
    <n v="230"/>
    <n v="0.44106463878327001"/>
    <n v="0.44106463878327001"/>
    <s v=""/>
    <s v=""/>
    <x v="0"/>
  </r>
  <r>
    <x v="0"/>
    <x v="1"/>
    <s v=""/>
    <x v="1"/>
    <x v="1"/>
    <x v="32"/>
    <x v="0"/>
    <n v="340"/>
    <n v="340"/>
    <n v="0.64448669201520903"/>
    <n v="0.64448669201520903"/>
    <s v=""/>
    <s v=""/>
    <x v="0"/>
  </r>
  <r>
    <x v="0"/>
    <x v="1"/>
    <s v=""/>
    <x v="1"/>
    <x v="8"/>
    <x v="7"/>
    <x v="0"/>
    <n v="5"/>
    <n v="5"/>
    <n v="1.14068441064639E-2"/>
    <n v="1.14068441064639E-2"/>
    <s v=""/>
    <s v=""/>
    <x v="0"/>
  </r>
  <r>
    <x v="0"/>
    <x v="1"/>
    <s v=""/>
    <x v="1"/>
    <x v="8"/>
    <x v="30"/>
    <x v="0"/>
    <n v="165"/>
    <n v="165"/>
    <n v="0.313688212927757"/>
    <n v="0.313688212927757"/>
    <s v=""/>
    <s v=""/>
    <x v="0"/>
  </r>
  <r>
    <x v="0"/>
    <x v="1"/>
    <s v=""/>
    <x v="1"/>
    <x v="4"/>
    <x v="9"/>
    <x v="0"/>
    <n v="20"/>
    <n v="20"/>
    <n v="3.6121673003802299E-2"/>
    <n v="3.6121673003802299E-2"/>
    <s v=""/>
    <s v=""/>
    <x v="0"/>
  </r>
  <r>
    <x v="0"/>
    <x v="1"/>
    <s v=""/>
    <x v="1"/>
    <x v="1"/>
    <x v="23"/>
    <x v="0"/>
    <n v="135"/>
    <n v="135"/>
    <n v="0.25855513307984801"/>
    <n v="0.25855513307984801"/>
    <s v=""/>
    <s v=""/>
    <x v="0"/>
  </r>
  <r>
    <x v="0"/>
    <x v="1"/>
    <s v=""/>
    <x v="1"/>
    <x v="8"/>
    <x v="33"/>
    <x v="0"/>
    <n v="30"/>
    <n v="30"/>
    <n v="6.0836501901140698E-2"/>
    <n v="6.0836501901140698E-2"/>
    <s v=""/>
    <s v=""/>
    <x v="0"/>
  </r>
  <r>
    <x v="0"/>
    <x v="1"/>
    <s v=""/>
    <x v="1"/>
    <x v="3"/>
    <x v="25"/>
    <x v="0"/>
    <n v="20"/>
    <n v="20"/>
    <n v="3.4220532319391601E-2"/>
    <n v="3.4220532319391601E-2"/>
    <s v=""/>
    <s v=""/>
    <x v="0"/>
  </r>
  <r>
    <x v="0"/>
    <x v="1"/>
    <s v=""/>
    <x v="1"/>
    <x v="2"/>
    <x v="12"/>
    <x v="0"/>
    <n v="-1"/>
    <n v="0"/>
    <n v="-0.01"/>
    <n v="0"/>
    <s v=""/>
    <s v=""/>
    <x v="0"/>
  </r>
  <r>
    <x v="0"/>
    <x v="1"/>
    <s v=""/>
    <x v="1"/>
    <x v="3"/>
    <x v="36"/>
    <x v="0"/>
    <n v="15"/>
    <n v="15"/>
    <n v="3.2319391634981001E-2"/>
    <n v="3.2319391634981001E-2"/>
    <s v=""/>
    <s v=""/>
    <x v="0"/>
  </r>
  <r>
    <x v="0"/>
    <x v="1"/>
    <s v=""/>
    <x v="1"/>
    <x v="3"/>
    <x v="3"/>
    <x v="0"/>
    <n v="10"/>
    <n v="10"/>
    <n v="2.0912547528517102E-2"/>
    <n v="2.0912547528517102E-2"/>
    <s v=""/>
    <s v=""/>
    <x v="0"/>
  </r>
  <r>
    <x v="0"/>
    <x v="1"/>
    <s v=""/>
    <x v="1"/>
    <x v="5"/>
    <x v="1"/>
    <x v="1"/>
    <n v="-1"/>
    <n v="0"/>
    <n v="-0.01"/>
    <n v="0"/>
    <s v=""/>
    <s v=""/>
    <x v="0"/>
  </r>
  <r>
    <x v="0"/>
    <x v="1"/>
    <s v=""/>
    <x v="1"/>
    <x v="4"/>
    <x v="5"/>
    <x v="0"/>
    <n v="-1"/>
    <n v="0"/>
    <n v="-0.01"/>
    <n v="0"/>
    <s v=""/>
    <s v=""/>
    <x v="0"/>
  </r>
  <r>
    <x v="0"/>
    <x v="2"/>
    <s v=""/>
    <x v="2"/>
    <x v="0"/>
    <x v="0"/>
    <x v="0"/>
    <n v="1"/>
    <s v=""/>
    <s v=""/>
    <s v=""/>
    <s v=""/>
    <s v=""/>
    <x v="0"/>
  </r>
  <r>
    <x v="0"/>
    <x v="2"/>
    <s v=""/>
    <x v="2"/>
    <x v="9"/>
    <x v="11"/>
    <x v="0"/>
    <s v=""/>
    <s v=""/>
    <s v=""/>
    <s v=""/>
    <n v="5.4"/>
    <n v="5"/>
    <x v="0"/>
  </r>
  <r>
    <x v="0"/>
    <x v="2"/>
    <s v=""/>
    <x v="2"/>
    <x v="10"/>
    <x v="11"/>
    <x v="0"/>
    <s v=""/>
    <s v=""/>
    <s v=""/>
    <s v=""/>
    <n v="30.726220000000001"/>
    <n v="31"/>
    <x v="0"/>
  </r>
  <r>
    <x v="0"/>
    <x v="2"/>
    <s v=""/>
    <x v="2"/>
    <x v="3"/>
    <x v="21"/>
    <x v="0"/>
    <n v="10"/>
    <n v="10"/>
    <n v="1.15681233933162E-2"/>
    <n v="1.15681233933162E-2"/>
    <s v=""/>
    <s v=""/>
    <x v="0"/>
  </r>
  <r>
    <x v="0"/>
    <x v="2"/>
    <s v=""/>
    <x v="2"/>
    <x v="2"/>
    <x v="2"/>
    <x v="0"/>
    <n v="40"/>
    <n v="40"/>
    <n v="5.26992287917738E-2"/>
    <n v="5.26992287917738E-2"/>
    <s v=""/>
    <s v=""/>
    <x v="0"/>
  </r>
  <r>
    <x v="0"/>
    <x v="2"/>
    <s v=""/>
    <x v="2"/>
    <x v="5"/>
    <x v="1"/>
    <x v="1"/>
    <n v="-1"/>
    <n v="0"/>
    <n v="-0.01"/>
    <n v="0"/>
    <s v=""/>
    <s v=""/>
    <x v="0"/>
  </r>
  <r>
    <x v="0"/>
    <x v="2"/>
    <s v=""/>
    <x v="2"/>
    <x v="4"/>
    <x v="4"/>
    <x v="0"/>
    <n v="130"/>
    <n v="130"/>
    <n v="0.165809768637532"/>
    <n v="0.165809768637532"/>
    <s v=""/>
    <s v=""/>
    <x v="0"/>
  </r>
  <r>
    <x v="0"/>
    <x v="2"/>
    <s v=""/>
    <x v="2"/>
    <x v="4"/>
    <x v="10"/>
    <x v="0"/>
    <n v="190"/>
    <n v="190"/>
    <n v="0.24550128534704399"/>
    <n v="0.24550128534704399"/>
    <s v=""/>
    <s v=""/>
    <x v="0"/>
  </r>
  <r>
    <x v="0"/>
    <x v="2"/>
    <s v=""/>
    <x v="2"/>
    <x v="3"/>
    <x v="36"/>
    <x v="0"/>
    <n v="95"/>
    <n v="95"/>
    <n v="0.123393316195373"/>
    <n v="0.123393316195373"/>
    <s v=""/>
    <s v=""/>
    <x v="0"/>
  </r>
  <r>
    <x v="0"/>
    <x v="2"/>
    <s v=""/>
    <x v="2"/>
    <x v="3"/>
    <x v="6"/>
    <x v="0"/>
    <n v="120"/>
    <n v="120"/>
    <n v="0.15424164524421599"/>
    <n v="0.15424164524421599"/>
    <s v=""/>
    <s v=""/>
    <x v="0"/>
  </r>
  <r>
    <x v="0"/>
    <x v="2"/>
    <s v=""/>
    <x v="2"/>
    <x v="2"/>
    <x v="12"/>
    <x v="0"/>
    <n v="80"/>
    <n v="80"/>
    <n v="0.105398457583548"/>
    <n v="0.105398457583548"/>
    <s v=""/>
    <s v=""/>
    <x v="0"/>
  </r>
  <r>
    <x v="0"/>
    <x v="2"/>
    <s v=""/>
    <x v="2"/>
    <x v="6"/>
    <x v="11"/>
    <x v="0"/>
    <n v="780"/>
    <n v="780"/>
    <n v="1"/>
    <n v="1"/>
    <s v=""/>
    <s v=""/>
    <x v="0"/>
  </r>
  <r>
    <x v="0"/>
    <x v="2"/>
    <s v=""/>
    <x v="2"/>
    <x v="4"/>
    <x v="5"/>
    <x v="0"/>
    <n v="-1"/>
    <n v="0"/>
    <n v="-0.01"/>
    <n v="0"/>
    <s v=""/>
    <s v=""/>
    <x v="0"/>
  </r>
  <r>
    <x v="0"/>
    <x v="2"/>
    <s v=""/>
    <x v="2"/>
    <x v="3"/>
    <x v="3"/>
    <x v="0"/>
    <n v="15"/>
    <n v="15"/>
    <n v="2.1850899742930599E-2"/>
    <n v="2.1850899742930599E-2"/>
    <s v=""/>
    <s v=""/>
    <x v="0"/>
  </r>
  <r>
    <x v="0"/>
    <x v="2"/>
    <s v=""/>
    <x v="2"/>
    <x v="3"/>
    <x v="25"/>
    <x v="0"/>
    <n v="55"/>
    <n v="55"/>
    <n v="6.9408740359897206E-2"/>
    <n v="6.9408740359897206E-2"/>
    <s v=""/>
    <s v=""/>
    <x v="0"/>
  </r>
  <r>
    <x v="0"/>
    <x v="2"/>
    <s v=""/>
    <x v="2"/>
    <x v="3"/>
    <x v="7"/>
    <x v="0"/>
    <n v="-1"/>
    <n v="0"/>
    <n v="-0.01"/>
    <n v="0"/>
    <s v=""/>
    <s v=""/>
    <x v="0"/>
  </r>
  <r>
    <x v="0"/>
    <x v="2"/>
    <s v=""/>
    <x v="2"/>
    <x v="4"/>
    <x v="27"/>
    <x v="0"/>
    <n v="310"/>
    <n v="310"/>
    <n v="0.398457583547558"/>
    <n v="0.398457583547558"/>
    <s v=""/>
    <s v=""/>
    <x v="0"/>
  </r>
  <r>
    <x v="0"/>
    <x v="2"/>
    <s v=""/>
    <x v="2"/>
    <x v="2"/>
    <x v="14"/>
    <x v="0"/>
    <n v="655"/>
    <n v="655"/>
    <n v="0.84190231362467904"/>
    <n v="0.84190231362467904"/>
    <s v=""/>
    <s v=""/>
    <x v="0"/>
  </r>
  <r>
    <x v="0"/>
    <x v="2"/>
    <s v=""/>
    <x v="2"/>
    <x v="7"/>
    <x v="15"/>
    <x v="0"/>
    <n v="70"/>
    <n v="70"/>
    <n v="9.1259640102827805E-2"/>
    <n v="9.1259640102827805E-2"/>
    <s v=""/>
    <s v=""/>
    <x v="0"/>
  </r>
  <r>
    <x v="0"/>
    <x v="2"/>
    <s v=""/>
    <x v="2"/>
    <x v="8"/>
    <x v="18"/>
    <x v="0"/>
    <n v="5"/>
    <n v="5"/>
    <n v="6.4267352185090002E-3"/>
    <n v="6.4267352185090002E-3"/>
    <s v=""/>
    <s v=""/>
    <x v="0"/>
  </r>
  <r>
    <x v="0"/>
    <x v="2"/>
    <s v=""/>
    <x v="2"/>
    <x v="7"/>
    <x v="13"/>
    <x v="0"/>
    <n v="280"/>
    <n v="280"/>
    <n v="0.36246786632390698"/>
    <n v="0.36246786632390698"/>
    <s v=""/>
    <s v=""/>
    <x v="0"/>
  </r>
  <r>
    <x v="0"/>
    <x v="2"/>
    <s v=""/>
    <x v="2"/>
    <x v="1"/>
    <x v="20"/>
    <x v="0"/>
    <n v="215"/>
    <n v="215"/>
    <n v="0.27763496143958899"/>
    <n v="0.27763496143958899"/>
    <s v=""/>
    <s v=""/>
    <x v="0"/>
  </r>
  <r>
    <x v="0"/>
    <x v="2"/>
    <s v=""/>
    <x v="2"/>
    <x v="1"/>
    <x v="8"/>
    <x v="0"/>
    <n v="120"/>
    <n v="120"/>
    <n v="0.15295629820051401"/>
    <n v="0.15295629820051401"/>
    <s v=""/>
    <s v=""/>
    <x v="0"/>
  </r>
  <r>
    <x v="0"/>
    <x v="2"/>
    <s v=""/>
    <x v="2"/>
    <x v="5"/>
    <x v="17"/>
    <x v="2"/>
    <n v="680"/>
    <n v="680"/>
    <n v="0.87532133676092605"/>
    <n v="0.87532133676092605"/>
    <s v=""/>
    <s v=""/>
    <x v="0"/>
  </r>
  <r>
    <x v="0"/>
    <x v="2"/>
    <s v=""/>
    <x v="2"/>
    <x v="4"/>
    <x v="19"/>
    <x v="0"/>
    <n v="95"/>
    <n v="95"/>
    <n v="0.11953727506426701"/>
    <n v="0.11953727506426701"/>
    <s v=""/>
    <s v=""/>
    <x v="0"/>
  </r>
  <r>
    <x v="0"/>
    <x v="2"/>
    <s v=""/>
    <x v="2"/>
    <x v="7"/>
    <x v="7"/>
    <x v="0"/>
    <n v="-1"/>
    <n v="0"/>
    <n v="-0.01"/>
    <n v="0"/>
    <s v=""/>
    <s v=""/>
    <x v="0"/>
  </r>
  <r>
    <x v="0"/>
    <x v="2"/>
    <s v=""/>
    <x v="2"/>
    <x v="5"/>
    <x v="35"/>
    <x v="3"/>
    <n v="95"/>
    <n v="95"/>
    <n v="0.123393316195373"/>
    <n v="0.123393316195373"/>
    <s v=""/>
    <s v=""/>
    <x v="0"/>
  </r>
  <r>
    <x v="0"/>
    <x v="2"/>
    <s v=""/>
    <x v="2"/>
    <x v="3"/>
    <x v="24"/>
    <x v="0"/>
    <n v="405"/>
    <n v="405"/>
    <n v="0.52313624678663195"/>
    <n v="0.52313624678663195"/>
    <s v=""/>
    <s v=""/>
    <x v="0"/>
  </r>
  <r>
    <x v="0"/>
    <x v="2"/>
    <s v=""/>
    <x v="2"/>
    <x v="4"/>
    <x v="1"/>
    <x v="0"/>
    <n v="-1"/>
    <n v="0"/>
    <n v="-0.01"/>
    <n v="0"/>
    <s v=""/>
    <s v=""/>
    <x v="0"/>
  </r>
  <r>
    <x v="0"/>
    <x v="2"/>
    <s v=""/>
    <x v="2"/>
    <x v="8"/>
    <x v="30"/>
    <x v="0"/>
    <n v="235"/>
    <n v="235"/>
    <n v="0.30205655526992298"/>
    <n v="0.30205655526992298"/>
    <s v=""/>
    <s v=""/>
    <x v="0"/>
  </r>
  <r>
    <x v="0"/>
    <x v="2"/>
    <s v=""/>
    <x v="2"/>
    <x v="4"/>
    <x v="26"/>
    <x v="0"/>
    <n v="10"/>
    <n v="10"/>
    <n v="1.41388174807198E-2"/>
    <n v="1.41388174807198E-2"/>
    <s v=""/>
    <s v=""/>
    <x v="0"/>
  </r>
  <r>
    <x v="0"/>
    <x v="2"/>
    <s v=""/>
    <x v="2"/>
    <x v="7"/>
    <x v="31"/>
    <x v="0"/>
    <n v="300"/>
    <n v="300"/>
    <n v="0.38560411311053999"/>
    <n v="0.38560411311053999"/>
    <s v=""/>
    <s v=""/>
    <x v="0"/>
  </r>
  <r>
    <x v="0"/>
    <x v="2"/>
    <s v=""/>
    <x v="2"/>
    <x v="3"/>
    <x v="22"/>
    <x v="0"/>
    <n v="70"/>
    <n v="70"/>
    <n v="9.2544987146529506E-2"/>
    <n v="9.2544987146529506E-2"/>
    <s v=""/>
    <s v=""/>
    <x v="0"/>
  </r>
  <r>
    <x v="0"/>
    <x v="2"/>
    <s v=""/>
    <x v="2"/>
    <x v="8"/>
    <x v="34"/>
    <x v="0"/>
    <n v="5"/>
    <n v="5"/>
    <n v="8.9974293059126003E-3"/>
    <n v="8.9974293059126003E-3"/>
    <s v=""/>
    <s v=""/>
    <x v="0"/>
  </r>
  <r>
    <x v="0"/>
    <x v="2"/>
    <s v=""/>
    <x v="2"/>
    <x v="7"/>
    <x v="16"/>
    <x v="0"/>
    <n v="125"/>
    <n v="125"/>
    <n v="0.160668380462725"/>
    <n v="0.160668380462725"/>
    <s v=""/>
    <s v=""/>
    <x v="0"/>
  </r>
  <r>
    <x v="0"/>
    <x v="2"/>
    <s v=""/>
    <x v="2"/>
    <x v="8"/>
    <x v="29"/>
    <x v="0"/>
    <n v="445"/>
    <n v="445"/>
    <n v="0.574550128534704"/>
    <n v="0.574550128534704"/>
    <s v=""/>
    <s v=""/>
    <x v="0"/>
  </r>
  <r>
    <x v="0"/>
    <x v="2"/>
    <s v=""/>
    <x v="2"/>
    <x v="1"/>
    <x v="1"/>
    <x v="0"/>
    <n v="-1"/>
    <n v="0"/>
    <n v="-0.01"/>
    <n v="0"/>
    <s v=""/>
    <s v=""/>
    <x v="0"/>
  </r>
  <r>
    <x v="0"/>
    <x v="2"/>
    <s v=""/>
    <x v="2"/>
    <x v="2"/>
    <x v="7"/>
    <x v="0"/>
    <n v="-1"/>
    <n v="0"/>
    <n v="-0.01"/>
    <n v="0"/>
    <s v=""/>
    <s v=""/>
    <x v="0"/>
  </r>
  <r>
    <x v="0"/>
    <x v="2"/>
    <s v=""/>
    <x v="2"/>
    <x v="8"/>
    <x v="7"/>
    <x v="0"/>
    <n v="-1"/>
    <n v="0"/>
    <n v="-0.01"/>
    <n v="0"/>
    <s v=""/>
    <s v=""/>
    <x v="0"/>
  </r>
  <r>
    <x v="0"/>
    <x v="2"/>
    <s v=""/>
    <x v="2"/>
    <x v="8"/>
    <x v="28"/>
    <x v="0"/>
    <n v="60"/>
    <n v="60"/>
    <n v="7.8406169665809794E-2"/>
    <n v="7.8406169665809794E-2"/>
    <s v=""/>
    <s v=""/>
    <x v="0"/>
  </r>
  <r>
    <x v="0"/>
    <x v="2"/>
    <s v=""/>
    <x v="2"/>
    <x v="1"/>
    <x v="23"/>
    <x v="0"/>
    <n v="415"/>
    <n v="415"/>
    <n v="0.53084832904884305"/>
    <n v="0.53084832904884305"/>
    <s v=""/>
    <s v=""/>
    <x v="0"/>
  </r>
  <r>
    <x v="0"/>
    <x v="2"/>
    <s v=""/>
    <x v="2"/>
    <x v="1"/>
    <x v="32"/>
    <x v="0"/>
    <n v="30"/>
    <n v="30"/>
    <n v="3.8560411311053998E-2"/>
    <n v="3.8560411311053998E-2"/>
    <s v=""/>
    <s v=""/>
    <x v="0"/>
  </r>
  <r>
    <x v="0"/>
    <x v="2"/>
    <s v=""/>
    <x v="2"/>
    <x v="4"/>
    <x v="9"/>
    <x v="0"/>
    <n v="40"/>
    <n v="40"/>
    <n v="5.26992287917738E-2"/>
    <n v="5.26992287917738E-2"/>
    <s v=""/>
    <s v=""/>
    <x v="0"/>
  </r>
  <r>
    <x v="0"/>
    <x v="2"/>
    <s v=""/>
    <x v="2"/>
    <x v="8"/>
    <x v="33"/>
    <x v="0"/>
    <n v="20"/>
    <n v="20"/>
    <n v="2.8277634961439601E-2"/>
    <n v="2.8277634961439601E-2"/>
    <s v=""/>
    <s v=""/>
    <x v="0"/>
  </r>
  <r>
    <x v="0"/>
    <x v="3"/>
    <s v=""/>
    <x v="3"/>
    <x v="0"/>
    <x v="0"/>
    <x v="0"/>
    <n v="1"/>
    <s v=""/>
    <s v=""/>
    <s v=""/>
    <s v=""/>
    <s v=""/>
    <x v="0"/>
  </r>
  <r>
    <x v="0"/>
    <x v="3"/>
    <s v=""/>
    <x v="3"/>
    <x v="10"/>
    <x v="11"/>
    <x v="0"/>
    <s v=""/>
    <s v=""/>
    <s v=""/>
    <s v=""/>
    <n v="29.27347"/>
    <n v="29"/>
    <x v="0"/>
  </r>
  <r>
    <x v="0"/>
    <x v="3"/>
    <s v=""/>
    <x v="3"/>
    <x v="9"/>
    <x v="11"/>
    <x v="0"/>
    <s v=""/>
    <s v=""/>
    <s v=""/>
    <s v=""/>
    <n v="-1"/>
    <n v="-1"/>
    <x v="0"/>
  </r>
  <r>
    <x v="0"/>
    <x v="3"/>
    <s v=""/>
    <x v="3"/>
    <x v="3"/>
    <x v="25"/>
    <x v="0"/>
    <n v="-1"/>
    <n v="0"/>
    <n v="-0.01"/>
    <n v="0"/>
    <s v=""/>
    <s v=""/>
    <x v="0"/>
  </r>
  <r>
    <x v="0"/>
    <x v="3"/>
    <s v=""/>
    <x v="3"/>
    <x v="2"/>
    <x v="12"/>
    <x v="0"/>
    <n v="-1"/>
    <n v="0"/>
    <n v="-0.01"/>
    <n v="0"/>
    <s v=""/>
    <s v=""/>
    <x v="0"/>
  </r>
  <r>
    <x v="0"/>
    <x v="3"/>
    <s v=""/>
    <x v="3"/>
    <x v="2"/>
    <x v="2"/>
    <x v="0"/>
    <n v="-1"/>
    <n v="0"/>
    <n v="-0.01"/>
    <n v="0"/>
    <s v=""/>
    <s v=""/>
    <x v="0"/>
  </r>
  <r>
    <x v="0"/>
    <x v="3"/>
    <s v=""/>
    <x v="3"/>
    <x v="3"/>
    <x v="3"/>
    <x v="0"/>
    <n v="-1"/>
    <n v="0"/>
    <n v="-0.01"/>
    <n v="0"/>
    <s v=""/>
    <s v=""/>
    <x v="0"/>
  </r>
  <r>
    <x v="0"/>
    <x v="3"/>
    <s v=""/>
    <x v="3"/>
    <x v="1"/>
    <x v="23"/>
    <x v="0"/>
    <n v="135"/>
    <n v="135"/>
    <n v="0.27346938775510199"/>
    <n v="0.27346938775510199"/>
    <s v=""/>
    <s v=""/>
    <x v="0"/>
  </r>
  <r>
    <x v="0"/>
    <x v="3"/>
    <s v=""/>
    <x v="3"/>
    <x v="1"/>
    <x v="8"/>
    <x v="0"/>
    <n v="15"/>
    <n v="15"/>
    <n v="2.8571428571428598E-2"/>
    <n v="2.8571428571428598E-2"/>
    <s v=""/>
    <s v=""/>
    <x v="0"/>
  </r>
  <r>
    <x v="0"/>
    <x v="3"/>
    <s v=""/>
    <x v="3"/>
    <x v="3"/>
    <x v="7"/>
    <x v="0"/>
    <n v="490"/>
    <n v="490"/>
    <n v="1"/>
    <n v="1"/>
    <s v=""/>
    <s v=""/>
    <x v="0"/>
  </r>
  <r>
    <x v="0"/>
    <x v="3"/>
    <s v=""/>
    <x v="3"/>
    <x v="7"/>
    <x v="15"/>
    <x v="0"/>
    <n v="80"/>
    <n v="80"/>
    <n v="0.161224489795918"/>
    <n v="0.161224489795918"/>
    <s v=""/>
    <s v=""/>
    <x v="0"/>
  </r>
  <r>
    <x v="0"/>
    <x v="3"/>
    <s v=""/>
    <x v="3"/>
    <x v="3"/>
    <x v="36"/>
    <x v="0"/>
    <n v="-1"/>
    <n v="0"/>
    <n v="-0.01"/>
    <n v="0"/>
    <s v=""/>
    <s v=""/>
    <x v="0"/>
  </r>
  <r>
    <x v="0"/>
    <x v="3"/>
    <s v=""/>
    <x v="3"/>
    <x v="5"/>
    <x v="1"/>
    <x v="1"/>
    <n v="-1"/>
    <n v="0"/>
    <n v="-0.01"/>
    <n v="0"/>
    <s v=""/>
    <s v=""/>
    <x v="0"/>
  </r>
  <r>
    <x v="0"/>
    <x v="3"/>
    <s v=""/>
    <x v="3"/>
    <x v="3"/>
    <x v="21"/>
    <x v="0"/>
    <n v="-1"/>
    <n v="0"/>
    <n v="-0.01"/>
    <n v="0"/>
    <s v=""/>
    <s v=""/>
    <x v="0"/>
  </r>
  <r>
    <x v="0"/>
    <x v="3"/>
    <s v=""/>
    <x v="3"/>
    <x v="3"/>
    <x v="6"/>
    <x v="0"/>
    <n v="-1"/>
    <n v="0"/>
    <n v="-0.01"/>
    <n v="0"/>
    <s v=""/>
    <s v=""/>
    <x v="0"/>
  </r>
  <r>
    <x v="0"/>
    <x v="3"/>
    <s v=""/>
    <x v="3"/>
    <x v="4"/>
    <x v="5"/>
    <x v="0"/>
    <n v="-1"/>
    <n v="0"/>
    <n v="-0.01"/>
    <n v="0"/>
    <s v=""/>
    <s v=""/>
    <x v="0"/>
  </r>
  <r>
    <x v="0"/>
    <x v="3"/>
    <s v=""/>
    <x v="3"/>
    <x v="4"/>
    <x v="10"/>
    <x v="0"/>
    <n v="150"/>
    <n v="150"/>
    <n v="0.30204081632653101"/>
    <n v="0.30204081632653101"/>
    <s v=""/>
    <s v=""/>
    <x v="0"/>
  </r>
  <r>
    <x v="0"/>
    <x v="3"/>
    <s v=""/>
    <x v="3"/>
    <x v="2"/>
    <x v="7"/>
    <x v="0"/>
    <n v="490"/>
    <n v="490"/>
    <n v="1"/>
    <n v="1"/>
    <s v=""/>
    <s v=""/>
    <x v="0"/>
  </r>
  <r>
    <x v="0"/>
    <x v="3"/>
    <s v=""/>
    <x v="3"/>
    <x v="4"/>
    <x v="4"/>
    <x v="0"/>
    <n v="85"/>
    <n v="85"/>
    <n v="0.17142857142857101"/>
    <n v="0.17142857142857101"/>
    <s v=""/>
    <s v=""/>
    <x v="0"/>
  </r>
  <r>
    <x v="0"/>
    <x v="3"/>
    <s v=""/>
    <x v="3"/>
    <x v="7"/>
    <x v="31"/>
    <x v="0"/>
    <n v="125"/>
    <n v="125"/>
    <n v="0.25918367346938798"/>
    <n v="0.25918367346938798"/>
    <s v=""/>
    <s v=""/>
    <x v="0"/>
  </r>
  <r>
    <x v="0"/>
    <x v="3"/>
    <s v=""/>
    <x v="3"/>
    <x v="5"/>
    <x v="17"/>
    <x v="2"/>
    <n v="345"/>
    <n v="345"/>
    <n v="0.70408163265306101"/>
    <n v="0.70408163265306101"/>
    <s v=""/>
    <s v=""/>
    <x v="0"/>
  </r>
  <r>
    <x v="0"/>
    <x v="3"/>
    <s v=""/>
    <x v="3"/>
    <x v="1"/>
    <x v="32"/>
    <x v="0"/>
    <n v="315"/>
    <n v="315"/>
    <n v="0.63877551020408196"/>
    <n v="0.63877551020408196"/>
    <s v=""/>
    <s v=""/>
    <x v="0"/>
  </r>
  <r>
    <x v="0"/>
    <x v="3"/>
    <s v=""/>
    <x v="3"/>
    <x v="1"/>
    <x v="20"/>
    <x v="0"/>
    <n v="20"/>
    <n v="20"/>
    <n v="3.6734693877551003E-2"/>
    <n v="3.6734693877551003E-2"/>
    <s v=""/>
    <s v=""/>
    <x v="0"/>
  </r>
  <r>
    <x v="0"/>
    <x v="3"/>
    <s v=""/>
    <x v="3"/>
    <x v="7"/>
    <x v="13"/>
    <x v="0"/>
    <n v="180"/>
    <n v="180"/>
    <n v="0.36734693877551"/>
    <n v="0.36734693877551"/>
    <s v=""/>
    <s v=""/>
    <x v="0"/>
  </r>
  <r>
    <x v="0"/>
    <x v="3"/>
    <s v=""/>
    <x v="3"/>
    <x v="7"/>
    <x v="7"/>
    <x v="0"/>
    <n v="-1"/>
    <n v="0"/>
    <n v="-0.01"/>
    <n v="0"/>
    <s v=""/>
    <s v=""/>
    <x v="0"/>
  </r>
  <r>
    <x v="0"/>
    <x v="3"/>
    <s v=""/>
    <x v="3"/>
    <x v="4"/>
    <x v="19"/>
    <x v="0"/>
    <n v="90"/>
    <n v="90"/>
    <n v="0.185714285714286"/>
    <n v="0.185714285714286"/>
    <s v=""/>
    <s v=""/>
    <x v="0"/>
  </r>
  <r>
    <x v="0"/>
    <x v="3"/>
    <s v=""/>
    <x v="3"/>
    <x v="3"/>
    <x v="24"/>
    <x v="0"/>
    <n v="-1"/>
    <n v="0"/>
    <n v="-0.01"/>
    <n v="0"/>
    <s v=""/>
    <s v=""/>
    <x v="0"/>
  </r>
  <r>
    <x v="0"/>
    <x v="3"/>
    <s v=""/>
    <x v="3"/>
    <x v="8"/>
    <x v="30"/>
    <x v="0"/>
    <n v="150"/>
    <n v="150"/>
    <n v="0.30816326530612198"/>
    <n v="0.30816326530612198"/>
    <s v=""/>
    <s v=""/>
    <x v="0"/>
  </r>
  <r>
    <x v="0"/>
    <x v="3"/>
    <s v=""/>
    <x v="3"/>
    <x v="4"/>
    <x v="1"/>
    <x v="0"/>
    <n v="-1"/>
    <n v="0"/>
    <n v="-0.01"/>
    <n v="0"/>
    <s v=""/>
    <s v=""/>
    <x v="0"/>
  </r>
  <r>
    <x v="0"/>
    <x v="3"/>
    <s v=""/>
    <x v="3"/>
    <x v="2"/>
    <x v="14"/>
    <x v="0"/>
    <n v="-1"/>
    <n v="0"/>
    <n v="-0.01"/>
    <n v="0"/>
    <s v=""/>
    <s v=""/>
    <x v="0"/>
  </r>
  <r>
    <x v="0"/>
    <x v="3"/>
    <s v=""/>
    <x v="3"/>
    <x v="4"/>
    <x v="27"/>
    <x v="0"/>
    <n v="120"/>
    <n v="120"/>
    <n v="0.24693877551020399"/>
    <n v="0.24693877551020399"/>
    <s v=""/>
    <s v=""/>
    <x v="0"/>
  </r>
  <r>
    <x v="0"/>
    <x v="3"/>
    <s v=""/>
    <x v="3"/>
    <x v="3"/>
    <x v="22"/>
    <x v="0"/>
    <n v="-1"/>
    <n v="0"/>
    <n v="-0.01"/>
    <n v="0"/>
    <s v=""/>
    <s v=""/>
    <x v="0"/>
  </r>
  <r>
    <x v="0"/>
    <x v="3"/>
    <s v=""/>
    <x v="3"/>
    <x v="8"/>
    <x v="18"/>
    <x v="0"/>
    <n v="-1"/>
    <n v="0"/>
    <n v="-0.01"/>
    <n v="0"/>
    <s v=""/>
    <s v=""/>
    <x v="0"/>
  </r>
  <r>
    <x v="0"/>
    <x v="3"/>
    <s v=""/>
    <x v="3"/>
    <x v="5"/>
    <x v="35"/>
    <x v="3"/>
    <n v="145"/>
    <n v="145"/>
    <n v="0.29591836734693899"/>
    <n v="0.29591836734693899"/>
    <s v=""/>
    <s v=""/>
    <x v="0"/>
  </r>
  <r>
    <x v="0"/>
    <x v="3"/>
    <s v=""/>
    <x v="3"/>
    <x v="7"/>
    <x v="16"/>
    <x v="0"/>
    <n v="105"/>
    <n v="105"/>
    <n v="0.212244897959184"/>
    <n v="0.212244897959184"/>
    <s v=""/>
    <s v=""/>
    <x v="0"/>
  </r>
  <r>
    <x v="0"/>
    <x v="3"/>
    <s v=""/>
    <x v="3"/>
    <x v="8"/>
    <x v="7"/>
    <x v="0"/>
    <n v="5"/>
    <n v="5"/>
    <n v="1.4285714285714299E-2"/>
    <n v="1.4285714285714299E-2"/>
    <s v=""/>
    <s v=""/>
    <x v="0"/>
  </r>
  <r>
    <x v="0"/>
    <x v="3"/>
    <s v=""/>
    <x v="3"/>
    <x v="1"/>
    <x v="1"/>
    <x v="0"/>
    <n v="10"/>
    <n v="10"/>
    <n v="2.2448979591836699E-2"/>
    <n v="2.2448979591836699E-2"/>
    <s v=""/>
    <s v=""/>
    <x v="0"/>
  </r>
  <r>
    <x v="0"/>
    <x v="3"/>
    <s v=""/>
    <x v="3"/>
    <x v="6"/>
    <x v="11"/>
    <x v="0"/>
    <n v="490"/>
    <n v="490"/>
    <n v="1"/>
    <n v="1"/>
    <s v=""/>
    <s v=""/>
    <x v="0"/>
  </r>
  <r>
    <x v="0"/>
    <x v="3"/>
    <s v=""/>
    <x v="3"/>
    <x v="8"/>
    <x v="34"/>
    <x v="0"/>
    <n v="10"/>
    <n v="10"/>
    <n v="2.04081632653061E-2"/>
    <n v="2.04081632653061E-2"/>
    <s v=""/>
    <s v=""/>
    <x v="0"/>
  </r>
  <r>
    <x v="0"/>
    <x v="3"/>
    <s v=""/>
    <x v="3"/>
    <x v="4"/>
    <x v="9"/>
    <x v="0"/>
    <n v="20"/>
    <n v="20"/>
    <n v="4.2857142857142899E-2"/>
    <n v="4.2857142857142899E-2"/>
    <s v=""/>
    <s v=""/>
    <x v="0"/>
  </r>
  <r>
    <x v="0"/>
    <x v="3"/>
    <s v=""/>
    <x v="3"/>
    <x v="8"/>
    <x v="29"/>
    <x v="0"/>
    <n v="230"/>
    <n v="230"/>
    <n v="0.473469387755102"/>
    <n v="0.473469387755102"/>
    <s v=""/>
    <s v=""/>
    <x v="0"/>
  </r>
  <r>
    <x v="0"/>
    <x v="3"/>
    <s v=""/>
    <x v="3"/>
    <x v="4"/>
    <x v="26"/>
    <x v="0"/>
    <n v="20"/>
    <n v="20"/>
    <n v="4.4897959183673501E-2"/>
    <n v="4.4897959183673501E-2"/>
    <s v=""/>
    <s v=""/>
    <x v="0"/>
  </r>
  <r>
    <x v="0"/>
    <x v="3"/>
    <s v=""/>
    <x v="3"/>
    <x v="8"/>
    <x v="33"/>
    <x v="0"/>
    <n v="30"/>
    <n v="30"/>
    <n v="5.9183673469387799E-2"/>
    <n v="5.9183673469387799E-2"/>
    <s v=""/>
    <s v=""/>
    <x v="0"/>
  </r>
  <r>
    <x v="0"/>
    <x v="3"/>
    <s v=""/>
    <x v="3"/>
    <x v="8"/>
    <x v="28"/>
    <x v="0"/>
    <n v="60"/>
    <n v="60"/>
    <n v="0.120408163265306"/>
    <n v="0.120408163265306"/>
    <s v=""/>
    <s v=""/>
    <x v="0"/>
  </r>
  <r>
    <x v="0"/>
    <x v="4"/>
    <s v=""/>
    <x v="4"/>
    <x v="8"/>
    <x v="34"/>
    <x v="0"/>
    <n v="-1"/>
    <n v="0"/>
    <n v="-0.01"/>
    <n v="0"/>
    <s v=""/>
    <s v=""/>
    <x v="0"/>
  </r>
  <r>
    <x v="0"/>
    <x v="4"/>
    <s v=""/>
    <x v="4"/>
    <x v="10"/>
    <x v="11"/>
    <x v="0"/>
    <s v=""/>
    <s v=""/>
    <s v=""/>
    <s v=""/>
    <n v="29.93723"/>
    <n v="30"/>
    <x v="0"/>
  </r>
  <r>
    <x v="0"/>
    <x v="4"/>
    <s v=""/>
    <x v="4"/>
    <x v="9"/>
    <x v="11"/>
    <x v="0"/>
    <s v=""/>
    <s v=""/>
    <s v=""/>
    <s v=""/>
    <n v="7.90909"/>
    <n v="6"/>
    <x v="0"/>
  </r>
  <r>
    <x v="0"/>
    <x v="4"/>
    <s v=""/>
    <x v="4"/>
    <x v="0"/>
    <x v="0"/>
    <x v="0"/>
    <n v="1"/>
    <s v=""/>
    <s v=""/>
    <s v=""/>
    <s v=""/>
    <s v=""/>
    <x v="0"/>
  </r>
  <r>
    <x v="0"/>
    <x v="4"/>
    <s v=""/>
    <x v="4"/>
    <x v="4"/>
    <x v="5"/>
    <x v="0"/>
    <n v="-1"/>
    <n v="0"/>
    <n v="-0.01"/>
    <n v="0"/>
    <s v=""/>
    <s v=""/>
    <x v="0"/>
  </r>
  <r>
    <x v="0"/>
    <x v="4"/>
    <s v=""/>
    <x v="4"/>
    <x v="1"/>
    <x v="8"/>
    <x v="0"/>
    <n v="80"/>
    <n v="80"/>
    <n v="0.17316017316017299"/>
    <n v="0.17316017316017299"/>
    <s v=""/>
    <s v=""/>
    <x v="0"/>
  </r>
  <r>
    <x v="0"/>
    <x v="4"/>
    <s v=""/>
    <x v="4"/>
    <x v="3"/>
    <x v="7"/>
    <x v="0"/>
    <n v="30"/>
    <n v="30"/>
    <n v="6.7099567099567103E-2"/>
    <n v="6.7099567099567103E-2"/>
    <s v=""/>
    <s v=""/>
    <x v="0"/>
  </r>
  <r>
    <x v="0"/>
    <x v="4"/>
    <s v=""/>
    <x v="4"/>
    <x v="2"/>
    <x v="12"/>
    <x v="0"/>
    <n v="15"/>
    <n v="15"/>
    <n v="2.8138528138528102E-2"/>
    <n v="2.8138528138528102E-2"/>
    <s v=""/>
    <s v=""/>
    <x v="0"/>
  </r>
  <r>
    <x v="0"/>
    <x v="4"/>
    <s v=""/>
    <x v="4"/>
    <x v="7"/>
    <x v="13"/>
    <x v="0"/>
    <n v="50"/>
    <n v="50"/>
    <n v="0.112554112554113"/>
    <n v="0.112554112554113"/>
    <s v=""/>
    <s v=""/>
    <x v="0"/>
  </r>
  <r>
    <x v="0"/>
    <x v="4"/>
    <s v=""/>
    <x v="4"/>
    <x v="5"/>
    <x v="1"/>
    <x v="1"/>
    <n v="-1"/>
    <n v="0"/>
    <n v="-0.01"/>
    <n v="0"/>
    <s v=""/>
    <s v=""/>
    <x v="0"/>
  </r>
  <r>
    <x v="0"/>
    <x v="4"/>
    <s v=""/>
    <x v="4"/>
    <x v="2"/>
    <x v="2"/>
    <x v="0"/>
    <n v="35"/>
    <n v="35"/>
    <n v="7.5757575757575801E-2"/>
    <n v="7.5757575757575801E-2"/>
    <s v=""/>
    <s v=""/>
    <x v="0"/>
  </r>
  <r>
    <x v="0"/>
    <x v="4"/>
    <s v=""/>
    <x v="4"/>
    <x v="3"/>
    <x v="36"/>
    <x v="0"/>
    <n v="140"/>
    <n v="140"/>
    <n v="0.30519480519480502"/>
    <n v="0.30519480519480502"/>
    <s v=""/>
    <s v=""/>
    <x v="0"/>
  </r>
  <r>
    <x v="0"/>
    <x v="4"/>
    <s v=""/>
    <x v="4"/>
    <x v="7"/>
    <x v="31"/>
    <x v="0"/>
    <n v="300"/>
    <n v="300"/>
    <n v="0.64935064935064901"/>
    <n v="0.64935064935064901"/>
    <s v=""/>
    <s v=""/>
    <x v="0"/>
  </r>
  <r>
    <x v="0"/>
    <x v="4"/>
    <s v=""/>
    <x v="4"/>
    <x v="3"/>
    <x v="3"/>
    <x v="0"/>
    <n v="-1"/>
    <n v="0"/>
    <n v="-0.01"/>
    <n v="0"/>
    <s v=""/>
    <s v=""/>
    <x v="0"/>
  </r>
  <r>
    <x v="0"/>
    <x v="4"/>
    <s v=""/>
    <x v="4"/>
    <x v="4"/>
    <x v="10"/>
    <x v="0"/>
    <n v="155"/>
    <n v="155"/>
    <n v="0.33333333333333298"/>
    <n v="0.33333333333333298"/>
    <s v=""/>
    <s v=""/>
    <x v="0"/>
  </r>
  <r>
    <x v="0"/>
    <x v="4"/>
    <s v=""/>
    <x v="4"/>
    <x v="3"/>
    <x v="6"/>
    <x v="0"/>
    <n v="-1"/>
    <n v="0"/>
    <n v="-0.01"/>
    <n v="0"/>
    <s v=""/>
    <s v=""/>
    <x v="0"/>
  </r>
  <r>
    <x v="0"/>
    <x v="4"/>
    <s v=""/>
    <x v="4"/>
    <x v="3"/>
    <x v="25"/>
    <x v="0"/>
    <n v="40"/>
    <n v="40"/>
    <n v="8.2251082251082297E-2"/>
    <n v="8.2251082251082297E-2"/>
    <s v=""/>
    <s v=""/>
    <x v="0"/>
  </r>
  <r>
    <x v="0"/>
    <x v="4"/>
    <s v=""/>
    <x v="4"/>
    <x v="3"/>
    <x v="24"/>
    <x v="0"/>
    <n v="135"/>
    <n v="135"/>
    <n v="0.29437229437229401"/>
    <n v="0.29437229437229401"/>
    <s v=""/>
    <s v=""/>
    <x v="0"/>
  </r>
  <r>
    <x v="0"/>
    <x v="4"/>
    <s v=""/>
    <x v="4"/>
    <x v="4"/>
    <x v="19"/>
    <x v="0"/>
    <n v="55"/>
    <n v="55"/>
    <n v="0.119047619047619"/>
    <n v="0.119047619047619"/>
    <s v=""/>
    <s v=""/>
    <x v="0"/>
  </r>
  <r>
    <x v="0"/>
    <x v="4"/>
    <s v=""/>
    <x v="4"/>
    <x v="4"/>
    <x v="9"/>
    <x v="0"/>
    <n v="20"/>
    <n v="20"/>
    <n v="4.11255411255411E-2"/>
    <n v="4.11255411255411E-2"/>
    <s v=""/>
    <s v=""/>
    <x v="0"/>
  </r>
  <r>
    <x v="0"/>
    <x v="4"/>
    <s v=""/>
    <x v="4"/>
    <x v="1"/>
    <x v="32"/>
    <x v="0"/>
    <n v="10"/>
    <n v="10"/>
    <n v="2.3809523809523801E-2"/>
    <n v="2.3809523809523801E-2"/>
    <s v=""/>
    <s v=""/>
    <x v="0"/>
  </r>
  <r>
    <x v="0"/>
    <x v="4"/>
    <s v=""/>
    <x v="4"/>
    <x v="4"/>
    <x v="1"/>
    <x v="0"/>
    <n v="-1"/>
    <n v="0"/>
    <n v="-0.01"/>
    <n v="0"/>
    <s v=""/>
    <s v=""/>
    <x v="0"/>
  </r>
  <r>
    <x v="0"/>
    <x v="4"/>
    <s v=""/>
    <x v="4"/>
    <x v="1"/>
    <x v="20"/>
    <x v="0"/>
    <n v="125"/>
    <n v="125"/>
    <n v="0.270562770562771"/>
    <n v="0.270562770562771"/>
    <s v=""/>
    <s v=""/>
    <x v="0"/>
  </r>
  <r>
    <x v="0"/>
    <x v="4"/>
    <s v=""/>
    <x v="4"/>
    <x v="7"/>
    <x v="15"/>
    <x v="0"/>
    <n v="45"/>
    <n v="45"/>
    <n v="9.5238095238095205E-2"/>
    <n v="9.5238095238095205E-2"/>
    <s v=""/>
    <s v=""/>
    <x v="0"/>
  </r>
  <r>
    <x v="0"/>
    <x v="4"/>
    <s v=""/>
    <x v="4"/>
    <x v="3"/>
    <x v="21"/>
    <x v="0"/>
    <n v="-1"/>
    <n v="0"/>
    <n v="-0.01"/>
    <n v="0"/>
    <s v=""/>
    <s v=""/>
    <x v="0"/>
  </r>
  <r>
    <x v="0"/>
    <x v="4"/>
    <s v=""/>
    <x v="4"/>
    <x v="8"/>
    <x v="18"/>
    <x v="0"/>
    <n v="-1"/>
    <n v="0"/>
    <n v="-0.01"/>
    <n v="0"/>
    <s v=""/>
    <s v=""/>
    <x v="0"/>
  </r>
  <r>
    <x v="0"/>
    <x v="4"/>
    <s v=""/>
    <x v="4"/>
    <x v="3"/>
    <x v="22"/>
    <x v="0"/>
    <n v="110"/>
    <n v="110"/>
    <n v="0.23593073593073599"/>
    <n v="0.23593073593073599"/>
    <s v=""/>
    <s v=""/>
    <x v="0"/>
  </r>
  <r>
    <x v="0"/>
    <x v="4"/>
    <s v=""/>
    <x v="4"/>
    <x v="2"/>
    <x v="7"/>
    <x v="0"/>
    <n v="-1"/>
    <n v="0"/>
    <n v="-0.01"/>
    <n v="0"/>
    <s v=""/>
    <s v=""/>
    <x v="0"/>
  </r>
  <r>
    <x v="0"/>
    <x v="4"/>
    <s v=""/>
    <x v="4"/>
    <x v="8"/>
    <x v="7"/>
    <x v="0"/>
    <n v="440"/>
    <n v="440"/>
    <n v="0.95670995670995695"/>
    <n v="0.95670995670995695"/>
    <s v=""/>
    <s v=""/>
    <x v="0"/>
  </r>
  <r>
    <x v="0"/>
    <x v="4"/>
    <s v=""/>
    <x v="4"/>
    <x v="4"/>
    <x v="4"/>
    <x v="0"/>
    <n v="70"/>
    <n v="70"/>
    <n v="0.153679653679654"/>
    <n v="0.153679653679654"/>
    <s v=""/>
    <s v=""/>
    <x v="0"/>
  </r>
  <r>
    <x v="0"/>
    <x v="4"/>
    <s v=""/>
    <x v="4"/>
    <x v="5"/>
    <x v="17"/>
    <x v="2"/>
    <n v="420"/>
    <n v="420"/>
    <n v="0.91125541125541099"/>
    <n v="0.91125541125541099"/>
    <s v=""/>
    <s v=""/>
    <x v="0"/>
  </r>
  <r>
    <x v="0"/>
    <x v="4"/>
    <s v=""/>
    <x v="4"/>
    <x v="8"/>
    <x v="28"/>
    <x v="0"/>
    <n v="-1"/>
    <n v="0"/>
    <n v="-0.01"/>
    <n v="0"/>
    <s v=""/>
    <s v=""/>
    <x v="0"/>
  </r>
  <r>
    <x v="0"/>
    <x v="4"/>
    <s v=""/>
    <x v="4"/>
    <x v="4"/>
    <x v="26"/>
    <x v="0"/>
    <n v="15"/>
    <n v="15"/>
    <n v="3.03030303030303E-2"/>
    <n v="3.03030303030303E-2"/>
    <s v=""/>
    <s v=""/>
    <x v="0"/>
  </r>
  <r>
    <x v="0"/>
    <x v="4"/>
    <s v=""/>
    <x v="4"/>
    <x v="5"/>
    <x v="35"/>
    <x v="3"/>
    <n v="40"/>
    <n v="40"/>
    <n v="8.8744588744588807E-2"/>
    <n v="8.8744588744588807E-2"/>
    <s v=""/>
    <s v=""/>
    <x v="0"/>
  </r>
  <r>
    <x v="0"/>
    <x v="4"/>
    <s v=""/>
    <x v="4"/>
    <x v="6"/>
    <x v="11"/>
    <x v="0"/>
    <n v="460"/>
    <n v="460"/>
    <n v="1"/>
    <n v="1"/>
    <s v=""/>
    <s v=""/>
    <x v="0"/>
  </r>
  <r>
    <x v="0"/>
    <x v="4"/>
    <s v=""/>
    <x v="4"/>
    <x v="8"/>
    <x v="33"/>
    <x v="0"/>
    <n v="-1"/>
    <n v="0"/>
    <n v="-0.01"/>
    <n v="0"/>
    <s v=""/>
    <s v=""/>
    <x v="0"/>
  </r>
  <r>
    <x v="0"/>
    <x v="4"/>
    <s v=""/>
    <x v="4"/>
    <x v="7"/>
    <x v="7"/>
    <x v="0"/>
    <n v="-1"/>
    <n v="0"/>
    <n v="-0.01"/>
    <n v="0"/>
    <s v=""/>
    <s v=""/>
    <x v="0"/>
  </r>
  <r>
    <x v="0"/>
    <x v="4"/>
    <s v=""/>
    <x v="4"/>
    <x v="8"/>
    <x v="30"/>
    <x v="0"/>
    <n v="10"/>
    <n v="10"/>
    <n v="2.5974025974026E-2"/>
    <n v="2.5974025974026E-2"/>
    <s v=""/>
    <s v=""/>
    <x v="0"/>
  </r>
  <r>
    <x v="0"/>
    <x v="4"/>
    <s v=""/>
    <x v="4"/>
    <x v="1"/>
    <x v="1"/>
    <x v="0"/>
    <n v="20"/>
    <n v="20"/>
    <n v="4.11255411255411E-2"/>
    <n v="4.11255411255411E-2"/>
    <s v=""/>
    <s v=""/>
    <x v="0"/>
  </r>
  <r>
    <x v="0"/>
    <x v="4"/>
    <s v=""/>
    <x v="4"/>
    <x v="4"/>
    <x v="27"/>
    <x v="0"/>
    <n v="150"/>
    <n v="150"/>
    <n v="0.32251082251082303"/>
    <n v="0.32251082251082303"/>
    <s v=""/>
    <s v=""/>
    <x v="0"/>
  </r>
  <r>
    <x v="0"/>
    <x v="4"/>
    <s v=""/>
    <x v="4"/>
    <x v="2"/>
    <x v="14"/>
    <x v="0"/>
    <n v="415"/>
    <n v="415"/>
    <n v="0.89610389610389596"/>
    <n v="0.89610389610389596"/>
    <s v=""/>
    <s v=""/>
    <x v="0"/>
  </r>
  <r>
    <x v="0"/>
    <x v="4"/>
    <s v=""/>
    <x v="4"/>
    <x v="8"/>
    <x v="29"/>
    <x v="0"/>
    <n v="-1"/>
    <n v="0"/>
    <n v="-0.01"/>
    <n v="0"/>
    <s v=""/>
    <s v=""/>
    <x v="0"/>
  </r>
  <r>
    <x v="0"/>
    <x v="4"/>
    <s v=""/>
    <x v="4"/>
    <x v="7"/>
    <x v="16"/>
    <x v="0"/>
    <n v="65"/>
    <n v="65"/>
    <n v="0.14285714285714299"/>
    <n v="0.14285714285714299"/>
    <s v=""/>
    <s v=""/>
    <x v="0"/>
  </r>
  <r>
    <x v="0"/>
    <x v="4"/>
    <s v=""/>
    <x v="4"/>
    <x v="1"/>
    <x v="23"/>
    <x v="0"/>
    <n v="225"/>
    <n v="225"/>
    <n v="0.49134199134199102"/>
    <n v="0.49134199134199102"/>
    <s v=""/>
    <s v=""/>
    <x v="0"/>
  </r>
  <r>
    <x v="0"/>
    <x v="5"/>
    <s v=""/>
    <x v="5"/>
    <x v="1"/>
    <x v="32"/>
    <x v="0"/>
    <n v="10"/>
    <n v="10"/>
    <n v="1.7612524461839502E-2"/>
    <n v="1.7612524461839502E-2"/>
    <s v=""/>
    <s v=""/>
    <x v="0"/>
  </r>
  <r>
    <x v="0"/>
    <x v="5"/>
    <s v=""/>
    <x v="5"/>
    <x v="2"/>
    <x v="14"/>
    <x v="0"/>
    <n v="465"/>
    <n v="465"/>
    <n v="0.91389432485322897"/>
    <n v="0.91389432485322897"/>
    <s v=""/>
    <s v=""/>
    <x v="0"/>
  </r>
  <r>
    <x v="0"/>
    <x v="5"/>
    <s v=""/>
    <x v="5"/>
    <x v="3"/>
    <x v="7"/>
    <x v="0"/>
    <n v="-1"/>
    <n v="0"/>
    <n v="-0.01"/>
    <n v="0"/>
    <s v=""/>
    <s v=""/>
    <x v="0"/>
  </r>
  <r>
    <x v="0"/>
    <x v="5"/>
    <s v=""/>
    <x v="5"/>
    <x v="3"/>
    <x v="6"/>
    <x v="0"/>
    <n v="125"/>
    <n v="125"/>
    <n v="0.24266144814089999"/>
    <n v="0.24266144814089999"/>
    <s v=""/>
    <s v=""/>
    <x v="0"/>
  </r>
  <r>
    <x v="0"/>
    <x v="5"/>
    <s v=""/>
    <x v="5"/>
    <x v="3"/>
    <x v="3"/>
    <x v="0"/>
    <n v="10"/>
    <n v="10"/>
    <n v="1.9569471624266099E-2"/>
    <n v="1.9569471624266099E-2"/>
    <s v=""/>
    <s v=""/>
    <x v="0"/>
  </r>
  <r>
    <x v="0"/>
    <x v="5"/>
    <s v=""/>
    <x v="5"/>
    <x v="2"/>
    <x v="12"/>
    <x v="0"/>
    <n v="30"/>
    <n v="30"/>
    <n v="5.4794520547945202E-2"/>
    <n v="5.4794520547945202E-2"/>
    <s v=""/>
    <s v=""/>
    <x v="0"/>
  </r>
  <r>
    <x v="0"/>
    <x v="5"/>
    <s v=""/>
    <x v="5"/>
    <x v="3"/>
    <x v="25"/>
    <x v="0"/>
    <n v="5"/>
    <n v="5"/>
    <n v="1.3698630136986301E-2"/>
    <n v="1.3698630136986301E-2"/>
    <s v=""/>
    <s v=""/>
    <x v="0"/>
  </r>
  <r>
    <x v="0"/>
    <x v="5"/>
    <s v=""/>
    <x v="5"/>
    <x v="7"/>
    <x v="13"/>
    <x v="0"/>
    <n v="265"/>
    <n v="265"/>
    <n v="0.51467710371819997"/>
    <n v="0.51467710371819997"/>
    <s v=""/>
    <s v=""/>
    <x v="0"/>
  </r>
  <r>
    <x v="0"/>
    <x v="5"/>
    <s v=""/>
    <x v="5"/>
    <x v="8"/>
    <x v="34"/>
    <x v="0"/>
    <n v="-1"/>
    <n v="0"/>
    <n v="-0.01"/>
    <n v="0"/>
    <s v=""/>
    <s v=""/>
    <x v="0"/>
  </r>
  <r>
    <x v="0"/>
    <x v="5"/>
    <s v=""/>
    <x v="5"/>
    <x v="4"/>
    <x v="1"/>
    <x v="0"/>
    <n v="-1"/>
    <n v="0"/>
    <n v="-0.01"/>
    <n v="0"/>
    <s v=""/>
    <s v=""/>
    <x v="0"/>
  </r>
  <r>
    <x v="0"/>
    <x v="5"/>
    <s v=""/>
    <x v="5"/>
    <x v="3"/>
    <x v="24"/>
    <x v="0"/>
    <n v="290"/>
    <n v="290"/>
    <n v="0.56947162426614495"/>
    <n v="0.56947162426614495"/>
    <s v=""/>
    <s v=""/>
    <x v="0"/>
  </r>
  <r>
    <x v="0"/>
    <x v="5"/>
    <s v=""/>
    <x v="5"/>
    <x v="1"/>
    <x v="8"/>
    <x v="0"/>
    <n v="65"/>
    <n v="65"/>
    <n v="0.12720156555772999"/>
    <n v="0.12720156555772999"/>
    <s v=""/>
    <s v=""/>
    <x v="0"/>
  </r>
  <r>
    <x v="0"/>
    <x v="5"/>
    <s v=""/>
    <x v="5"/>
    <x v="1"/>
    <x v="20"/>
    <x v="0"/>
    <n v="115"/>
    <n v="115"/>
    <n v="0.22113502935420701"/>
    <n v="0.22113502935420701"/>
    <s v=""/>
    <s v=""/>
    <x v="0"/>
  </r>
  <r>
    <x v="0"/>
    <x v="5"/>
    <s v=""/>
    <x v="5"/>
    <x v="2"/>
    <x v="2"/>
    <x v="0"/>
    <n v="15"/>
    <n v="15"/>
    <n v="3.1311154598825802E-2"/>
    <n v="3.1311154598825802E-2"/>
    <s v=""/>
    <s v=""/>
    <x v="0"/>
  </r>
  <r>
    <x v="0"/>
    <x v="5"/>
    <s v=""/>
    <x v="5"/>
    <x v="4"/>
    <x v="5"/>
    <x v="0"/>
    <n v="5"/>
    <n v="5"/>
    <n v="1.3698630136986301E-2"/>
    <n v="1.3698630136986301E-2"/>
    <s v=""/>
    <s v=""/>
    <x v="0"/>
  </r>
  <r>
    <x v="0"/>
    <x v="5"/>
    <s v=""/>
    <x v="5"/>
    <x v="7"/>
    <x v="15"/>
    <x v="0"/>
    <n v="50"/>
    <n v="50"/>
    <n v="9.9804305283757305E-2"/>
    <n v="9.9804305283757305E-2"/>
    <s v=""/>
    <s v=""/>
    <x v="0"/>
  </r>
  <r>
    <x v="0"/>
    <x v="5"/>
    <s v=""/>
    <x v="5"/>
    <x v="1"/>
    <x v="23"/>
    <x v="0"/>
    <n v="325"/>
    <n v="325"/>
    <n v="0.63405088062622295"/>
    <n v="0.63405088062622295"/>
    <s v=""/>
    <s v=""/>
    <x v="0"/>
  </r>
  <r>
    <x v="0"/>
    <x v="5"/>
    <s v=""/>
    <x v="5"/>
    <x v="7"/>
    <x v="16"/>
    <x v="0"/>
    <n v="35"/>
    <n v="35"/>
    <n v="7.2407045009784704E-2"/>
    <n v="7.2407045009784704E-2"/>
    <s v=""/>
    <s v=""/>
    <x v="0"/>
  </r>
  <r>
    <x v="0"/>
    <x v="5"/>
    <s v=""/>
    <x v="5"/>
    <x v="4"/>
    <x v="10"/>
    <x v="0"/>
    <n v="75"/>
    <n v="75"/>
    <n v="0.14677103718199599"/>
    <n v="0.14677103718199599"/>
    <s v=""/>
    <s v=""/>
    <x v="0"/>
  </r>
  <r>
    <x v="0"/>
    <x v="5"/>
    <s v=""/>
    <x v="5"/>
    <x v="2"/>
    <x v="7"/>
    <x v="0"/>
    <n v="-1"/>
    <n v="0"/>
    <n v="-0.01"/>
    <n v="0"/>
    <s v=""/>
    <s v=""/>
    <x v="0"/>
  </r>
  <r>
    <x v="0"/>
    <x v="5"/>
    <s v=""/>
    <x v="5"/>
    <x v="7"/>
    <x v="31"/>
    <x v="0"/>
    <n v="160"/>
    <n v="160"/>
    <n v="0.31311154598825802"/>
    <n v="0.31311154598825802"/>
    <s v=""/>
    <s v=""/>
    <x v="0"/>
  </r>
  <r>
    <x v="0"/>
    <x v="5"/>
    <s v=""/>
    <x v="5"/>
    <x v="5"/>
    <x v="1"/>
    <x v="1"/>
    <n v="-1"/>
    <n v="0"/>
    <n v="-0.01"/>
    <n v="0"/>
    <s v=""/>
    <s v=""/>
    <x v="0"/>
  </r>
  <r>
    <x v="0"/>
    <x v="5"/>
    <s v=""/>
    <x v="5"/>
    <x v="3"/>
    <x v="36"/>
    <x v="0"/>
    <n v="45"/>
    <n v="45"/>
    <n v="9.0019569471624303E-2"/>
    <n v="9.0019569471624303E-2"/>
    <s v=""/>
    <s v=""/>
    <x v="0"/>
  </r>
  <r>
    <x v="0"/>
    <x v="5"/>
    <s v=""/>
    <x v="5"/>
    <x v="4"/>
    <x v="27"/>
    <x v="0"/>
    <n v="205"/>
    <n v="205"/>
    <n v="0.403131115459883"/>
    <n v="0.403131115459883"/>
    <s v=""/>
    <s v=""/>
    <x v="0"/>
  </r>
  <r>
    <x v="0"/>
    <x v="5"/>
    <s v=""/>
    <x v="5"/>
    <x v="5"/>
    <x v="17"/>
    <x v="2"/>
    <n v="510"/>
    <n v="510"/>
    <n v="1"/>
    <n v="1"/>
    <s v=""/>
    <s v=""/>
    <x v="0"/>
  </r>
  <r>
    <x v="0"/>
    <x v="5"/>
    <s v=""/>
    <x v="5"/>
    <x v="4"/>
    <x v="9"/>
    <x v="0"/>
    <n v="35"/>
    <n v="35"/>
    <n v="6.8493150684931503E-2"/>
    <n v="6.8493150684931503E-2"/>
    <s v=""/>
    <s v=""/>
    <x v="0"/>
  </r>
  <r>
    <x v="0"/>
    <x v="5"/>
    <s v=""/>
    <x v="5"/>
    <x v="8"/>
    <x v="30"/>
    <x v="0"/>
    <n v="-1"/>
    <n v="0"/>
    <n v="-0.01"/>
    <n v="0"/>
    <s v=""/>
    <s v=""/>
    <x v="0"/>
  </r>
  <r>
    <x v="0"/>
    <x v="5"/>
    <s v=""/>
    <x v="5"/>
    <x v="4"/>
    <x v="4"/>
    <x v="0"/>
    <n v="150"/>
    <n v="150"/>
    <n v="0.29549902152641899"/>
    <n v="0.29549902152641899"/>
    <s v=""/>
    <s v=""/>
    <x v="0"/>
  </r>
  <r>
    <x v="0"/>
    <x v="5"/>
    <s v=""/>
    <x v="5"/>
    <x v="3"/>
    <x v="21"/>
    <x v="0"/>
    <n v="-1"/>
    <n v="0"/>
    <n v="-0.01"/>
    <n v="0"/>
    <s v=""/>
    <s v=""/>
    <x v="0"/>
  </r>
  <r>
    <x v="0"/>
    <x v="5"/>
    <s v=""/>
    <x v="5"/>
    <x v="4"/>
    <x v="19"/>
    <x v="0"/>
    <n v="30"/>
    <n v="30"/>
    <n v="6.2622309197651702E-2"/>
    <n v="6.2622309197651702E-2"/>
    <s v=""/>
    <s v=""/>
    <x v="0"/>
  </r>
  <r>
    <x v="0"/>
    <x v="5"/>
    <s v=""/>
    <x v="5"/>
    <x v="8"/>
    <x v="29"/>
    <x v="0"/>
    <n v="-1"/>
    <n v="0"/>
    <n v="-0.01"/>
    <n v="0"/>
    <s v=""/>
    <s v=""/>
    <x v="0"/>
  </r>
  <r>
    <x v="0"/>
    <x v="5"/>
    <s v=""/>
    <x v="5"/>
    <x v="8"/>
    <x v="7"/>
    <x v="0"/>
    <n v="510"/>
    <n v="510"/>
    <n v="1"/>
    <n v="1"/>
    <s v=""/>
    <s v=""/>
    <x v="0"/>
  </r>
  <r>
    <x v="0"/>
    <x v="5"/>
    <s v=""/>
    <x v="5"/>
    <x v="7"/>
    <x v="7"/>
    <x v="0"/>
    <n v="-1"/>
    <n v="0"/>
    <n v="-0.01"/>
    <n v="0"/>
    <s v=""/>
    <s v=""/>
    <x v="0"/>
  </r>
  <r>
    <x v="0"/>
    <x v="5"/>
    <s v=""/>
    <x v="5"/>
    <x v="5"/>
    <x v="35"/>
    <x v="3"/>
    <n v="-1"/>
    <n v="0"/>
    <n v="-0.01"/>
    <n v="0"/>
    <s v=""/>
    <s v=""/>
    <x v="0"/>
  </r>
  <r>
    <x v="0"/>
    <x v="5"/>
    <s v=""/>
    <x v="5"/>
    <x v="3"/>
    <x v="22"/>
    <x v="0"/>
    <n v="35"/>
    <n v="35"/>
    <n v="6.4579256360078302E-2"/>
    <n v="6.4579256360078302E-2"/>
    <s v=""/>
    <s v=""/>
    <x v="0"/>
  </r>
  <r>
    <x v="0"/>
    <x v="5"/>
    <s v=""/>
    <x v="5"/>
    <x v="8"/>
    <x v="28"/>
    <x v="0"/>
    <n v="-1"/>
    <n v="0"/>
    <n v="-0.01"/>
    <n v="0"/>
    <s v=""/>
    <s v=""/>
    <x v="0"/>
  </r>
  <r>
    <x v="0"/>
    <x v="5"/>
    <s v=""/>
    <x v="5"/>
    <x v="8"/>
    <x v="18"/>
    <x v="0"/>
    <n v="-1"/>
    <n v="0"/>
    <n v="-0.01"/>
    <n v="0"/>
    <s v=""/>
    <s v=""/>
    <x v="0"/>
  </r>
  <r>
    <x v="0"/>
    <x v="5"/>
    <s v=""/>
    <x v="5"/>
    <x v="8"/>
    <x v="33"/>
    <x v="0"/>
    <n v="-1"/>
    <n v="0"/>
    <n v="-0.01"/>
    <n v="0"/>
    <s v=""/>
    <s v=""/>
    <x v="0"/>
  </r>
  <r>
    <x v="0"/>
    <x v="5"/>
    <s v=""/>
    <x v="5"/>
    <x v="6"/>
    <x v="11"/>
    <x v="0"/>
    <n v="510"/>
    <n v="510"/>
    <n v="1"/>
    <n v="1"/>
    <s v=""/>
    <s v=""/>
    <x v="0"/>
  </r>
  <r>
    <x v="0"/>
    <x v="5"/>
    <s v=""/>
    <x v="5"/>
    <x v="1"/>
    <x v="1"/>
    <x v="0"/>
    <n v="-1"/>
    <n v="0"/>
    <n v="-0.01"/>
    <n v="0"/>
    <s v=""/>
    <s v=""/>
    <x v="0"/>
  </r>
  <r>
    <x v="0"/>
    <x v="5"/>
    <s v=""/>
    <x v="5"/>
    <x v="4"/>
    <x v="26"/>
    <x v="0"/>
    <n v="5"/>
    <n v="5"/>
    <n v="9.7847358121330701E-3"/>
    <n v="9.7847358121330701E-3"/>
    <s v=""/>
    <s v=""/>
    <x v="0"/>
  </r>
  <r>
    <x v="0"/>
    <x v="5"/>
    <s v=""/>
    <x v="5"/>
    <x v="9"/>
    <x v="11"/>
    <x v="0"/>
    <s v=""/>
    <s v=""/>
    <s v=""/>
    <s v=""/>
    <n v="4.7142900000000001"/>
    <n v="2"/>
    <x v="0"/>
  </r>
  <r>
    <x v="0"/>
    <x v="5"/>
    <s v=""/>
    <x v="5"/>
    <x v="10"/>
    <x v="11"/>
    <x v="0"/>
    <s v=""/>
    <s v=""/>
    <s v=""/>
    <s v=""/>
    <n v="32.962820000000001"/>
    <n v="33"/>
    <x v="0"/>
  </r>
  <r>
    <x v="0"/>
    <x v="5"/>
    <s v=""/>
    <x v="5"/>
    <x v="0"/>
    <x v="0"/>
    <x v="0"/>
    <n v="1"/>
    <s v=""/>
    <s v=""/>
    <s v=""/>
    <s v=""/>
    <s v=""/>
    <x v="0"/>
  </r>
  <r>
    <x v="0"/>
    <x v="6"/>
    <s v=""/>
    <x v="6"/>
    <x v="0"/>
    <x v="0"/>
    <x v="0"/>
    <n v="1"/>
    <s v=""/>
    <s v=""/>
    <s v=""/>
    <s v=""/>
    <s v=""/>
    <x v="0"/>
  </r>
  <r>
    <x v="0"/>
    <x v="6"/>
    <s v=""/>
    <x v="6"/>
    <x v="3"/>
    <x v="3"/>
    <x v="0"/>
    <n v="-1"/>
    <n v="0"/>
    <n v="-0.01"/>
    <n v="0"/>
    <s v=""/>
    <s v=""/>
    <x v="0"/>
  </r>
  <r>
    <x v="0"/>
    <x v="6"/>
    <s v=""/>
    <x v="6"/>
    <x v="3"/>
    <x v="7"/>
    <x v="0"/>
    <n v="-1"/>
    <n v="0"/>
    <n v="-0.01"/>
    <n v="0"/>
    <s v=""/>
    <s v=""/>
    <x v="0"/>
  </r>
  <r>
    <x v="0"/>
    <x v="6"/>
    <s v=""/>
    <x v="6"/>
    <x v="1"/>
    <x v="8"/>
    <x v="0"/>
    <n v="40"/>
    <n v="40"/>
    <n v="0.20408163265306101"/>
    <n v="0.20408163265306101"/>
    <s v=""/>
    <s v=""/>
    <x v="0"/>
  </r>
  <r>
    <x v="0"/>
    <x v="6"/>
    <s v=""/>
    <x v="6"/>
    <x v="3"/>
    <x v="6"/>
    <x v="0"/>
    <n v="-1"/>
    <n v="0"/>
    <n v="-0.01"/>
    <n v="0"/>
    <s v=""/>
    <s v=""/>
    <x v="0"/>
  </r>
  <r>
    <x v="0"/>
    <x v="6"/>
    <s v=""/>
    <x v="6"/>
    <x v="1"/>
    <x v="32"/>
    <x v="0"/>
    <n v="-1"/>
    <n v="0"/>
    <n v="-0.01"/>
    <n v="0"/>
    <s v=""/>
    <s v=""/>
    <x v="0"/>
  </r>
  <r>
    <x v="0"/>
    <x v="6"/>
    <s v=""/>
    <x v="6"/>
    <x v="2"/>
    <x v="14"/>
    <x v="0"/>
    <n v="165"/>
    <n v="165"/>
    <n v="0.83163265306122403"/>
    <n v="0.83163265306122403"/>
    <s v=""/>
    <s v=""/>
    <x v="0"/>
  </r>
  <r>
    <x v="0"/>
    <x v="6"/>
    <s v=""/>
    <x v="6"/>
    <x v="2"/>
    <x v="12"/>
    <x v="0"/>
    <n v="-1"/>
    <n v="0"/>
    <n v="-0.01"/>
    <n v="0"/>
    <s v=""/>
    <s v=""/>
    <x v="0"/>
  </r>
  <r>
    <x v="0"/>
    <x v="6"/>
    <s v=""/>
    <x v="6"/>
    <x v="3"/>
    <x v="24"/>
    <x v="0"/>
    <n v="190"/>
    <n v="190"/>
    <n v="0.969387755102041"/>
    <n v="0.969387755102041"/>
    <s v=""/>
    <s v=""/>
    <x v="0"/>
  </r>
  <r>
    <x v="0"/>
    <x v="6"/>
    <s v=""/>
    <x v="6"/>
    <x v="5"/>
    <x v="1"/>
    <x v="1"/>
    <n v="195"/>
    <n v="195"/>
    <n v="1"/>
    <n v="1"/>
    <s v=""/>
    <s v=""/>
    <x v="0"/>
  </r>
  <r>
    <x v="0"/>
    <x v="6"/>
    <s v=""/>
    <x v="6"/>
    <x v="7"/>
    <x v="13"/>
    <x v="0"/>
    <n v="105"/>
    <n v="105"/>
    <n v="0.54081632653061196"/>
    <n v="0.54081632653061196"/>
    <s v=""/>
    <s v=""/>
    <x v="0"/>
  </r>
  <r>
    <x v="0"/>
    <x v="6"/>
    <s v=""/>
    <x v="6"/>
    <x v="7"/>
    <x v="15"/>
    <x v="0"/>
    <n v="15"/>
    <n v="15"/>
    <n v="7.1428571428571397E-2"/>
    <n v="7.1428571428571397E-2"/>
    <s v=""/>
    <s v=""/>
    <x v="0"/>
  </r>
  <r>
    <x v="0"/>
    <x v="6"/>
    <s v=""/>
    <x v="6"/>
    <x v="8"/>
    <x v="34"/>
    <x v="0"/>
    <n v="-1"/>
    <n v="0"/>
    <n v="-0.01"/>
    <n v="0"/>
    <s v=""/>
    <s v=""/>
    <x v="0"/>
  </r>
  <r>
    <x v="0"/>
    <x v="6"/>
    <s v=""/>
    <x v="6"/>
    <x v="4"/>
    <x v="10"/>
    <x v="0"/>
    <n v="60"/>
    <n v="60"/>
    <n v="0.30102040816326497"/>
    <n v="0.30102040816326497"/>
    <s v=""/>
    <s v=""/>
    <x v="0"/>
  </r>
  <r>
    <x v="0"/>
    <x v="6"/>
    <s v=""/>
    <x v="6"/>
    <x v="4"/>
    <x v="5"/>
    <x v="0"/>
    <n v="-1"/>
    <n v="0"/>
    <n v="-0.01"/>
    <n v="0"/>
    <s v=""/>
    <s v=""/>
    <x v="0"/>
  </r>
  <r>
    <x v="0"/>
    <x v="6"/>
    <s v=""/>
    <x v="6"/>
    <x v="7"/>
    <x v="16"/>
    <x v="0"/>
    <n v="10"/>
    <n v="10"/>
    <n v="5.6122448979591802E-2"/>
    <n v="5.6122448979591802E-2"/>
    <s v=""/>
    <s v=""/>
    <x v="0"/>
  </r>
  <r>
    <x v="0"/>
    <x v="6"/>
    <s v=""/>
    <x v="6"/>
    <x v="4"/>
    <x v="9"/>
    <x v="0"/>
    <n v="5"/>
    <n v="5"/>
    <n v="3.5714285714285698E-2"/>
    <n v="3.5714285714285698E-2"/>
    <s v=""/>
    <s v=""/>
    <x v="0"/>
  </r>
  <r>
    <x v="0"/>
    <x v="6"/>
    <s v=""/>
    <x v="6"/>
    <x v="1"/>
    <x v="20"/>
    <x v="0"/>
    <n v="45"/>
    <n v="45"/>
    <n v="0.219387755102041"/>
    <n v="0.219387755102041"/>
    <s v=""/>
    <s v=""/>
    <x v="0"/>
  </r>
  <r>
    <x v="0"/>
    <x v="6"/>
    <s v=""/>
    <x v="6"/>
    <x v="2"/>
    <x v="7"/>
    <x v="0"/>
    <n v="-1"/>
    <n v="0"/>
    <n v="-0.01"/>
    <n v="0"/>
    <s v=""/>
    <s v=""/>
    <x v="0"/>
  </r>
  <r>
    <x v="0"/>
    <x v="6"/>
    <s v=""/>
    <x v="6"/>
    <x v="4"/>
    <x v="4"/>
    <x v="0"/>
    <n v="30"/>
    <n v="30"/>
    <n v="0.15306122448979601"/>
    <n v="0.15306122448979601"/>
    <s v=""/>
    <s v=""/>
    <x v="0"/>
  </r>
  <r>
    <x v="0"/>
    <x v="6"/>
    <s v=""/>
    <x v="6"/>
    <x v="7"/>
    <x v="31"/>
    <x v="0"/>
    <n v="65"/>
    <n v="65"/>
    <n v="0.33163265306122403"/>
    <n v="0.33163265306122403"/>
    <s v=""/>
    <s v=""/>
    <x v="0"/>
  </r>
  <r>
    <x v="0"/>
    <x v="6"/>
    <s v=""/>
    <x v="6"/>
    <x v="4"/>
    <x v="1"/>
    <x v="0"/>
    <n v="-1"/>
    <n v="0"/>
    <n v="-0.01"/>
    <n v="0"/>
    <s v=""/>
    <s v=""/>
    <x v="0"/>
  </r>
  <r>
    <x v="0"/>
    <x v="6"/>
    <s v=""/>
    <x v="6"/>
    <x v="5"/>
    <x v="17"/>
    <x v="2"/>
    <n v="-1"/>
    <n v="0"/>
    <n v="-0.01"/>
    <n v="0"/>
    <s v=""/>
    <s v=""/>
    <x v="0"/>
  </r>
  <r>
    <x v="0"/>
    <x v="6"/>
    <s v=""/>
    <x v="6"/>
    <x v="8"/>
    <x v="28"/>
    <x v="0"/>
    <n v="30"/>
    <n v="30"/>
    <n v="0.15306122448979601"/>
    <n v="0.15306122448979601"/>
    <s v=""/>
    <s v=""/>
    <x v="0"/>
  </r>
  <r>
    <x v="0"/>
    <x v="6"/>
    <s v=""/>
    <x v="6"/>
    <x v="8"/>
    <x v="33"/>
    <x v="0"/>
    <n v="10"/>
    <n v="10"/>
    <n v="4.5918367346938799E-2"/>
    <n v="4.5918367346938799E-2"/>
    <s v=""/>
    <s v=""/>
    <x v="0"/>
  </r>
  <r>
    <x v="0"/>
    <x v="6"/>
    <s v=""/>
    <x v="6"/>
    <x v="4"/>
    <x v="19"/>
    <x v="0"/>
    <n v="35"/>
    <n v="35"/>
    <n v="0.18877551020408201"/>
    <n v="0.18877551020408201"/>
    <s v=""/>
    <s v=""/>
    <x v="0"/>
  </r>
  <r>
    <x v="0"/>
    <x v="6"/>
    <s v=""/>
    <x v="6"/>
    <x v="1"/>
    <x v="23"/>
    <x v="0"/>
    <n v="75"/>
    <n v="75"/>
    <n v="0.37755102040816302"/>
    <n v="0.37755102040816302"/>
    <s v=""/>
    <s v=""/>
    <x v="0"/>
  </r>
  <r>
    <x v="0"/>
    <x v="6"/>
    <s v=""/>
    <x v="6"/>
    <x v="3"/>
    <x v="21"/>
    <x v="0"/>
    <n v="-1"/>
    <n v="0"/>
    <n v="-0.01"/>
    <n v="0"/>
    <s v=""/>
    <s v=""/>
    <x v="0"/>
  </r>
  <r>
    <x v="0"/>
    <x v="6"/>
    <s v=""/>
    <x v="6"/>
    <x v="6"/>
    <x v="11"/>
    <x v="0"/>
    <n v="195"/>
    <n v="195"/>
    <n v="1"/>
    <n v="1"/>
    <s v=""/>
    <s v=""/>
    <x v="0"/>
  </r>
  <r>
    <x v="0"/>
    <x v="6"/>
    <s v=""/>
    <x v="6"/>
    <x v="5"/>
    <x v="35"/>
    <x v="3"/>
    <n v="-1"/>
    <n v="0"/>
    <n v="-0.01"/>
    <n v="0"/>
    <s v=""/>
    <s v=""/>
    <x v="0"/>
  </r>
  <r>
    <x v="0"/>
    <x v="6"/>
    <s v=""/>
    <x v="6"/>
    <x v="1"/>
    <x v="1"/>
    <x v="0"/>
    <n v="35"/>
    <n v="35"/>
    <n v="0.18877551020408201"/>
    <n v="0.18877551020408201"/>
    <s v=""/>
    <s v=""/>
    <x v="0"/>
  </r>
  <r>
    <x v="0"/>
    <x v="6"/>
    <s v=""/>
    <x v="6"/>
    <x v="4"/>
    <x v="27"/>
    <x v="0"/>
    <n v="55"/>
    <n v="55"/>
    <n v="0.27551020408163301"/>
    <n v="0.27551020408163301"/>
    <s v=""/>
    <s v=""/>
    <x v="0"/>
  </r>
  <r>
    <x v="0"/>
    <x v="6"/>
    <s v=""/>
    <x v="6"/>
    <x v="8"/>
    <x v="18"/>
    <x v="0"/>
    <n v="-1"/>
    <n v="0"/>
    <n v="-0.01"/>
    <n v="0"/>
    <s v=""/>
    <s v=""/>
    <x v="0"/>
  </r>
  <r>
    <x v="0"/>
    <x v="6"/>
    <s v=""/>
    <x v="6"/>
    <x v="3"/>
    <x v="22"/>
    <x v="0"/>
    <n v="-1"/>
    <n v="0"/>
    <n v="-0.01"/>
    <n v="0"/>
    <s v=""/>
    <s v=""/>
    <x v="0"/>
  </r>
  <r>
    <x v="0"/>
    <x v="6"/>
    <s v=""/>
    <x v="6"/>
    <x v="8"/>
    <x v="30"/>
    <x v="0"/>
    <n v="85"/>
    <n v="85"/>
    <n v="0.42857142857142899"/>
    <n v="0.42857142857142899"/>
    <s v=""/>
    <s v=""/>
    <x v="0"/>
  </r>
  <r>
    <x v="0"/>
    <x v="6"/>
    <s v=""/>
    <x v="6"/>
    <x v="3"/>
    <x v="36"/>
    <x v="0"/>
    <n v="-1"/>
    <n v="0"/>
    <n v="-0.01"/>
    <n v="0"/>
    <s v=""/>
    <s v=""/>
    <x v="0"/>
  </r>
  <r>
    <x v="0"/>
    <x v="6"/>
    <s v=""/>
    <x v="6"/>
    <x v="7"/>
    <x v="7"/>
    <x v="0"/>
    <n v="-1"/>
    <n v="0"/>
    <n v="-0.01"/>
    <n v="0"/>
    <s v=""/>
    <s v=""/>
    <x v="0"/>
  </r>
  <r>
    <x v="0"/>
    <x v="6"/>
    <s v=""/>
    <x v="6"/>
    <x v="8"/>
    <x v="7"/>
    <x v="0"/>
    <n v="-1"/>
    <n v="0"/>
    <n v="-0.01"/>
    <n v="0"/>
    <s v=""/>
    <s v=""/>
    <x v="0"/>
  </r>
  <r>
    <x v="0"/>
    <x v="6"/>
    <s v=""/>
    <x v="6"/>
    <x v="8"/>
    <x v="29"/>
    <x v="0"/>
    <n v="70"/>
    <n v="70"/>
    <n v="0.352040816326531"/>
    <n v="0.352040816326531"/>
    <s v=""/>
    <s v=""/>
    <x v="0"/>
  </r>
  <r>
    <x v="0"/>
    <x v="6"/>
    <s v=""/>
    <x v="6"/>
    <x v="10"/>
    <x v="11"/>
    <x v="0"/>
    <s v=""/>
    <s v=""/>
    <s v=""/>
    <s v=""/>
    <n v="29.15306"/>
    <n v="29"/>
    <x v="0"/>
  </r>
  <r>
    <x v="0"/>
    <x v="6"/>
    <s v=""/>
    <x v="6"/>
    <x v="2"/>
    <x v="2"/>
    <x v="0"/>
    <n v="35"/>
    <n v="35"/>
    <n v="0.168367346938776"/>
    <n v="0.168367346938776"/>
    <s v=""/>
    <s v=""/>
    <x v="0"/>
  </r>
  <r>
    <x v="0"/>
    <x v="6"/>
    <s v=""/>
    <x v="6"/>
    <x v="3"/>
    <x v="25"/>
    <x v="0"/>
    <n v="-1"/>
    <n v="0"/>
    <n v="-0.01"/>
    <n v="0"/>
    <s v=""/>
    <s v=""/>
    <x v="0"/>
  </r>
  <r>
    <x v="0"/>
    <x v="6"/>
    <s v=""/>
    <x v="6"/>
    <x v="4"/>
    <x v="26"/>
    <x v="0"/>
    <n v="10"/>
    <n v="10"/>
    <n v="4.08163265306122E-2"/>
    <n v="4.08163265306122E-2"/>
    <s v=""/>
    <s v=""/>
    <x v="0"/>
  </r>
  <r>
    <x v="0"/>
    <x v="6"/>
    <s v=""/>
    <x v="6"/>
    <x v="9"/>
    <x v="11"/>
    <x v="0"/>
    <s v=""/>
    <s v=""/>
    <s v=""/>
    <s v=""/>
    <n v="6.4333299999999998"/>
    <n v="5"/>
    <x v="0"/>
  </r>
  <r>
    <x v="0"/>
    <x v="7"/>
    <s v=""/>
    <x v="7"/>
    <x v="9"/>
    <x v="11"/>
    <x v="0"/>
    <s v=""/>
    <s v=""/>
    <s v=""/>
    <s v=""/>
    <n v="8.0860199999999995"/>
    <n v="8"/>
    <x v="0"/>
  </r>
  <r>
    <x v="0"/>
    <x v="7"/>
    <s v=""/>
    <x v="7"/>
    <x v="10"/>
    <x v="11"/>
    <x v="0"/>
    <s v=""/>
    <s v=""/>
    <s v=""/>
    <s v=""/>
    <n v="28.002050000000001"/>
    <n v="28"/>
    <x v="0"/>
  </r>
  <r>
    <x v="0"/>
    <x v="7"/>
    <s v=""/>
    <x v="7"/>
    <x v="0"/>
    <x v="0"/>
    <x v="0"/>
    <n v="1"/>
    <s v=""/>
    <s v=""/>
    <s v=""/>
    <s v=""/>
    <s v=""/>
    <x v="0"/>
  </r>
  <r>
    <x v="0"/>
    <x v="7"/>
    <s v=""/>
    <x v="7"/>
    <x v="1"/>
    <x v="32"/>
    <x v="0"/>
    <n v="15"/>
    <n v="15"/>
    <n v="3.2786885245901599E-2"/>
    <n v="3.2786885245901599E-2"/>
    <s v=""/>
    <s v=""/>
    <x v="0"/>
  </r>
  <r>
    <x v="0"/>
    <x v="7"/>
    <s v=""/>
    <x v="7"/>
    <x v="2"/>
    <x v="12"/>
    <x v="0"/>
    <n v="10"/>
    <n v="10"/>
    <n v="1.63934426229508E-2"/>
    <n v="1.63934426229508E-2"/>
    <s v=""/>
    <s v=""/>
    <x v="0"/>
  </r>
  <r>
    <x v="0"/>
    <x v="7"/>
    <s v=""/>
    <x v="7"/>
    <x v="3"/>
    <x v="7"/>
    <x v="0"/>
    <n v="55"/>
    <n v="55"/>
    <n v="0.116803278688525"/>
    <n v="0.116803278688525"/>
    <s v=""/>
    <s v=""/>
    <x v="0"/>
  </r>
  <r>
    <x v="0"/>
    <x v="7"/>
    <s v=""/>
    <x v="7"/>
    <x v="1"/>
    <x v="8"/>
    <x v="0"/>
    <n v="90"/>
    <n v="90"/>
    <n v="0.18237704918032799"/>
    <n v="0.18237704918032799"/>
    <s v=""/>
    <s v=""/>
    <x v="0"/>
  </r>
  <r>
    <x v="0"/>
    <x v="7"/>
    <s v=""/>
    <x v="7"/>
    <x v="4"/>
    <x v="19"/>
    <x v="0"/>
    <n v="105"/>
    <n v="105"/>
    <n v="0.21516393442623"/>
    <n v="0.21516393442623"/>
    <s v=""/>
    <s v=""/>
    <x v="0"/>
  </r>
  <r>
    <x v="0"/>
    <x v="7"/>
    <s v=""/>
    <x v="7"/>
    <x v="3"/>
    <x v="25"/>
    <x v="0"/>
    <n v="20"/>
    <n v="20"/>
    <n v="3.8934426229508198E-2"/>
    <n v="3.8934426229508198E-2"/>
    <s v=""/>
    <s v=""/>
    <x v="0"/>
  </r>
  <r>
    <x v="0"/>
    <x v="7"/>
    <s v=""/>
    <x v="7"/>
    <x v="3"/>
    <x v="6"/>
    <x v="0"/>
    <n v="30"/>
    <n v="30"/>
    <n v="5.7377049180327898E-2"/>
    <n v="5.7377049180327898E-2"/>
    <s v=""/>
    <s v=""/>
    <x v="0"/>
  </r>
  <r>
    <x v="0"/>
    <x v="7"/>
    <s v=""/>
    <x v="7"/>
    <x v="7"/>
    <x v="13"/>
    <x v="0"/>
    <n v="345"/>
    <n v="345"/>
    <n v="0.70901639344262302"/>
    <n v="0.70901639344262302"/>
    <s v=""/>
    <s v=""/>
    <x v="0"/>
  </r>
  <r>
    <x v="0"/>
    <x v="7"/>
    <s v=""/>
    <x v="7"/>
    <x v="4"/>
    <x v="5"/>
    <x v="0"/>
    <n v="-1"/>
    <n v="0"/>
    <n v="-0.01"/>
    <n v="0"/>
    <s v=""/>
    <s v=""/>
    <x v="0"/>
  </r>
  <r>
    <x v="0"/>
    <x v="7"/>
    <s v=""/>
    <x v="7"/>
    <x v="8"/>
    <x v="34"/>
    <x v="0"/>
    <n v="10"/>
    <n v="10"/>
    <n v="2.4590163934426201E-2"/>
    <n v="2.4590163934426201E-2"/>
    <s v=""/>
    <s v=""/>
    <x v="0"/>
  </r>
  <r>
    <x v="0"/>
    <x v="7"/>
    <s v=""/>
    <x v="7"/>
    <x v="4"/>
    <x v="10"/>
    <x v="0"/>
    <n v="165"/>
    <n v="165"/>
    <n v="0.34016393442623"/>
    <n v="0.34016393442623"/>
    <s v=""/>
    <s v=""/>
    <x v="0"/>
  </r>
  <r>
    <x v="0"/>
    <x v="7"/>
    <s v=""/>
    <x v="7"/>
    <x v="2"/>
    <x v="14"/>
    <x v="0"/>
    <n v="360"/>
    <n v="360"/>
    <n v="0.74180327868852503"/>
    <n v="0.74180327868852503"/>
    <s v=""/>
    <s v=""/>
    <x v="0"/>
  </r>
  <r>
    <x v="0"/>
    <x v="7"/>
    <s v=""/>
    <x v="7"/>
    <x v="7"/>
    <x v="31"/>
    <x v="0"/>
    <n v="80"/>
    <n v="80"/>
    <n v="0.16598360655737701"/>
    <n v="0.16598360655737701"/>
    <s v=""/>
    <s v=""/>
    <x v="0"/>
  </r>
  <r>
    <x v="0"/>
    <x v="7"/>
    <s v=""/>
    <x v="7"/>
    <x v="4"/>
    <x v="4"/>
    <x v="0"/>
    <n v="50"/>
    <n v="50"/>
    <n v="0.10655737704918"/>
    <n v="0.10655737704918"/>
    <s v=""/>
    <s v=""/>
    <x v="0"/>
  </r>
  <r>
    <x v="0"/>
    <x v="7"/>
    <s v=""/>
    <x v="7"/>
    <x v="7"/>
    <x v="7"/>
    <x v="0"/>
    <n v="-1"/>
    <n v="0"/>
    <n v="-0.01"/>
    <n v="0"/>
    <s v=""/>
    <s v=""/>
    <x v="0"/>
  </r>
  <r>
    <x v="0"/>
    <x v="7"/>
    <s v=""/>
    <x v="7"/>
    <x v="4"/>
    <x v="9"/>
    <x v="0"/>
    <n v="15"/>
    <n v="15"/>
    <n v="3.07377049180328E-2"/>
    <n v="3.07377049180328E-2"/>
    <s v=""/>
    <s v=""/>
    <x v="0"/>
  </r>
  <r>
    <x v="0"/>
    <x v="7"/>
    <s v=""/>
    <x v="7"/>
    <x v="5"/>
    <x v="1"/>
    <x v="1"/>
    <n v="10"/>
    <n v="10"/>
    <n v="1.84426229508197E-2"/>
    <n v="1.84426229508197E-2"/>
    <s v=""/>
    <s v=""/>
    <x v="0"/>
  </r>
  <r>
    <x v="0"/>
    <x v="7"/>
    <s v=""/>
    <x v="7"/>
    <x v="5"/>
    <x v="17"/>
    <x v="2"/>
    <n v="420"/>
    <n v="420"/>
    <n v="0.86270491803278704"/>
    <n v="0.86270491803278704"/>
    <s v=""/>
    <s v=""/>
    <x v="0"/>
  </r>
  <r>
    <x v="0"/>
    <x v="7"/>
    <s v=""/>
    <x v="7"/>
    <x v="7"/>
    <x v="15"/>
    <x v="0"/>
    <n v="20"/>
    <n v="20"/>
    <n v="4.5081967213114797E-2"/>
    <n v="4.5081967213114797E-2"/>
    <s v=""/>
    <s v=""/>
    <x v="0"/>
  </r>
  <r>
    <x v="0"/>
    <x v="7"/>
    <s v=""/>
    <x v="7"/>
    <x v="3"/>
    <x v="24"/>
    <x v="0"/>
    <n v="290"/>
    <n v="290"/>
    <n v="0.59631147540983598"/>
    <n v="0.59631147540983598"/>
    <s v=""/>
    <s v=""/>
    <x v="0"/>
  </r>
  <r>
    <x v="0"/>
    <x v="7"/>
    <s v=""/>
    <x v="7"/>
    <x v="1"/>
    <x v="23"/>
    <x v="0"/>
    <n v="160"/>
    <n v="160"/>
    <n v="0.32991803278688497"/>
    <n v="0.32991803278688497"/>
    <s v=""/>
    <s v=""/>
    <x v="0"/>
  </r>
  <r>
    <x v="0"/>
    <x v="7"/>
    <s v=""/>
    <x v="7"/>
    <x v="8"/>
    <x v="33"/>
    <x v="0"/>
    <n v="45"/>
    <n v="45"/>
    <n v="9.2213114754098394E-2"/>
    <n v="9.2213114754098394E-2"/>
    <s v=""/>
    <s v=""/>
    <x v="0"/>
  </r>
  <r>
    <x v="0"/>
    <x v="7"/>
    <s v=""/>
    <x v="7"/>
    <x v="3"/>
    <x v="22"/>
    <x v="0"/>
    <n v="15"/>
    <n v="15"/>
    <n v="3.4836065573770503E-2"/>
    <n v="3.4836065573770503E-2"/>
    <s v=""/>
    <s v=""/>
    <x v="0"/>
  </r>
  <r>
    <x v="0"/>
    <x v="7"/>
    <s v=""/>
    <x v="7"/>
    <x v="2"/>
    <x v="7"/>
    <x v="0"/>
    <n v="20"/>
    <n v="20"/>
    <n v="3.8934426229508198E-2"/>
    <n v="3.8934426229508198E-2"/>
    <s v=""/>
    <s v=""/>
    <x v="0"/>
  </r>
  <r>
    <x v="0"/>
    <x v="7"/>
    <s v=""/>
    <x v="7"/>
    <x v="3"/>
    <x v="21"/>
    <x v="0"/>
    <n v="-1"/>
    <n v="0"/>
    <n v="-0.01"/>
    <n v="0"/>
    <s v=""/>
    <s v=""/>
    <x v="0"/>
  </r>
  <r>
    <x v="0"/>
    <x v="7"/>
    <s v=""/>
    <x v="7"/>
    <x v="4"/>
    <x v="1"/>
    <x v="0"/>
    <n v="-1"/>
    <n v="0"/>
    <n v="-0.01"/>
    <n v="0"/>
    <s v=""/>
    <s v=""/>
    <x v="0"/>
  </r>
  <r>
    <x v="0"/>
    <x v="7"/>
    <s v=""/>
    <x v="7"/>
    <x v="4"/>
    <x v="26"/>
    <x v="0"/>
    <n v="35"/>
    <n v="35"/>
    <n v="6.9672131147541005E-2"/>
    <n v="6.9672131147541005E-2"/>
    <s v=""/>
    <s v=""/>
    <x v="0"/>
  </r>
  <r>
    <x v="0"/>
    <x v="7"/>
    <s v=""/>
    <x v="7"/>
    <x v="7"/>
    <x v="16"/>
    <x v="0"/>
    <n v="40"/>
    <n v="40"/>
    <n v="7.9918032786885307E-2"/>
    <n v="7.9918032786885307E-2"/>
    <s v=""/>
    <s v=""/>
    <x v="0"/>
  </r>
  <r>
    <x v="0"/>
    <x v="7"/>
    <s v=""/>
    <x v="7"/>
    <x v="4"/>
    <x v="27"/>
    <x v="0"/>
    <n v="115"/>
    <n v="115"/>
    <n v="0.23770491803278701"/>
    <n v="0.23770491803278701"/>
    <s v=""/>
    <s v=""/>
    <x v="0"/>
  </r>
  <r>
    <x v="0"/>
    <x v="7"/>
    <s v=""/>
    <x v="7"/>
    <x v="5"/>
    <x v="35"/>
    <x v="3"/>
    <n v="60"/>
    <n v="60"/>
    <n v="0.11885245901639301"/>
    <n v="0.11885245901639301"/>
    <s v=""/>
    <s v=""/>
    <x v="0"/>
  </r>
  <r>
    <x v="0"/>
    <x v="7"/>
    <s v=""/>
    <x v="7"/>
    <x v="8"/>
    <x v="18"/>
    <x v="0"/>
    <n v="10"/>
    <n v="10"/>
    <n v="2.0491803278688499E-2"/>
    <n v="2.0491803278688499E-2"/>
    <s v=""/>
    <s v=""/>
    <x v="0"/>
  </r>
  <r>
    <x v="0"/>
    <x v="7"/>
    <s v=""/>
    <x v="7"/>
    <x v="8"/>
    <x v="30"/>
    <x v="0"/>
    <n v="155"/>
    <n v="155"/>
    <n v="0.31762295081967201"/>
    <n v="0.31762295081967201"/>
    <s v=""/>
    <s v=""/>
    <x v="0"/>
  </r>
  <r>
    <x v="0"/>
    <x v="7"/>
    <s v=""/>
    <x v="7"/>
    <x v="8"/>
    <x v="28"/>
    <x v="0"/>
    <n v="75"/>
    <n v="75"/>
    <n v="0.15573770491803299"/>
    <n v="0.15573770491803299"/>
    <s v=""/>
    <s v=""/>
    <x v="0"/>
  </r>
  <r>
    <x v="0"/>
    <x v="7"/>
    <s v=""/>
    <x v="7"/>
    <x v="6"/>
    <x v="11"/>
    <x v="0"/>
    <n v="490"/>
    <n v="490"/>
    <n v="1"/>
    <n v="1"/>
    <s v=""/>
    <s v=""/>
    <x v="0"/>
  </r>
  <r>
    <x v="0"/>
    <x v="7"/>
    <s v=""/>
    <x v="7"/>
    <x v="8"/>
    <x v="29"/>
    <x v="0"/>
    <n v="190"/>
    <n v="190"/>
    <n v="0.38934426229508201"/>
    <n v="0.38934426229508201"/>
    <s v=""/>
    <s v=""/>
    <x v="0"/>
  </r>
  <r>
    <x v="0"/>
    <x v="7"/>
    <s v=""/>
    <x v="7"/>
    <x v="1"/>
    <x v="1"/>
    <x v="0"/>
    <n v="110"/>
    <n v="110"/>
    <n v="0.223360655737705"/>
    <n v="0.223360655737705"/>
    <s v=""/>
    <s v=""/>
    <x v="0"/>
  </r>
  <r>
    <x v="0"/>
    <x v="7"/>
    <s v=""/>
    <x v="7"/>
    <x v="3"/>
    <x v="36"/>
    <x v="0"/>
    <n v="75"/>
    <n v="75"/>
    <n v="0.14959016393442601"/>
    <n v="0.14959016393442601"/>
    <s v=""/>
    <s v=""/>
    <x v="0"/>
  </r>
  <r>
    <x v="0"/>
    <x v="7"/>
    <s v=""/>
    <x v="7"/>
    <x v="3"/>
    <x v="3"/>
    <x v="0"/>
    <n v="-1"/>
    <n v="0"/>
    <n v="-0.01"/>
    <n v="0"/>
    <s v=""/>
    <s v=""/>
    <x v="0"/>
  </r>
  <r>
    <x v="0"/>
    <x v="7"/>
    <s v=""/>
    <x v="7"/>
    <x v="2"/>
    <x v="2"/>
    <x v="0"/>
    <n v="100"/>
    <n v="100"/>
    <n v="0.20286885245901601"/>
    <n v="0.20286885245901601"/>
    <s v=""/>
    <s v=""/>
    <x v="0"/>
  </r>
  <r>
    <x v="0"/>
    <x v="7"/>
    <s v=""/>
    <x v="7"/>
    <x v="1"/>
    <x v="20"/>
    <x v="0"/>
    <n v="115"/>
    <n v="115"/>
    <n v="0.23155737704918"/>
    <n v="0.23155737704918"/>
    <s v=""/>
    <s v=""/>
    <x v="0"/>
  </r>
  <r>
    <x v="0"/>
    <x v="7"/>
    <s v=""/>
    <x v="7"/>
    <x v="8"/>
    <x v="7"/>
    <x v="0"/>
    <n v="-1"/>
    <n v="0"/>
    <n v="-0.01"/>
    <n v="0"/>
    <s v=""/>
    <s v=""/>
    <x v="0"/>
  </r>
  <r>
    <x v="0"/>
    <x v="8"/>
    <s v=""/>
    <x v="8"/>
    <x v="0"/>
    <x v="0"/>
    <x v="0"/>
    <n v="1"/>
    <s v=""/>
    <s v=""/>
    <s v=""/>
    <s v=""/>
    <s v=""/>
    <x v="0"/>
  </r>
  <r>
    <x v="0"/>
    <x v="8"/>
    <s v=""/>
    <x v="8"/>
    <x v="9"/>
    <x v="11"/>
    <x v="0"/>
    <s v=""/>
    <s v=""/>
    <s v=""/>
    <s v=""/>
    <n v="8.59375"/>
    <n v="10"/>
    <x v="0"/>
  </r>
  <r>
    <x v="0"/>
    <x v="8"/>
    <s v=""/>
    <x v="8"/>
    <x v="10"/>
    <x v="11"/>
    <x v="0"/>
    <s v=""/>
    <s v=""/>
    <s v=""/>
    <s v=""/>
    <n v="28.348479999999999"/>
    <n v="28.5"/>
    <x v="0"/>
  </r>
  <r>
    <x v="0"/>
    <x v="8"/>
    <s v=""/>
    <x v="8"/>
    <x v="3"/>
    <x v="7"/>
    <x v="0"/>
    <n v="-1"/>
    <n v="0"/>
    <n v="-0.01"/>
    <n v="0"/>
    <s v=""/>
    <s v=""/>
    <x v="0"/>
  </r>
  <r>
    <x v="0"/>
    <x v="8"/>
    <s v=""/>
    <x v="8"/>
    <x v="1"/>
    <x v="20"/>
    <x v="0"/>
    <n v="-1"/>
    <n v="0"/>
    <n v="-0.01"/>
    <n v="0"/>
    <s v=""/>
    <s v=""/>
    <x v="0"/>
  </r>
  <r>
    <x v="0"/>
    <x v="8"/>
    <s v=""/>
    <x v="8"/>
    <x v="3"/>
    <x v="6"/>
    <x v="0"/>
    <n v="-1"/>
    <n v="0"/>
    <n v="-0.01"/>
    <n v="0"/>
    <s v=""/>
    <s v=""/>
    <x v="0"/>
  </r>
  <r>
    <x v="0"/>
    <x v="8"/>
    <s v=""/>
    <x v="8"/>
    <x v="1"/>
    <x v="8"/>
    <x v="0"/>
    <n v="-1"/>
    <n v="0"/>
    <n v="-0.01"/>
    <n v="0"/>
    <s v=""/>
    <s v=""/>
    <x v="0"/>
  </r>
  <r>
    <x v="0"/>
    <x v="8"/>
    <s v=""/>
    <x v="8"/>
    <x v="2"/>
    <x v="12"/>
    <x v="0"/>
    <n v="-1"/>
    <n v="0"/>
    <n v="-0.01"/>
    <n v="0"/>
    <s v=""/>
    <s v=""/>
    <x v="0"/>
  </r>
  <r>
    <x v="0"/>
    <x v="8"/>
    <s v=""/>
    <x v="8"/>
    <x v="2"/>
    <x v="2"/>
    <x v="0"/>
    <n v="35"/>
    <n v="35"/>
    <n v="0.13636363636363599"/>
    <n v="0.13636363636363599"/>
    <s v=""/>
    <s v=""/>
    <x v="0"/>
  </r>
  <r>
    <x v="0"/>
    <x v="8"/>
    <s v=""/>
    <x v="8"/>
    <x v="4"/>
    <x v="19"/>
    <x v="0"/>
    <n v="45"/>
    <n v="45"/>
    <n v="0.174242424242424"/>
    <n v="0.174242424242424"/>
    <s v=""/>
    <s v=""/>
    <x v="0"/>
  </r>
  <r>
    <x v="0"/>
    <x v="8"/>
    <s v=""/>
    <x v="8"/>
    <x v="4"/>
    <x v="5"/>
    <x v="0"/>
    <n v="-1"/>
    <n v="0"/>
    <n v="-0.01"/>
    <n v="0"/>
    <s v=""/>
    <s v=""/>
    <x v="0"/>
  </r>
  <r>
    <x v="0"/>
    <x v="8"/>
    <s v=""/>
    <x v="8"/>
    <x v="7"/>
    <x v="13"/>
    <x v="0"/>
    <n v="30"/>
    <n v="30"/>
    <n v="0.109848484848485"/>
    <n v="0.109848484848485"/>
    <s v=""/>
    <s v=""/>
    <x v="0"/>
  </r>
  <r>
    <x v="0"/>
    <x v="8"/>
    <s v=""/>
    <x v="8"/>
    <x v="7"/>
    <x v="31"/>
    <x v="0"/>
    <n v="185"/>
    <n v="185"/>
    <n v="0.69318181818181801"/>
    <n v="0.69318181818181801"/>
    <s v=""/>
    <s v=""/>
    <x v="0"/>
  </r>
  <r>
    <x v="0"/>
    <x v="8"/>
    <s v=""/>
    <x v="8"/>
    <x v="4"/>
    <x v="4"/>
    <x v="0"/>
    <n v="30"/>
    <n v="30"/>
    <n v="0.11363636363636399"/>
    <n v="0.11363636363636399"/>
    <s v=""/>
    <s v=""/>
    <x v="0"/>
  </r>
  <r>
    <x v="0"/>
    <x v="8"/>
    <s v=""/>
    <x v="8"/>
    <x v="7"/>
    <x v="15"/>
    <x v="0"/>
    <n v="15"/>
    <n v="15"/>
    <n v="4.9242424242424199E-2"/>
    <n v="4.9242424242424199E-2"/>
    <s v=""/>
    <s v=""/>
    <x v="0"/>
  </r>
  <r>
    <x v="0"/>
    <x v="8"/>
    <s v=""/>
    <x v="8"/>
    <x v="4"/>
    <x v="10"/>
    <x v="0"/>
    <n v="75"/>
    <n v="75"/>
    <n v="0.29166666666666702"/>
    <n v="0.29166666666666702"/>
    <s v=""/>
    <s v=""/>
    <x v="0"/>
  </r>
  <r>
    <x v="0"/>
    <x v="8"/>
    <s v=""/>
    <x v="8"/>
    <x v="2"/>
    <x v="14"/>
    <x v="0"/>
    <n v="195"/>
    <n v="195"/>
    <n v="0.74242424242424299"/>
    <n v="0.74242424242424299"/>
    <s v=""/>
    <s v=""/>
    <x v="0"/>
  </r>
  <r>
    <x v="0"/>
    <x v="8"/>
    <s v=""/>
    <x v="8"/>
    <x v="4"/>
    <x v="1"/>
    <x v="0"/>
    <n v="-1"/>
    <n v="0"/>
    <n v="-0.01"/>
    <n v="0"/>
    <s v=""/>
    <s v=""/>
    <x v="0"/>
  </r>
  <r>
    <x v="0"/>
    <x v="8"/>
    <s v=""/>
    <x v="8"/>
    <x v="1"/>
    <x v="23"/>
    <x v="0"/>
    <n v="-1"/>
    <n v="0"/>
    <n v="-0.01"/>
    <n v="0"/>
    <s v=""/>
    <s v=""/>
    <x v="0"/>
  </r>
  <r>
    <x v="0"/>
    <x v="8"/>
    <s v=""/>
    <x v="8"/>
    <x v="7"/>
    <x v="7"/>
    <x v="0"/>
    <n v="-1"/>
    <n v="0"/>
    <n v="-0.01"/>
    <n v="0"/>
    <s v=""/>
    <s v=""/>
    <x v="0"/>
  </r>
  <r>
    <x v="0"/>
    <x v="8"/>
    <s v=""/>
    <x v="8"/>
    <x v="5"/>
    <x v="17"/>
    <x v="2"/>
    <n v="-1"/>
    <n v="0"/>
    <n v="-0.01"/>
    <n v="0"/>
    <s v=""/>
    <s v=""/>
    <x v="0"/>
  </r>
  <r>
    <x v="0"/>
    <x v="8"/>
    <s v=""/>
    <x v="8"/>
    <x v="1"/>
    <x v="1"/>
    <x v="0"/>
    <n v="265"/>
    <n v="265"/>
    <n v="1"/>
    <n v="1"/>
    <s v=""/>
    <s v=""/>
    <x v="0"/>
  </r>
  <r>
    <x v="0"/>
    <x v="8"/>
    <s v=""/>
    <x v="8"/>
    <x v="4"/>
    <x v="26"/>
    <x v="0"/>
    <n v="25"/>
    <n v="25"/>
    <n v="9.0909090909090898E-2"/>
    <n v="9.0909090909090898E-2"/>
    <s v=""/>
    <s v=""/>
    <x v="0"/>
  </r>
  <r>
    <x v="0"/>
    <x v="8"/>
    <s v=""/>
    <x v="8"/>
    <x v="5"/>
    <x v="1"/>
    <x v="1"/>
    <n v="265"/>
    <n v="265"/>
    <n v="1"/>
    <n v="1"/>
    <s v=""/>
    <s v=""/>
    <x v="0"/>
  </r>
  <r>
    <x v="0"/>
    <x v="8"/>
    <s v=""/>
    <x v="8"/>
    <x v="7"/>
    <x v="16"/>
    <x v="0"/>
    <n v="40"/>
    <n v="40"/>
    <n v="0.14772727272727301"/>
    <n v="0.14772727272727301"/>
    <s v=""/>
    <s v=""/>
    <x v="0"/>
  </r>
  <r>
    <x v="0"/>
    <x v="8"/>
    <s v=""/>
    <x v="8"/>
    <x v="3"/>
    <x v="22"/>
    <x v="0"/>
    <n v="-1"/>
    <n v="0"/>
    <n v="-0.01"/>
    <n v="0"/>
    <s v=""/>
    <s v=""/>
    <x v="0"/>
  </r>
  <r>
    <x v="0"/>
    <x v="8"/>
    <s v=""/>
    <x v="8"/>
    <x v="8"/>
    <x v="33"/>
    <x v="0"/>
    <n v="15"/>
    <n v="15"/>
    <n v="6.4393939393939406E-2"/>
    <n v="6.4393939393939406E-2"/>
    <s v=""/>
    <s v=""/>
    <x v="0"/>
  </r>
  <r>
    <x v="0"/>
    <x v="8"/>
    <s v=""/>
    <x v="8"/>
    <x v="4"/>
    <x v="9"/>
    <x v="0"/>
    <n v="10"/>
    <n v="10"/>
    <n v="4.1666666666666699E-2"/>
    <n v="4.1666666666666699E-2"/>
    <s v=""/>
    <s v=""/>
    <x v="0"/>
  </r>
  <r>
    <x v="0"/>
    <x v="8"/>
    <s v=""/>
    <x v="8"/>
    <x v="8"/>
    <x v="34"/>
    <x v="0"/>
    <n v="-1"/>
    <n v="0"/>
    <n v="-0.01"/>
    <n v="0"/>
    <s v=""/>
    <s v=""/>
    <x v="0"/>
  </r>
  <r>
    <x v="0"/>
    <x v="8"/>
    <s v=""/>
    <x v="8"/>
    <x v="8"/>
    <x v="30"/>
    <x v="0"/>
    <n v="95"/>
    <n v="95"/>
    <n v="0.36742424242424199"/>
    <n v="0.36742424242424199"/>
    <s v=""/>
    <s v=""/>
    <x v="0"/>
  </r>
  <r>
    <x v="0"/>
    <x v="8"/>
    <s v=""/>
    <x v="8"/>
    <x v="2"/>
    <x v="7"/>
    <x v="0"/>
    <n v="30"/>
    <n v="30"/>
    <n v="0.12121212121212099"/>
    <n v="0.12121212121212099"/>
    <s v=""/>
    <s v=""/>
    <x v="0"/>
  </r>
  <r>
    <x v="0"/>
    <x v="8"/>
    <s v=""/>
    <x v="8"/>
    <x v="3"/>
    <x v="25"/>
    <x v="0"/>
    <n v="-1"/>
    <n v="0"/>
    <n v="-0.01"/>
    <n v="0"/>
    <s v=""/>
    <s v=""/>
    <x v="0"/>
  </r>
  <r>
    <x v="0"/>
    <x v="8"/>
    <s v=""/>
    <x v="8"/>
    <x v="8"/>
    <x v="28"/>
    <x v="0"/>
    <n v="30"/>
    <n v="30"/>
    <n v="0.10606060606060599"/>
    <n v="0.10606060606060599"/>
    <s v=""/>
    <s v=""/>
    <x v="0"/>
  </r>
  <r>
    <x v="0"/>
    <x v="8"/>
    <s v=""/>
    <x v="8"/>
    <x v="5"/>
    <x v="35"/>
    <x v="3"/>
    <n v="-1"/>
    <n v="0"/>
    <n v="-0.01"/>
    <n v="0"/>
    <s v=""/>
    <s v=""/>
    <x v="0"/>
  </r>
  <r>
    <x v="0"/>
    <x v="8"/>
    <s v=""/>
    <x v="8"/>
    <x v="8"/>
    <x v="29"/>
    <x v="0"/>
    <n v="115"/>
    <n v="115"/>
    <n v="0.435606060606061"/>
    <n v="0.435606060606061"/>
    <s v=""/>
    <s v=""/>
    <x v="0"/>
  </r>
  <r>
    <x v="0"/>
    <x v="8"/>
    <s v=""/>
    <x v="8"/>
    <x v="4"/>
    <x v="27"/>
    <x v="0"/>
    <n v="75"/>
    <n v="75"/>
    <n v="0.28787878787878801"/>
    <n v="0.28787878787878801"/>
    <s v=""/>
    <s v=""/>
    <x v="0"/>
  </r>
  <r>
    <x v="0"/>
    <x v="8"/>
    <s v=""/>
    <x v="8"/>
    <x v="3"/>
    <x v="21"/>
    <x v="0"/>
    <n v="-1"/>
    <n v="0"/>
    <n v="-0.01"/>
    <n v="0"/>
    <s v=""/>
    <s v=""/>
    <x v="0"/>
  </r>
  <r>
    <x v="0"/>
    <x v="8"/>
    <s v=""/>
    <x v="8"/>
    <x v="6"/>
    <x v="11"/>
    <x v="0"/>
    <n v="265"/>
    <n v="265"/>
    <n v="1"/>
    <n v="1"/>
    <s v=""/>
    <s v=""/>
    <x v="0"/>
  </r>
  <r>
    <x v="0"/>
    <x v="8"/>
    <s v=""/>
    <x v="8"/>
    <x v="8"/>
    <x v="18"/>
    <x v="0"/>
    <n v="-1"/>
    <n v="0"/>
    <n v="-0.01"/>
    <n v="0"/>
    <s v=""/>
    <s v=""/>
    <x v="0"/>
  </r>
  <r>
    <x v="0"/>
    <x v="8"/>
    <s v=""/>
    <x v="8"/>
    <x v="3"/>
    <x v="3"/>
    <x v="0"/>
    <n v="-1"/>
    <n v="0"/>
    <n v="-0.01"/>
    <n v="0"/>
    <s v=""/>
    <s v=""/>
    <x v="0"/>
  </r>
  <r>
    <x v="0"/>
    <x v="8"/>
    <s v=""/>
    <x v="8"/>
    <x v="3"/>
    <x v="36"/>
    <x v="0"/>
    <n v="-1"/>
    <n v="0"/>
    <n v="-0.01"/>
    <n v="0"/>
    <s v=""/>
    <s v=""/>
    <x v="0"/>
  </r>
  <r>
    <x v="0"/>
    <x v="8"/>
    <s v=""/>
    <x v="8"/>
    <x v="8"/>
    <x v="7"/>
    <x v="0"/>
    <n v="-1"/>
    <n v="0"/>
    <n v="-0.01"/>
    <n v="0"/>
    <s v=""/>
    <s v=""/>
    <x v="0"/>
  </r>
  <r>
    <x v="0"/>
    <x v="8"/>
    <s v=""/>
    <x v="8"/>
    <x v="1"/>
    <x v="32"/>
    <x v="0"/>
    <n v="-1"/>
    <n v="0"/>
    <n v="-0.01"/>
    <n v="0"/>
    <s v=""/>
    <s v=""/>
    <x v="0"/>
  </r>
  <r>
    <x v="0"/>
    <x v="8"/>
    <s v=""/>
    <x v="8"/>
    <x v="3"/>
    <x v="24"/>
    <x v="0"/>
    <n v="250"/>
    <n v="250"/>
    <n v="0.94696969696969702"/>
    <n v="0.94696969696969702"/>
    <s v=""/>
    <s v=""/>
    <x v="0"/>
  </r>
  <r>
    <x v="0"/>
    <x v="9"/>
    <s v=""/>
    <x v="9"/>
    <x v="0"/>
    <x v="0"/>
    <x v="0"/>
    <n v="1"/>
    <s v=""/>
    <s v=""/>
    <s v=""/>
    <s v=""/>
    <s v=""/>
    <x v="0"/>
  </r>
  <r>
    <x v="0"/>
    <x v="9"/>
    <s v=""/>
    <x v="9"/>
    <x v="9"/>
    <x v="11"/>
    <x v="0"/>
    <s v=""/>
    <s v=""/>
    <s v=""/>
    <s v=""/>
    <n v="-1"/>
    <n v="-1"/>
    <x v="0"/>
  </r>
  <r>
    <x v="0"/>
    <x v="9"/>
    <s v=""/>
    <x v="9"/>
    <x v="10"/>
    <x v="11"/>
    <x v="0"/>
    <s v=""/>
    <s v=""/>
    <s v=""/>
    <s v=""/>
    <n v="27.84348"/>
    <n v="28"/>
    <x v="0"/>
  </r>
  <r>
    <x v="0"/>
    <x v="9"/>
    <s v=""/>
    <x v="9"/>
    <x v="3"/>
    <x v="3"/>
    <x v="0"/>
    <n v="-1"/>
    <n v="0"/>
    <n v="-0.01"/>
    <n v="0"/>
    <s v=""/>
    <s v=""/>
    <x v="0"/>
  </r>
  <r>
    <x v="0"/>
    <x v="9"/>
    <s v=""/>
    <x v="9"/>
    <x v="3"/>
    <x v="21"/>
    <x v="0"/>
    <n v="-1"/>
    <n v="0"/>
    <n v="-0.01"/>
    <n v="0"/>
    <s v=""/>
    <s v=""/>
    <x v="0"/>
  </r>
  <r>
    <x v="0"/>
    <x v="9"/>
    <s v=""/>
    <x v="9"/>
    <x v="2"/>
    <x v="2"/>
    <x v="0"/>
    <n v="25"/>
    <n v="25"/>
    <n v="0.2"/>
    <n v="0.2"/>
    <s v=""/>
    <s v=""/>
    <x v="0"/>
  </r>
  <r>
    <x v="0"/>
    <x v="9"/>
    <s v=""/>
    <x v="9"/>
    <x v="2"/>
    <x v="12"/>
    <x v="0"/>
    <n v="-1"/>
    <n v="0"/>
    <n v="-0.01"/>
    <n v="0"/>
    <s v=""/>
    <s v=""/>
    <x v="0"/>
  </r>
  <r>
    <x v="0"/>
    <x v="9"/>
    <s v=""/>
    <x v="9"/>
    <x v="3"/>
    <x v="6"/>
    <x v="0"/>
    <n v="-1"/>
    <n v="0"/>
    <n v="-0.01"/>
    <n v="0"/>
    <s v=""/>
    <s v=""/>
    <x v="0"/>
  </r>
  <r>
    <x v="0"/>
    <x v="9"/>
    <s v=""/>
    <x v="9"/>
    <x v="4"/>
    <x v="10"/>
    <x v="0"/>
    <n v="30"/>
    <n v="30"/>
    <n v="0.27826086956521701"/>
    <n v="0.27826086956521701"/>
    <s v=""/>
    <s v=""/>
    <x v="0"/>
  </r>
  <r>
    <x v="0"/>
    <x v="9"/>
    <s v=""/>
    <x v="9"/>
    <x v="8"/>
    <x v="7"/>
    <x v="0"/>
    <n v="-1"/>
    <n v="0"/>
    <n v="-0.01"/>
    <n v="0"/>
    <s v=""/>
    <s v=""/>
    <x v="0"/>
  </r>
  <r>
    <x v="0"/>
    <x v="9"/>
    <s v=""/>
    <x v="9"/>
    <x v="7"/>
    <x v="31"/>
    <x v="0"/>
    <n v="40"/>
    <n v="40"/>
    <n v="0.34782608695652201"/>
    <n v="0.34782608695652201"/>
    <s v=""/>
    <s v=""/>
    <x v="0"/>
  </r>
  <r>
    <x v="0"/>
    <x v="9"/>
    <s v=""/>
    <x v="9"/>
    <x v="3"/>
    <x v="7"/>
    <x v="0"/>
    <n v="-1"/>
    <n v="0"/>
    <n v="-0.01"/>
    <n v="0"/>
    <s v=""/>
    <s v=""/>
    <x v="0"/>
  </r>
  <r>
    <x v="0"/>
    <x v="9"/>
    <s v=""/>
    <x v="9"/>
    <x v="2"/>
    <x v="14"/>
    <x v="0"/>
    <n v="25"/>
    <n v="25"/>
    <n v="0.22608695652173899"/>
    <n v="0.22608695652173899"/>
    <s v=""/>
    <s v=""/>
    <x v="0"/>
  </r>
  <r>
    <x v="0"/>
    <x v="9"/>
    <s v=""/>
    <x v="9"/>
    <x v="7"/>
    <x v="15"/>
    <x v="0"/>
    <n v="10"/>
    <n v="10"/>
    <n v="6.9565217391304293E-2"/>
    <n v="6.9565217391304293E-2"/>
    <s v=""/>
    <s v=""/>
    <x v="0"/>
  </r>
  <r>
    <x v="0"/>
    <x v="9"/>
    <s v=""/>
    <x v="9"/>
    <x v="7"/>
    <x v="13"/>
    <x v="0"/>
    <n v="55"/>
    <n v="55"/>
    <n v="0.47826086956521702"/>
    <n v="0.47826086956521702"/>
    <s v=""/>
    <s v=""/>
    <x v="0"/>
  </r>
  <r>
    <x v="0"/>
    <x v="9"/>
    <s v=""/>
    <x v="9"/>
    <x v="1"/>
    <x v="20"/>
    <x v="0"/>
    <n v="40"/>
    <n v="40"/>
    <n v="0.33913043478260901"/>
    <n v="0.33913043478260901"/>
    <s v=""/>
    <s v=""/>
    <x v="0"/>
  </r>
  <r>
    <x v="0"/>
    <x v="9"/>
    <s v=""/>
    <x v="9"/>
    <x v="1"/>
    <x v="8"/>
    <x v="0"/>
    <n v="25"/>
    <n v="25"/>
    <n v="0.23478260869565201"/>
    <n v="0.23478260869565201"/>
    <s v=""/>
    <s v=""/>
    <x v="0"/>
  </r>
  <r>
    <x v="0"/>
    <x v="9"/>
    <s v=""/>
    <x v="9"/>
    <x v="1"/>
    <x v="23"/>
    <x v="0"/>
    <n v="45"/>
    <n v="45"/>
    <n v="0.4"/>
    <n v="0.4"/>
    <s v=""/>
    <s v=""/>
    <x v="0"/>
  </r>
  <r>
    <x v="0"/>
    <x v="9"/>
    <s v=""/>
    <x v="9"/>
    <x v="8"/>
    <x v="30"/>
    <x v="0"/>
    <n v="40"/>
    <n v="40"/>
    <n v="0.34782608695652201"/>
    <n v="0.34782608695652201"/>
    <s v=""/>
    <s v=""/>
    <x v="0"/>
  </r>
  <r>
    <x v="0"/>
    <x v="9"/>
    <s v=""/>
    <x v="9"/>
    <x v="4"/>
    <x v="26"/>
    <x v="0"/>
    <n v="10"/>
    <n v="10"/>
    <n v="6.9565217391304293E-2"/>
    <n v="6.9565217391304293E-2"/>
    <s v=""/>
    <s v=""/>
    <x v="0"/>
  </r>
  <r>
    <x v="0"/>
    <x v="9"/>
    <s v=""/>
    <x v="9"/>
    <x v="7"/>
    <x v="7"/>
    <x v="0"/>
    <n v="-1"/>
    <n v="0"/>
    <n v="-0.01"/>
    <n v="0"/>
    <s v=""/>
    <s v=""/>
    <x v="0"/>
  </r>
  <r>
    <x v="0"/>
    <x v="9"/>
    <s v=""/>
    <x v="9"/>
    <x v="8"/>
    <x v="29"/>
    <x v="0"/>
    <n v="45"/>
    <n v="45"/>
    <n v="0.4"/>
    <n v="0.4"/>
    <s v=""/>
    <s v=""/>
    <x v="0"/>
  </r>
  <r>
    <x v="0"/>
    <x v="9"/>
    <s v=""/>
    <x v="9"/>
    <x v="4"/>
    <x v="1"/>
    <x v="0"/>
    <n v="-1"/>
    <n v="0"/>
    <n v="-0.01"/>
    <n v="0"/>
    <s v=""/>
    <s v=""/>
    <x v="0"/>
  </r>
  <r>
    <x v="0"/>
    <x v="9"/>
    <s v=""/>
    <x v="9"/>
    <x v="4"/>
    <x v="4"/>
    <x v="0"/>
    <n v="15"/>
    <n v="15"/>
    <n v="0.11304347826087"/>
    <n v="0.11304347826087"/>
    <s v=""/>
    <s v=""/>
    <x v="0"/>
  </r>
  <r>
    <x v="0"/>
    <x v="9"/>
    <s v=""/>
    <x v="9"/>
    <x v="8"/>
    <x v="33"/>
    <x v="0"/>
    <n v="-1"/>
    <n v="0"/>
    <n v="-0.01"/>
    <n v="0"/>
    <s v=""/>
    <s v=""/>
    <x v="0"/>
  </r>
  <r>
    <x v="0"/>
    <x v="9"/>
    <s v=""/>
    <x v="9"/>
    <x v="1"/>
    <x v="1"/>
    <x v="0"/>
    <n v="-1"/>
    <n v="0"/>
    <n v="-0.01"/>
    <n v="0"/>
    <s v=""/>
    <s v=""/>
    <x v="0"/>
  </r>
  <r>
    <x v="0"/>
    <x v="9"/>
    <s v=""/>
    <x v="9"/>
    <x v="3"/>
    <x v="25"/>
    <x v="0"/>
    <n v="-1"/>
    <n v="0"/>
    <n v="-0.01"/>
    <n v="0"/>
    <s v=""/>
    <s v=""/>
    <x v="0"/>
  </r>
  <r>
    <x v="0"/>
    <x v="9"/>
    <s v=""/>
    <x v="9"/>
    <x v="8"/>
    <x v="34"/>
    <x v="0"/>
    <n v="-1"/>
    <n v="0"/>
    <n v="-0.01"/>
    <n v="0"/>
    <s v=""/>
    <s v=""/>
    <x v="0"/>
  </r>
  <r>
    <x v="0"/>
    <x v="9"/>
    <s v=""/>
    <x v="9"/>
    <x v="5"/>
    <x v="35"/>
    <x v="3"/>
    <n v="115"/>
    <n v="115"/>
    <n v="1"/>
    <n v="1"/>
    <s v=""/>
    <s v=""/>
    <x v="0"/>
  </r>
  <r>
    <x v="0"/>
    <x v="9"/>
    <s v=""/>
    <x v="9"/>
    <x v="5"/>
    <x v="1"/>
    <x v="1"/>
    <n v="-1"/>
    <n v="0"/>
    <n v="-0.01"/>
    <n v="0"/>
    <s v=""/>
    <s v=""/>
    <x v="0"/>
  </r>
  <r>
    <x v="0"/>
    <x v="9"/>
    <s v=""/>
    <x v="9"/>
    <x v="5"/>
    <x v="17"/>
    <x v="2"/>
    <n v="-1"/>
    <n v="0"/>
    <n v="-0.01"/>
    <n v="0"/>
    <s v=""/>
    <s v=""/>
    <x v="0"/>
  </r>
  <r>
    <x v="0"/>
    <x v="9"/>
    <s v=""/>
    <x v="9"/>
    <x v="7"/>
    <x v="16"/>
    <x v="0"/>
    <n v="10"/>
    <n v="10"/>
    <n v="0.104347826086957"/>
    <n v="0.104347826086957"/>
    <s v=""/>
    <s v=""/>
    <x v="0"/>
  </r>
  <r>
    <x v="0"/>
    <x v="9"/>
    <s v=""/>
    <x v="9"/>
    <x v="4"/>
    <x v="27"/>
    <x v="0"/>
    <n v="35"/>
    <n v="35"/>
    <n v="0.30434782608695699"/>
    <n v="0.30434782608695699"/>
    <s v=""/>
    <s v=""/>
    <x v="0"/>
  </r>
  <r>
    <x v="0"/>
    <x v="9"/>
    <s v=""/>
    <x v="9"/>
    <x v="2"/>
    <x v="7"/>
    <x v="0"/>
    <n v="65"/>
    <n v="65"/>
    <n v="0.565217391304348"/>
    <n v="0.565217391304348"/>
    <s v=""/>
    <s v=""/>
    <x v="0"/>
  </r>
  <r>
    <x v="0"/>
    <x v="9"/>
    <s v=""/>
    <x v="9"/>
    <x v="4"/>
    <x v="9"/>
    <x v="0"/>
    <n v="-1"/>
    <n v="0"/>
    <n v="-0.01"/>
    <n v="0"/>
    <s v=""/>
    <s v=""/>
    <x v="0"/>
  </r>
  <r>
    <x v="0"/>
    <x v="9"/>
    <s v=""/>
    <x v="9"/>
    <x v="8"/>
    <x v="28"/>
    <x v="0"/>
    <n v="20"/>
    <n v="20"/>
    <n v="0.173913043478261"/>
    <n v="0.173913043478261"/>
    <s v=""/>
    <s v=""/>
    <x v="0"/>
  </r>
  <r>
    <x v="0"/>
    <x v="9"/>
    <s v=""/>
    <x v="9"/>
    <x v="3"/>
    <x v="22"/>
    <x v="0"/>
    <n v="-1"/>
    <n v="0"/>
    <n v="-0.01"/>
    <n v="0"/>
    <s v=""/>
    <s v=""/>
    <x v="0"/>
  </r>
  <r>
    <x v="0"/>
    <x v="9"/>
    <s v=""/>
    <x v="9"/>
    <x v="6"/>
    <x v="11"/>
    <x v="0"/>
    <n v="115"/>
    <n v="115"/>
    <n v="1"/>
    <n v="1"/>
    <s v=""/>
    <s v=""/>
    <x v="0"/>
  </r>
  <r>
    <x v="0"/>
    <x v="9"/>
    <s v=""/>
    <x v="9"/>
    <x v="3"/>
    <x v="24"/>
    <x v="0"/>
    <n v="110"/>
    <n v="110"/>
    <n v="0.94782608695652204"/>
    <n v="0.94782608695652204"/>
    <s v=""/>
    <s v=""/>
    <x v="0"/>
  </r>
  <r>
    <x v="0"/>
    <x v="9"/>
    <s v=""/>
    <x v="9"/>
    <x v="4"/>
    <x v="5"/>
    <x v="0"/>
    <n v="-1"/>
    <n v="0"/>
    <n v="-0.01"/>
    <n v="0"/>
    <s v=""/>
    <s v=""/>
    <x v="0"/>
  </r>
  <r>
    <x v="0"/>
    <x v="9"/>
    <s v=""/>
    <x v="9"/>
    <x v="3"/>
    <x v="36"/>
    <x v="0"/>
    <n v="-1"/>
    <n v="0"/>
    <n v="-0.01"/>
    <n v="0"/>
    <s v=""/>
    <s v=""/>
    <x v="0"/>
  </r>
  <r>
    <x v="0"/>
    <x v="9"/>
    <s v=""/>
    <x v="9"/>
    <x v="1"/>
    <x v="32"/>
    <x v="0"/>
    <n v="-1"/>
    <n v="0"/>
    <n v="-0.01"/>
    <n v="0"/>
    <s v=""/>
    <s v=""/>
    <x v="0"/>
  </r>
  <r>
    <x v="0"/>
    <x v="9"/>
    <s v=""/>
    <x v="9"/>
    <x v="8"/>
    <x v="18"/>
    <x v="0"/>
    <n v="-1"/>
    <n v="0"/>
    <n v="-0.01"/>
    <n v="0"/>
    <s v=""/>
    <s v=""/>
    <x v="0"/>
  </r>
  <r>
    <x v="0"/>
    <x v="9"/>
    <s v=""/>
    <x v="9"/>
    <x v="4"/>
    <x v="19"/>
    <x v="0"/>
    <n v="25"/>
    <n v="25"/>
    <n v="0.23478260869565201"/>
    <n v="0.23478260869565201"/>
    <s v=""/>
    <s v=""/>
    <x v="0"/>
  </r>
  <r>
    <x v="0"/>
    <x v="10"/>
    <s v=""/>
    <x v="10"/>
    <x v="0"/>
    <x v="0"/>
    <x v="0"/>
    <n v="1"/>
    <s v=""/>
    <s v=""/>
    <s v=""/>
    <s v=""/>
    <s v=""/>
    <x v="0"/>
  </r>
  <r>
    <x v="0"/>
    <x v="10"/>
    <s v=""/>
    <x v="10"/>
    <x v="4"/>
    <x v="5"/>
    <x v="0"/>
    <n v="-1"/>
    <n v="0"/>
    <n v="-0.01"/>
    <n v="0"/>
    <s v=""/>
    <s v=""/>
    <x v="0"/>
  </r>
  <r>
    <x v="0"/>
    <x v="10"/>
    <s v=""/>
    <x v="10"/>
    <x v="8"/>
    <x v="7"/>
    <x v="0"/>
    <n v="-1"/>
    <n v="0"/>
    <n v="-0.01"/>
    <n v="0"/>
    <s v=""/>
    <s v=""/>
    <x v="0"/>
  </r>
  <r>
    <x v="0"/>
    <x v="10"/>
    <s v=""/>
    <x v="10"/>
    <x v="4"/>
    <x v="19"/>
    <x v="0"/>
    <n v="65"/>
    <n v="65"/>
    <n v="0.211920529801325"/>
    <n v="0.211920529801325"/>
    <s v=""/>
    <s v=""/>
    <x v="0"/>
  </r>
  <r>
    <x v="0"/>
    <x v="10"/>
    <s v=""/>
    <x v="10"/>
    <x v="2"/>
    <x v="2"/>
    <x v="0"/>
    <n v="55"/>
    <n v="55"/>
    <n v="0.175496688741722"/>
    <n v="0.175496688741722"/>
    <s v=""/>
    <s v=""/>
    <x v="0"/>
  </r>
  <r>
    <x v="0"/>
    <x v="10"/>
    <s v=""/>
    <x v="10"/>
    <x v="4"/>
    <x v="9"/>
    <x v="0"/>
    <n v="10"/>
    <n v="10"/>
    <n v="2.6490066225165601E-2"/>
    <n v="2.6490066225165601E-2"/>
    <s v=""/>
    <s v=""/>
    <x v="0"/>
  </r>
  <r>
    <x v="0"/>
    <x v="10"/>
    <s v=""/>
    <x v="10"/>
    <x v="3"/>
    <x v="21"/>
    <x v="0"/>
    <n v="-1"/>
    <n v="0"/>
    <n v="-0.01"/>
    <n v="0"/>
    <s v=""/>
    <s v=""/>
    <x v="0"/>
  </r>
  <r>
    <x v="0"/>
    <x v="10"/>
    <s v=""/>
    <x v="10"/>
    <x v="3"/>
    <x v="7"/>
    <x v="0"/>
    <n v="-1"/>
    <n v="0"/>
    <n v="-0.01"/>
    <n v="0"/>
    <s v=""/>
    <s v=""/>
    <x v="0"/>
  </r>
  <r>
    <x v="0"/>
    <x v="10"/>
    <s v=""/>
    <x v="10"/>
    <x v="1"/>
    <x v="32"/>
    <x v="0"/>
    <n v="-1"/>
    <n v="0"/>
    <n v="-0.01"/>
    <n v="0"/>
    <s v=""/>
    <s v=""/>
    <x v="0"/>
  </r>
  <r>
    <x v="0"/>
    <x v="10"/>
    <s v=""/>
    <x v="10"/>
    <x v="3"/>
    <x v="3"/>
    <x v="0"/>
    <n v="-1"/>
    <n v="0"/>
    <n v="-0.01"/>
    <n v="0"/>
    <s v=""/>
    <s v=""/>
    <x v="0"/>
  </r>
  <r>
    <x v="0"/>
    <x v="10"/>
    <s v=""/>
    <x v="10"/>
    <x v="3"/>
    <x v="36"/>
    <x v="0"/>
    <n v="5"/>
    <n v="5"/>
    <n v="2.3178807947019899E-2"/>
    <n v="2.3178807947019899E-2"/>
    <s v=""/>
    <s v=""/>
    <x v="0"/>
  </r>
  <r>
    <x v="0"/>
    <x v="10"/>
    <s v=""/>
    <x v="10"/>
    <x v="1"/>
    <x v="8"/>
    <x v="0"/>
    <n v="-1"/>
    <n v="0"/>
    <n v="-0.01"/>
    <n v="0"/>
    <s v=""/>
    <s v=""/>
    <x v="0"/>
  </r>
  <r>
    <x v="0"/>
    <x v="10"/>
    <s v=""/>
    <x v="10"/>
    <x v="3"/>
    <x v="6"/>
    <x v="0"/>
    <n v="20"/>
    <n v="20"/>
    <n v="6.9536423841059597E-2"/>
    <n v="6.9536423841059597E-2"/>
    <s v=""/>
    <s v=""/>
    <x v="0"/>
  </r>
  <r>
    <x v="0"/>
    <x v="10"/>
    <s v=""/>
    <x v="10"/>
    <x v="3"/>
    <x v="24"/>
    <x v="0"/>
    <n v="265"/>
    <n v="265"/>
    <n v="0.88079470198675502"/>
    <n v="0.88079470198675502"/>
    <s v=""/>
    <s v=""/>
    <x v="0"/>
  </r>
  <r>
    <x v="0"/>
    <x v="10"/>
    <s v=""/>
    <x v="10"/>
    <x v="4"/>
    <x v="10"/>
    <x v="0"/>
    <n v="90"/>
    <n v="90"/>
    <n v="0.30132450331125799"/>
    <n v="0.30132450331125799"/>
    <s v=""/>
    <s v=""/>
    <x v="0"/>
  </r>
  <r>
    <x v="0"/>
    <x v="10"/>
    <s v=""/>
    <x v="10"/>
    <x v="7"/>
    <x v="16"/>
    <x v="0"/>
    <n v="20"/>
    <n v="20"/>
    <n v="6.29139072847682E-2"/>
    <n v="6.29139072847682E-2"/>
    <s v=""/>
    <s v=""/>
    <x v="0"/>
  </r>
  <r>
    <x v="0"/>
    <x v="10"/>
    <s v=""/>
    <x v="10"/>
    <x v="1"/>
    <x v="20"/>
    <x v="0"/>
    <n v="-1"/>
    <n v="0"/>
    <n v="-0.01"/>
    <n v="0"/>
    <s v=""/>
    <s v=""/>
    <x v="0"/>
  </r>
  <r>
    <x v="0"/>
    <x v="10"/>
    <s v=""/>
    <x v="10"/>
    <x v="7"/>
    <x v="31"/>
    <x v="0"/>
    <n v="60"/>
    <n v="60"/>
    <n v="0.19867549668874199"/>
    <n v="0.19867549668874199"/>
    <s v=""/>
    <s v=""/>
    <x v="0"/>
  </r>
  <r>
    <x v="0"/>
    <x v="10"/>
    <s v=""/>
    <x v="10"/>
    <x v="7"/>
    <x v="7"/>
    <x v="0"/>
    <n v="-1"/>
    <n v="0"/>
    <n v="-0.01"/>
    <n v="0"/>
    <s v=""/>
    <s v=""/>
    <x v="0"/>
  </r>
  <r>
    <x v="0"/>
    <x v="10"/>
    <s v=""/>
    <x v="10"/>
    <x v="7"/>
    <x v="13"/>
    <x v="0"/>
    <n v="200"/>
    <n v="200"/>
    <n v="0.65562913907284803"/>
    <n v="0.65562913907284803"/>
    <s v=""/>
    <s v=""/>
    <x v="0"/>
  </r>
  <r>
    <x v="0"/>
    <x v="10"/>
    <s v=""/>
    <x v="10"/>
    <x v="2"/>
    <x v="12"/>
    <x v="0"/>
    <n v="-1"/>
    <n v="0"/>
    <n v="-0.01"/>
    <n v="0"/>
    <s v=""/>
    <s v=""/>
    <x v="0"/>
  </r>
  <r>
    <x v="0"/>
    <x v="10"/>
    <s v=""/>
    <x v="10"/>
    <x v="2"/>
    <x v="14"/>
    <x v="0"/>
    <n v="250"/>
    <n v="250"/>
    <n v="0.82119205298013198"/>
    <n v="0.82119205298013198"/>
    <s v=""/>
    <s v=""/>
    <x v="0"/>
  </r>
  <r>
    <x v="0"/>
    <x v="10"/>
    <s v=""/>
    <x v="10"/>
    <x v="4"/>
    <x v="26"/>
    <x v="0"/>
    <n v="20"/>
    <n v="20"/>
    <n v="5.9602649006622502E-2"/>
    <n v="5.9602649006622502E-2"/>
    <s v=""/>
    <s v=""/>
    <x v="0"/>
  </r>
  <r>
    <x v="0"/>
    <x v="10"/>
    <s v=""/>
    <x v="10"/>
    <x v="4"/>
    <x v="4"/>
    <x v="0"/>
    <n v="35"/>
    <n v="35"/>
    <n v="0.119205298013245"/>
    <n v="0.119205298013245"/>
    <s v=""/>
    <s v=""/>
    <x v="0"/>
  </r>
  <r>
    <x v="0"/>
    <x v="10"/>
    <s v=""/>
    <x v="10"/>
    <x v="8"/>
    <x v="29"/>
    <x v="0"/>
    <n v="120"/>
    <n v="120"/>
    <n v="0.40397350993377501"/>
    <n v="0.40397350993377501"/>
    <s v=""/>
    <s v=""/>
    <x v="0"/>
  </r>
  <r>
    <x v="0"/>
    <x v="10"/>
    <s v=""/>
    <x v="10"/>
    <x v="8"/>
    <x v="30"/>
    <x v="0"/>
    <n v="100"/>
    <n v="100"/>
    <n v="0.33774834437086099"/>
    <n v="0.33774834437086099"/>
    <s v=""/>
    <s v=""/>
    <x v="0"/>
  </r>
  <r>
    <x v="0"/>
    <x v="10"/>
    <s v=""/>
    <x v="10"/>
    <x v="4"/>
    <x v="1"/>
    <x v="0"/>
    <n v="-1"/>
    <n v="0"/>
    <n v="-0.01"/>
    <n v="0"/>
    <s v=""/>
    <s v=""/>
    <x v="0"/>
  </r>
  <r>
    <x v="0"/>
    <x v="10"/>
    <s v=""/>
    <x v="10"/>
    <x v="7"/>
    <x v="15"/>
    <x v="0"/>
    <n v="25"/>
    <n v="25"/>
    <n v="8.2781456953642404E-2"/>
    <n v="8.2781456953642404E-2"/>
    <s v=""/>
    <s v=""/>
    <x v="0"/>
  </r>
  <r>
    <x v="0"/>
    <x v="10"/>
    <s v=""/>
    <x v="10"/>
    <x v="1"/>
    <x v="23"/>
    <x v="0"/>
    <n v="-1"/>
    <n v="0"/>
    <n v="-0.01"/>
    <n v="0"/>
    <s v=""/>
    <s v=""/>
    <x v="0"/>
  </r>
  <r>
    <x v="0"/>
    <x v="10"/>
    <s v=""/>
    <x v="10"/>
    <x v="5"/>
    <x v="1"/>
    <x v="1"/>
    <n v="-1"/>
    <n v="0"/>
    <n v="-0.01"/>
    <n v="0"/>
    <s v=""/>
    <s v=""/>
    <x v="0"/>
  </r>
  <r>
    <x v="0"/>
    <x v="10"/>
    <s v=""/>
    <x v="10"/>
    <x v="3"/>
    <x v="25"/>
    <x v="0"/>
    <n v="-1"/>
    <n v="0"/>
    <n v="-0.01"/>
    <n v="0"/>
    <s v=""/>
    <s v=""/>
    <x v="0"/>
  </r>
  <r>
    <x v="0"/>
    <x v="10"/>
    <s v=""/>
    <x v="10"/>
    <x v="5"/>
    <x v="35"/>
    <x v="3"/>
    <n v="-1"/>
    <n v="0"/>
    <n v="-0.01"/>
    <n v="0"/>
    <s v=""/>
    <s v=""/>
    <x v="0"/>
  </r>
  <r>
    <x v="0"/>
    <x v="10"/>
    <s v=""/>
    <x v="10"/>
    <x v="8"/>
    <x v="33"/>
    <x v="0"/>
    <n v="20"/>
    <n v="20"/>
    <n v="5.9602649006622502E-2"/>
    <n v="5.9602649006622502E-2"/>
    <s v=""/>
    <s v=""/>
    <x v="0"/>
  </r>
  <r>
    <x v="0"/>
    <x v="10"/>
    <s v=""/>
    <x v="10"/>
    <x v="4"/>
    <x v="27"/>
    <x v="0"/>
    <n v="85"/>
    <n v="85"/>
    <n v="0.278145695364238"/>
    <n v="0.278145695364238"/>
    <s v=""/>
    <s v=""/>
    <x v="0"/>
  </r>
  <r>
    <x v="0"/>
    <x v="10"/>
    <s v=""/>
    <x v="10"/>
    <x v="5"/>
    <x v="17"/>
    <x v="2"/>
    <n v="300"/>
    <n v="300"/>
    <n v="1"/>
    <n v="1"/>
    <s v=""/>
    <s v=""/>
    <x v="0"/>
  </r>
  <r>
    <x v="0"/>
    <x v="10"/>
    <s v=""/>
    <x v="10"/>
    <x v="8"/>
    <x v="18"/>
    <x v="0"/>
    <n v="5"/>
    <n v="5"/>
    <n v="1.6556291390728499E-2"/>
    <n v="1.6556291390728499E-2"/>
    <s v=""/>
    <s v=""/>
    <x v="0"/>
  </r>
  <r>
    <x v="0"/>
    <x v="10"/>
    <s v=""/>
    <x v="10"/>
    <x v="6"/>
    <x v="11"/>
    <x v="0"/>
    <n v="300"/>
    <n v="300"/>
    <n v="1"/>
    <n v="1"/>
    <s v=""/>
    <s v=""/>
    <x v="0"/>
  </r>
  <r>
    <x v="0"/>
    <x v="10"/>
    <s v=""/>
    <x v="10"/>
    <x v="8"/>
    <x v="28"/>
    <x v="0"/>
    <n v="50"/>
    <n v="50"/>
    <n v="0.158940397350993"/>
    <n v="0.158940397350993"/>
    <s v=""/>
    <s v=""/>
    <x v="0"/>
  </r>
  <r>
    <x v="0"/>
    <x v="10"/>
    <s v=""/>
    <x v="10"/>
    <x v="1"/>
    <x v="1"/>
    <x v="0"/>
    <n v="300"/>
    <n v="300"/>
    <n v="1"/>
    <n v="1"/>
    <s v=""/>
    <s v=""/>
    <x v="0"/>
  </r>
  <r>
    <x v="0"/>
    <x v="10"/>
    <s v=""/>
    <x v="10"/>
    <x v="3"/>
    <x v="22"/>
    <x v="0"/>
    <n v="-1"/>
    <n v="0"/>
    <n v="-0.01"/>
    <n v="0"/>
    <s v=""/>
    <s v=""/>
    <x v="0"/>
  </r>
  <r>
    <x v="0"/>
    <x v="10"/>
    <s v=""/>
    <x v="10"/>
    <x v="2"/>
    <x v="7"/>
    <x v="0"/>
    <n v="-1"/>
    <n v="0"/>
    <n v="-0.01"/>
    <n v="0"/>
    <s v=""/>
    <s v=""/>
    <x v="0"/>
  </r>
  <r>
    <x v="0"/>
    <x v="10"/>
    <s v=""/>
    <x v="10"/>
    <x v="8"/>
    <x v="34"/>
    <x v="0"/>
    <n v="5"/>
    <n v="5"/>
    <n v="2.3178807947019899E-2"/>
    <n v="2.3178807947019899E-2"/>
    <s v=""/>
    <s v=""/>
    <x v="0"/>
  </r>
  <r>
    <x v="0"/>
    <x v="10"/>
    <s v=""/>
    <x v="10"/>
    <x v="10"/>
    <x v="11"/>
    <x v="0"/>
    <s v=""/>
    <s v=""/>
    <s v=""/>
    <s v=""/>
    <n v="28.30132"/>
    <n v="28"/>
    <x v="0"/>
  </r>
  <r>
    <x v="0"/>
    <x v="10"/>
    <s v=""/>
    <x v="10"/>
    <x v="9"/>
    <x v="11"/>
    <x v="0"/>
    <s v=""/>
    <s v=""/>
    <s v=""/>
    <s v=""/>
    <n v="8.0565999999999995"/>
    <n v="6"/>
    <x v="0"/>
  </r>
  <r>
    <x v="0"/>
    <x v="11"/>
    <s v=""/>
    <x v="11"/>
    <x v="10"/>
    <x v="11"/>
    <x v="0"/>
    <s v=""/>
    <s v=""/>
    <s v=""/>
    <s v=""/>
    <n v="28.932099999999998"/>
    <n v="29"/>
    <x v="0"/>
  </r>
  <r>
    <x v="0"/>
    <x v="11"/>
    <s v=""/>
    <x v="11"/>
    <x v="9"/>
    <x v="11"/>
    <x v="0"/>
    <s v=""/>
    <s v=""/>
    <s v=""/>
    <s v=""/>
    <n v="9.6666699999999999"/>
    <n v="10"/>
    <x v="0"/>
  </r>
  <r>
    <x v="0"/>
    <x v="11"/>
    <s v=""/>
    <x v="11"/>
    <x v="0"/>
    <x v="0"/>
    <x v="0"/>
    <n v="1"/>
    <s v=""/>
    <s v=""/>
    <s v=""/>
    <s v=""/>
    <s v=""/>
    <x v="0"/>
  </r>
  <r>
    <x v="0"/>
    <x v="11"/>
    <s v=""/>
    <x v="11"/>
    <x v="6"/>
    <x v="11"/>
    <x v="0"/>
    <n v="160"/>
    <n v="160"/>
    <n v="1"/>
    <n v="1"/>
    <s v=""/>
    <s v=""/>
    <x v="0"/>
  </r>
  <r>
    <x v="0"/>
    <x v="11"/>
    <s v=""/>
    <x v="11"/>
    <x v="3"/>
    <x v="21"/>
    <x v="0"/>
    <n v="-1"/>
    <n v="0"/>
    <n v="-0.01"/>
    <n v="0"/>
    <s v=""/>
    <s v=""/>
    <x v="0"/>
  </r>
  <r>
    <x v="0"/>
    <x v="11"/>
    <s v=""/>
    <x v="11"/>
    <x v="3"/>
    <x v="6"/>
    <x v="0"/>
    <n v="-1"/>
    <n v="0"/>
    <n v="-0.01"/>
    <n v="0"/>
    <s v=""/>
    <s v=""/>
    <x v="0"/>
  </r>
  <r>
    <x v="0"/>
    <x v="11"/>
    <s v=""/>
    <x v="11"/>
    <x v="2"/>
    <x v="14"/>
    <x v="0"/>
    <n v="140"/>
    <n v="140"/>
    <n v="0.87037037037037002"/>
    <n v="0.87037037037037002"/>
    <s v=""/>
    <s v=""/>
    <x v="0"/>
  </r>
  <r>
    <x v="0"/>
    <x v="11"/>
    <s v=""/>
    <x v="11"/>
    <x v="2"/>
    <x v="2"/>
    <x v="0"/>
    <n v="20"/>
    <n v="20"/>
    <n v="0.12345679012345701"/>
    <n v="0.12345679012345701"/>
    <s v=""/>
    <s v=""/>
    <x v="0"/>
  </r>
  <r>
    <x v="0"/>
    <x v="11"/>
    <s v=""/>
    <x v="11"/>
    <x v="4"/>
    <x v="9"/>
    <x v="0"/>
    <n v="10"/>
    <n v="10"/>
    <n v="5.5555555555555601E-2"/>
    <n v="5.5555555555555601E-2"/>
    <s v=""/>
    <s v=""/>
    <x v="0"/>
  </r>
  <r>
    <x v="0"/>
    <x v="11"/>
    <s v=""/>
    <x v="11"/>
    <x v="1"/>
    <x v="23"/>
    <x v="0"/>
    <n v="85"/>
    <n v="85"/>
    <n v="0.51851851851851805"/>
    <n v="0.51851851851851805"/>
    <s v=""/>
    <s v=""/>
    <x v="0"/>
  </r>
  <r>
    <x v="0"/>
    <x v="11"/>
    <s v=""/>
    <x v="11"/>
    <x v="4"/>
    <x v="27"/>
    <x v="0"/>
    <n v="50"/>
    <n v="50"/>
    <n v="0.30246913580246898"/>
    <n v="0.30246913580246898"/>
    <s v=""/>
    <s v=""/>
    <x v="0"/>
  </r>
  <r>
    <x v="0"/>
    <x v="11"/>
    <s v=""/>
    <x v="11"/>
    <x v="3"/>
    <x v="36"/>
    <x v="0"/>
    <n v="-1"/>
    <n v="0"/>
    <n v="-0.01"/>
    <n v="0"/>
    <s v=""/>
    <s v=""/>
    <x v="0"/>
  </r>
  <r>
    <x v="0"/>
    <x v="11"/>
    <s v=""/>
    <x v="11"/>
    <x v="7"/>
    <x v="31"/>
    <x v="0"/>
    <n v="35"/>
    <n v="35"/>
    <n v="0.22222222222222199"/>
    <n v="0.22222222222222199"/>
    <s v=""/>
    <s v=""/>
    <x v="0"/>
  </r>
  <r>
    <x v="0"/>
    <x v="11"/>
    <s v=""/>
    <x v="11"/>
    <x v="3"/>
    <x v="7"/>
    <x v="0"/>
    <n v="5"/>
    <n v="5"/>
    <n v="3.0864197530864199E-2"/>
    <n v="3.0864197530864199E-2"/>
    <s v=""/>
    <s v=""/>
    <x v="0"/>
  </r>
  <r>
    <x v="0"/>
    <x v="11"/>
    <s v=""/>
    <x v="11"/>
    <x v="3"/>
    <x v="24"/>
    <x v="0"/>
    <n v="150"/>
    <n v="150"/>
    <n v="0.938271604938272"/>
    <n v="0.938271604938272"/>
    <s v=""/>
    <s v=""/>
    <x v="0"/>
  </r>
  <r>
    <x v="0"/>
    <x v="11"/>
    <s v=""/>
    <x v="11"/>
    <x v="8"/>
    <x v="7"/>
    <x v="0"/>
    <n v="-1"/>
    <n v="0"/>
    <n v="-0.01"/>
    <n v="0"/>
    <s v=""/>
    <s v=""/>
    <x v="0"/>
  </r>
  <r>
    <x v="0"/>
    <x v="11"/>
    <s v=""/>
    <x v="11"/>
    <x v="4"/>
    <x v="19"/>
    <x v="0"/>
    <n v="25"/>
    <n v="25"/>
    <n v="0.15432098765432101"/>
    <n v="0.15432098765432101"/>
    <s v=""/>
    <s v=""/>
    <x v="0"/>
  </r>
  <r>
    <x v="0"/>
    <x v="11"/>
    <s v=""/>
    <x v="11"/>
    <x v="4"/>
    <x v="5"/>
    <x v="0"/>
    <n v="-1"/>
    <n v="0"/>
    <n v="-0.01"/>
    <n v="0"/>
    <s v=""/>
    <s v=""/>
    <x v="0"/>
  </r>
  <r>
    <x v="0"/>
    <x v="11"/>
    <s v=""/>
    <x v="11"/>
    <x v="1"/>
    <x v="8"/>
    <x v="0"/>
    <n v="30"/>
    <n v="30"/>
    <n v="0.18518518518518501"/>
    <n v="0.18518518518518501"/>
    <s v=""/>
    <s v=""/>
    <x v="0"/>
  </r>
  <r>
    <x v="0"/>
    <x v="11"/>
    <s v=""/>
    <x v="11"/>
    <x v="7"/>
    <x v="13"/>
    <x v="0"/>
    <n v="105"/>
    <n v="105"/>
    <n v="0.65432098765432101"/>
    <n v="0.65432098765432101"/>
    <s v=""/>
    <s v=""/>
    <x v="0"/>
  </r>
  <r>
    <x v="0"/>
    <x v="11"/>
    <s v=""/>
    <x v="11"/>
    <x v="3"/>
    <x v="3"/>
    <x v="0"/>
    <n v="-1"/>
    <n v="0"/>
    <n v="-0.01"/>
    <n v="0"/>
    <s v=""/>
    <s v=""/>
    <x v="0"/>
  </r>
  <r>
    <x v="0"/>
    <x v="11"/>
    <s v=""/>
    <x v="11"/>
    <x v="4"/>
    <x v="4"/>
    <x v="0"/>
    <n v="20"/>
    <n v="20"/>
    <n v="0.11111111111111099"/>
    <n v="0.11111111111111099"/>
    <s v=""/>
    <s v=""/>
    <x v="0"/>
  </r>
  <r>
    <x v="0"/>
    <x v="11"/>
    <s v=""/>
    <x v="11"/>
    <x v="2"/>
    <x v="12"/>
    <x v="0"/>
    <n v="-1"/>
    <n v="0"/>
    <n v="-0.01"/>
    <n v="0"/>
    <s v=""/>
    <s v=""/>
    <x v="0"/>
  </r>
  <r>
    <x v="0"/>
    <x v="11"/>
    <s v=""/>
    <x v="11"/>
    <x v="1"/>
    <x v="32"/>
    <x v="0"/>
    <n v="10"/>
    <n v="10"/>
    <n v="4.9382716049382699E-2"/>
    <n v="4.9382716049382699E-2"/>
    <s v=""/>
    <s v=""/>
    <x v="0"/>
  </r>
  <r>
    <x v="0"/>
    <x v="11"/>
    <s v=""/>
    <x v="11"/>
    <x v="4"/>
    <x v="10"/>
    <x v="0"/>
    <n v="50"/>
    <n v="50"/>
    <n v="0.30864197530864201"/>
    <n v="0.30864197530864201"/>
    <s v=""/>
    <s v=""/>
    <x v="0"/>
  </r>
  <r>
    <x v="0"/>
    <x v="11"/>
    <s v=""/>
    <x v="11"/>
    <x v="8"/>
    <x v="28"/>
    <x v="0"/>
    <n v="20"/>
    <n v="20"/>
    <n v="0.117283950617284"/>
    <n v="0.117283950617284"/>
    <s v=""/>
    <s v=""/>
    <x v="0"/>
  </r>
  <r>
    <x v="0"/>
    <x v="11"/>
    <s v=""/>
    <x v="11"/>
    <x v="4"/>
    <x v="1"/>
    <x v="0"/>
    <n v="-1"/>
    <n v="0"/>
    <n v="-0.01"/>
    <n v="0"/>
    <s v=""/>
    <s v=""/>
    <x v="0"/>
  </r>
  <r>
    <x v="0"/>
    <x v="11"/>
    <s v=""/>
    <x v="11"/>
    <x v="7"/>
    <x v="16"/>
    <x v="0"/>
    <n v="5"/>
    <n v="5"/>
    <n v="4.3209876543209902E-2"/>
    <n v="4.3209876543209902E-2"/>
    <s v=""/>
    <s v=""/>
    <x v="0"/>
  </r>
  <r>
    <x v="0"/>
    <x v="11"/>
    <s v=""/>
    <x v="11"/>
    <x v="8"/>
    <x v="29"/>
    <x v="0"/>
    <n v="65"/>
    <n v="65"/>
    <n v="0.407407407407407"/>
    <n v="0.407407407407407"/>
    <s v=""/>
    <s v=""/>
    <x v="0"/>
  </r>
  <r>
    <x v="0"/>
    <x v="11"/>
    <s v=""/>
    <x v="11"/>
    <x v="7"/>
    <x v="7"/>
    <x v="0"/>
    <n v="-1"/>
    <n v="0"/>
    <n v="-0.01"/>
    <n v="0"/>
    <s v=""/>
    <s v=""/>
    <x v="0"/>
  </r>
  <r>
    <x v="0"/>
    <x v="11"/>
    <s v=""/>
    <x v="11"/>
    <x v="1"/>
    <x v="20"/>
    <x v="0"/>
    <n v="40"/>
    <n v="40"/>
    <n v="0.24691358024691401"/>
    <n v="0.24691358024691401"/>
    <s v=""/>
    <s v=""/>
    <x v="0"/>
  </r>
  <r>
    <x v="0"/>
    <x v="11"/>
    <s v=""/>
    <x v="11"/>
    <x v="7"/>
    <x v="15"/>
    <x v="0"/>
    <n v="15"/>
    <n v="15"/>
    <n v="8.0246913580246895E-2"/>
    <n v="8.0246913580246895E-2"/>
    <s v=""/>
    <s v=""/>
    <x v="0"/>
  </r>
  <r>
    <x v="0"/>
    <x v="11"/>
    <s v=""/>
    <x v="11"/>
    <x v="5"/>
    <x v="17"/>
    <x v="2"/>
    <n v="-1"/>
    <n v="0"/>
    <n v="-0.01"/>
    <n v="0"/>
    <s v=""/>
    <s v=""/>
    <x v="0"/>
  </r>
  <r>
    <x v="0"/>
    <x v="11"/>
    <s v=""/>
    <x v="11"/>
    <x v="4"/>
    <x v="26"/>
    <x v="0"/>
    <n v="10"/>
    <n v="10"/>
    <n v="6.7901234567901203E-2"/>
    <n v="6.7901234567901203E-2"/>
    <s v=""/>
    <s v=""/>
    <x v="0"/>
  </r>
  <r>
    <x v="0"/>
    <x v="11"/>
    <s v=""/>
    <x v="11"/>
    <x v="8"/>
    <x v="30"/>
    <x v="0"/>
    <n v="55"/>
    <n v="55"/>
    <n v="0.35185185185185203"/>
    <n v="0.35185185185185203"/>
    <s v=""/>
    <s v=""/>
    <x v="0"/>
  </r>
  <r>
    <x v="0"/>
    <x v="11"/>
    <s v=""/>
    <x v="11"/>
    <x v="8"/>
    <x v="18"/>
    <x v="0"/>
    <n v="5"/>
    <n v="5"/>
    <n v="3.0864197530864199E-2"/>
    <n v="3.0864197530864199E-2"/>
    <s v=""/>
    <s v=""/>
    <x v="0"/>
  </r>
  <r>
    <x v="0"/>
    <x v="11"/>
    <s v=""/>
    <x v="11"/>
    <x v="8"/>
    <x v="34"/>
    <x v="0"/>
    <n v="-1"/>
    <n v="0"/>
    <n v="-0.01"/>
    <n v="0"/>
    <s v=""/>
    <s v=""/>
    <x v="0"/>
  </r>
  <r>
    <x v="0"/>
    <x v="11"/>
    <s v=""/>
    <x v="11"/>
    <x v="5"/>
    <x v="35"/>
    <x v="3"/>
    <n v="-1"/>
    <n v="0"/>
    <n v="-0.01"/>
    <n v="0"/>
    <s v=""/>
    <s v=""/>
    <x v="0"/>
  </r>
  <r>
    <x v="0"/>
    <x v="11"/>
    <s v=""/>
    <x v="11"/>
    <x v="3"/>
    <x v="22"/>
    <x v="0"/>
    <n v="-1"/>
    <n v="0"/>
    <n v="-0.01"/>
    <n v="0"/>
    <s v=""/>
    <s v=""/>
    <x v="0"/>
  </r>
  <r>
    <x v="0"/>
    <x v="11"/>
    <s v=""/>
    <x v="11"/>
    <x v="3"/>
    <x v="25"/>
    <x v="0"/>
    <n v="-1"/>
    <n v="0"/>
    <n v="-0.01"/>
    <n v="0"/>
    <s v=""/>
    <s v=""/>
    <x v="0"/>
  </r>
  <r>
    <x v="0"/>
    <x v="11"/>
    <s v=""/>
    <x v="11"/>
    <x v="1"/>
    <x v="1"/>
    <x v="0"/>
    <n v="-1"/>
    <n v="0"/>
    <n v="-0.01"/>
    <n v="0"/>
    <s v=""/>
    <s v=""/>
    <x v="0"/>
  </r>
  <r>
    <x v="0"/>
    <x v="11"/>
    <s v=""/>
    <x v="11"/>
    <x v="2"/>
    <x v="7"/>
    <x v="0"/>
    <n v="-1"/>
    <n v="0"/>
    <n v="-0.01"/>
    <n v="0"/>
    <s v=""/>
    <s v=""/>
    <x v="0"/>
  </r>
  <r>
    <x v="0"/>
    <x v="11"/>
    <s v=""/>
    <x v="11"/>
    <x v="8"/>
    <x v="33"/>
    <x v="0"/>
    <n v="10"/>
    <n v="10"/>
    <n v="7.4074074074074098E-2"/>
    <n v="7.4074074074074098E-2"/>
    <s v=""/>
    <s v=""/>
    <x v="0"/>
  </r>
  <r>
    <x v="0"/>
    <x v="11"/>
    <s v=""/>
    <x v="11"/>
    <x v="5"/>
    <x v="1"/>
    <x v="1"/>
    <n v="160"/>
    <n v="160"/>
    <n v="1"/>
    <n v="1"/>
    <s v=""/>
    <s v=""/>
    <x v="0"/>
  </r>
  <r>
    <x v="0"/>
    <x v="12"/>
    <s v=""/>
    <x v="12"/>
    <x v="7"/>
    <x v="13"/>
    <x v="0"/>
    <n v="170"/>
    <n v="170"/>
    <n v="0.68825910931174095"/>
    <n v="0.68825910931174095"/>
    <s v=""/>
    <s v=""/>
    <x v="0"/>
  </r>
  <r>
    <x v="0"/>
    <x v="12"/>
    <s v=""/>
    <x v="12"/>
    <x v="1"/>
    <x v="1"/>
    <x v="0"/>
    <n v="5"/>
    <n v="5"/>
    <n v="2.8340080971659899E-2"/>
    <n v="2.8340080971659899E-2"/>
    <s v=""/>
    <s v=""/>
    <x v="0"/>
  </r>
  <r>
    <x v="0"/>
    <x v="12"/>
    <s v=""/>
    <x v="12"/>
    <x v="9"/>
    <x v="11"/>
    <x v="0"/>
    <s v=""/>
    <s v=""/>
    <s v=""/>
    <s v=""/>
    <n v="8.68"/>
    <n v="10"/>
    <x v="0"/>
  </r>
  <r>
    <x v="0"/>
    <x v="12"/>
    <s v=""/>
    <x v="12"/>
    <x v="10"/>
    <x v="11"/>
    <x v="0"/>
    <s v=""/>
    <s v=""/>
    <s v=""/>
    <s v=""/>
    <n v="29.619430000000001"/>
    <n v="30"/>
    <x v="0"/>
  </r>
  <r>
    <x v="0"/>
    <x v="12"/>
    <s v=""/>
    <x v="12"/>
    <x v="0"/>
    <x v="0"/>
    <x v="0"/>
    <n v="1"/>
    <s v=""/>
    <s v=""/>
    <s v=""/>
    <s v=""/>
    <s v=""/>
    <x v="0"/>
  </r>
  <r>
    <x v="0"/>
    <x v="12"/>
    <s v=""/>
    <x v="12"/>
    <x v="2"/>
    <x v="2"/>
    <x v="0"/>
    <n v="25"/>
    <n v="25"/>
    <n v="0.10121457489878501"/>
    <n v="0.10121457489878501"/>
    <s v=""/>
    <s v=""/>
    <x v="0"/>
  </r>
  <r>
    <x v="0"/>
    <x v="12"/>
    <s v=""/>
    <x v="12"/>
    <x v="1"/>
    <x v="23"/>
    <x v="0"/>
    <n v="120"/>
    <n v="120"/>
    <n v="0.48178137651821901"/>
    <n v="0.48178137651821901"/>
    <s v=""/>
    <s v=""/>
    <x v="0"/>
  </r>
  <r>
    <x v="0"/>
    <x v="12"/>
    <s v=""/>
    <x v="12"/>
    <x v="6"/>
    <x v="11"/>
    <x v="0"/>
    <n v="245"/>
    <n v="245"/>
    <n v="1"/>
    <n v="1"/>
    <s v=""/>
    <s v=""/>
    <x v="0"/>
  </r>
  <r>
    <x v="0"/>
    <x v="12"/>
    <s v=""/>
    <x v="12"/>
    <x v="3"/>
    <x v="6"/>
    <x v="0"/>
    <n v="5"/>
    <n v="5"/>
    <n v="2.0242914979757099E-2"/>
    <n v="2.0242914979757099E-2"/>
    <s v=""/>
    <s v=""/>
    <x v="0"/>
  </r>
  <r>
    <x v="0"/>
    <x v="12"/>
    <s v=""/>
    <x v="12"/>
    <x v="4"/>
    <x v="19"/>
    <x v="0"/>
    <n v="25"/>
    <n v="25"/>
    <n v="0.109311740890688"/>
    <n v="0.109311740890688"/>
    <s v=""/>
    <s v=""/>
    <x v="0"/>
  </r>
  <r>
    <x v="0"/>
    <x v="12"/>
    <s v=""/>
    <x v="12"/>
    <x v="4"/>
    <x v="9"/>
    <x v="0"/>
    <n v="5"/>
    <n v="5"/>
    <n v="2.8340080971659899E-2"/>
    <n v="2.8340080971659899E-2"/>
    <s v=""/>
    <s v=""/>
    <x v="0"/>
  </r>
  <r>
    <x v="0"/>
    <x v="12"/>
    <s v=""/>
    <x v="12"/>
    <x v="3"/>
    <x v="3"/>
    <x v="0"/>
    <n v="10"/>
    <n v="10"/>
    <n v="3.2388663967611302E-2"/>
    <n v="3.2388663967611302E-2"/>
    <s v=""/>
    <s v=""/>
    <x v="0"/>
  </r>
  <r>
    <x v="0"/>
    <x v="12"/>
    <s v=""/>
    <x v="12"/>
    <x v="3"/>
    <x v="7"/>
    <x v="0"/>
    <n v="-1"/>
    <n v="0"/>
    <n v="-0.01"/>
    <n v="0"/>
    <s v=""/>
    <s v=""/>
    <x v="0"/>
  </r>
  <r>
    <x v="0"/>
    <x v="12"/>
    <s v=""/>
    <x v="12"/>
    <x v="4"/>
    <x v="5"/>
    <x v="0"/>
    <n v="-1"/>
    <n v="0"/>
    <n v="-0.01"/>
    <n v="0"/>
    <s v=""/>
    <s v=""/>
    <x v="0"/>
  </r>
  <r>
    <x v="0"/>
    <x v="12"/>
    <s v=""/>
    <x v="12"/>
    <x v="3"/>
    <x v="21"/>
    <x v="0"/>
    <n v="-1"/>
    <n v="0"/>
    <n v="-0.01"/>
    <n v="0"/>
    <s v=""/>
    <s v=""/>
    <x v="0"/>
  </r>
  <r>
    <x v="0"/>
    <x v="12"/>
    <s v=""/>
    <x v="12"/>
    <x v="4"/>
    <x v="1"/>
    <x v="0"/>
    <n v="-1"/>
    <n v="0"/>
    <n v="-0.01"/>
    <n v="0"/>
    <s v=""/>
    <s v=""/>
    <x v="0"/>
  </r>
  <r>
    <x v="0"/>
    <x v="12"/>
    <s v=""/>
    <x v="12"/>
    <x v="2"/>
    <x v="14"/>
    <x v="0"/>
    <n v="190"/>
    <n v="190"/>
    <n v="0.76518218623481804"/>
    <n v="0.76518218623481804"/>
    <s v=""/>
    <s v=""/>
    <x v="0"/>
  </r>
  <r>
    <x v="0"/>
    <x v="12"/>
    <s v=""/>
    <x v="12"/>
    <x v="4"/>
    <x v="27"/>
    <x v="0"/>
    <n v="90"/>
    <n v="90"/>
    <n v="0.35627530364372501"/>
    <n v="0.35627530364372501"/>
    <s v=""/>
    <s v=""/>
    <x v="0"/>
  </r>
  <r>
    <x v="0"/>
    <x v="12"/>
    <s v=""/>
    <x v="12"/>
    <x v="4"/>
    <x v="10"/>
    <x v="0"/>
    <n v="70"/>
    <n v="70"/>
    <n v="0.27530364372469601"/>
    <n v="0.27530364372469601"/>
    <s v=""/>
    <s v=""/>
    <x v="0"/>
  </r>
  <r>
    <x v="0"/>
    <x v="12"/>
    <s v=""/>
    <x v="12"/>
    <x v="2"/>
    <x v="12"/>
    <x v="0"/>
    <n v="35"/>
    <n v="35"/>
    <n v="0.13360323886639699"/>
    <n v="0.13360323886639699"/>
    <s v=""/>
    <s v=""/>
    <x v="0"/>
  </r>
  <r>
    <x v="0"/>
    <x v="12"/>
    <s v=""/>
    <x v="12"/>
    <x v="1"/>
    <x v="32"/>
    <x v="0"/>
    <n v="-1"/>
    <n v="0"/>
    <n v="-0.01"/>
    <n v="0"/>
    <s v=""/>
    <s v=""/>
    <x v="0"/>
  </r>
  <r>
    <x v="0"/>
    <x v="12"/>
    <s v=""/>
    <x v="12"/>
    <x v="7"/>
    <x v="31"/>
    <x v="0"/>
    <n v="40"/>
    <n v="40"/>
    <n v="0.165991902834008"/>
    <n v="0.165991902834008"/>
    <s v=""/>
    <s v=""/>
    <x v="0"/>
  </r>
  <r>
    <x v="0"/>
    <x v="12"/>
    <s v=""/>
    <x v="12"/>
    <x v="7"/>
    <x v="16"/>
    <x v="0"/>
    <n v="10"/>
    <n v="10"/>
    <n v="4.8582995951416998E-2"/>
    <n v="4.8582995951416998E-2"/>
    <s v=""/>
    <s v=""/>
    <x v="0"/>
  </r>
  <r>
    <x v="0"/>
    <x v="12"/>
    <s v=""/>
    <x v="12"/>
    <x v="3"/>
    <x v="24"/>
    <x v="0"/>
    <n v="190"/>
    <n v="190"/>
    <n v="0.76923076923076905"/>
    <n v="0.76923076923076905"/>
    <s v=""/>
    <s v=""/>
    <x v="0"/>
  </r>
  <r>
    <x v="0"/>
    <x v="12"/>
    <s v=""/>
    <x v="12"/>
    <x v="3"/>
    <x v="36"/>
    <x v="0"/>
    <n v="20"/>
    <n v="20"/>
    <n v="8.9068825910931196E-2"/>
    <n v="8.9068825910931196E-2"/>
    <s v=""/>
    <s v=""/>
    <x v="0"/>
  </r>
  <r>
    <x v="0"/>
    <x v="12"/>
    <s v=""/>
    <x v="12"/>
    <x v="5"/>
    <x v="1"/>
    <x v="1"/>
    <n v="-1"/>
    <n v="0"/>
    <n v="-0.01"/>
    <n v="0"/>
    <s v=""/>
    <s v=""/>
    <x v="0"/>
  </r>
  <r>
    <x v="0"/>
    <x v="12"/>
    <s v=""/>
    <x v="12"/>
    <x v="3"/>
    <x v="25"/>
    <x v="0"/>
    <n v="10"/>
    <n v="10"/>
    <n v="3.2388663967611302E-2"/>
    <n v="3.2388663967611302E-2"/>
    <s v=""/>
    <s v=""/>
    <x v="0"/>
  </r>
  <r>
    <x v="0"/>
    <x v="12"/>
    <s v=""/>
    <x v="12"/>
    <x v="7"/>
    <x v="7"/>
    <x v="0"/>
    <n v="-1"/>
    <n v="0"/>
    <n v="-0.01"/>
    <n v="0"/>
    <s v=""/>
    <s v=""/>
    <x v="0"/>
  </r>
  <r>
    <x v="0"/>
    <x v="12"/>
    <s v=""/>
    <x v="12"/>
    <x v="7"/>
    <x v="15"/>
    <x v="0"/>
    <n v="25"/>
    <n v="25"/>
    <n v="9.7165991902833995E-2"/>
    <n v="9.7165991902833995E-2"/>
    <s v=""/>
    <s v=""/>
    <x v="0"/>
  </r>
  <r>
    <x v="0"/>
    <x v="12"/>
    <s v=""/>
    <x v="12"/>
    <x v="8"/>
    <x v="30"/>
    <x v="0"/>
    <n v="75"/>
    <n v="75"/>
    <n v="0.311740890688259"/>
    <n v="0.311740890688259"/>
    <s v=""/>
    <s v=""/>
    <x v="0"/>
  </r>
  <r>
    <x v="0"/>
    <x v="12"/>
    <s v=""/>
    <x v="12"/>
    <x v="4"/>
    <x v="4"/>
    <x v="0"/>
    <n v="40"/>
    <n v="40"/>
    <n v="0.16194331983805699"/>
    <n v="0.16194331983805699"/>
    <s v=""/>
    <s v=""/>
    <x v="0"/>
  </r>
  <r>
    <x v="0"/>
    <x v="12"/>
    <s v=""/>
    <x v="12"/>
    <x v="1"/>
    <x v="8"/>
    <x v="0"/>
    <n v="50"/>
    <n v="50"/>
    <n v="0.19433198380566799"/>
    <n v="0.19433198380566799"/>
    <s v=""/>
    <s v=""/>
    <x v="0"/>
  </r>
  <r>
    <x v="0"/>
    <x v="12"/>
    <s v=""/>
    <x v="12"/>
    <x v="1"/>
    <x v="20"/>
    <x v="0"/>
    <n v="70"/>
    <n v="70"/>
    <n v="0.28744939271255099"/>
    <n v="0.28744939271255099"/>
    <s v=""/>
    <s v=""/>
    <x v="0"/>
  </r>
  <r>
    <x v="0"/>
    <x v="12"/>
    <s v=""/>
    <x v="12"/>
    <x v="8"/>
    <x v="33"/>
    <x v="0"/>
    <n v="10"/>
    <n v="10"/>
    <n v="4.4534412955465598E-2"/>
    <n v="4.4534412955465598E-2"/>
    <s v=""/>
    <s v=""/>
    <x v="0"/>
  </r>
  <r>
    <x v="0"/>
    <x v="12"/>
    <s v=""/>
    <x v="12"/>
    <x v="8"/>
    <x v="7"/>
    <x v="0"/>
    <n v="-1"/>
    <n v="0"/>
    <n v="-0.01"/>
    <n v="0"/>
    <s v=""/>
    <s v=""/>
    <x v="0"/>
  </r>
  <r>
    <x v="0"/>
    <x v="12"/>
    <s v=""/>
    <x v="12"/>
    <x v="8"/>
    <x v="29"/>
    <x v="0"/>
    <n v="120"/>
    <n v="120"/>
    <n v="0.477732793522267"/>
    <n v="0.477732793522267"/>
    <s v=""/>
    <s v=""/>
    <x v="0"/>
  </r>
  <r>
    <x v="0"/>
    <x v="12"/>
    <s v=""/>
    <x v="12"/>
    <x v="2"/>
    <x v="7"/>
    <x v="0"/>
    <n v="-1"/>
    <n v="0"/>
    <n v="-0.01"/>
    <n v="0"/>
    <s v=""/>
    <s v=""/>
    <x v="0"/>
  </r>
  <r>
    <x v="0"/>
    <x v="12"/>
    <s v=""/>
    <x v="12"/>
    <x v="8"/>
    <x v="34"/>
    <x v="0"/>
    <n v="-1"/>
    <n v="0"/>
    <n v="-0.01"/>
    <n v="0"/>
    <s v=""/>
    <s v=""/>
    <x v="0"/>
  </r>
  <r>
    <x v="0"/>
    <x v="12"/>
    <s v=""/>
    <x v="12"/>
    <x v="8"/>
    <x v="28"/>
    <x v="0"/>
    <n v="35"/>
    <n v="35"/>
    <n v="0.145748987854251"/>
    <n v="0.145748987854251"/>
    <s v=""/>
    <s v=""/>
    <x v="0"/>
  </r>
  <r>
    <x v="0"/>
    <x v="12"/>
    <s v=""/>
    <x v="12"/>
    <x v="5"/>
    <x v="35"/>
    <x v="3"/>
    <n v="30"/>
    <n v="30"/>
    <n v="0.12955465587044501"/>
    <n v="0.12955465587044501"/>
    <s v=""/>
    <s v=""/>
    <x v="0"/>
  </r>
  <r>
    <x v="0"/>
    <x v="12"/>
    <s v=""/>
    <x v="12"/>
    <x v="4"/>
    <x v="26"/>
    <x v="0"/>
    <n v="15"/>
    <n v="15"/>
    <n v="6.47773279352227E-2"/>
    <n v="6.47773279352227E-2"/>
    <s v=""/>
    <s v=""/>
    <x v="0"/>
  </r>
  <r>
    <x v="0"/>
    <x v="12"/>
    <s v=""/>
    <x v="12"/>
    <x v="3"/>
    <x v="22"/>
    <x v="0"/>
    <n v="10"/>
    <n v="10"/>
    <n v="4.4534412955465598E-2"/>
    <n v="4.4534412955465598E-2"/>
    <s v=""/>
    <s v=""/>
    <x v="0"/>
  </r>
  <r>
    <x v="0"/>
    <x v="12"/>
    <s v=""/>
    <x v="12"/>
    <x v="5"/>
    <x v="17"/>
    <x v="2"/>
    <n v="215"/>
    <n v="215"/>
    <n v="0.86639676113360298"/>
    <n v="0.86639676113360298"/>
    <s v=""/>
    <s v=""/>
    <x v="0"/>
  </r>
  <r>
    <x v="0"/>
    <x v="12"/>
    <s v=""/>
    <x v="12"/>
    <x v="8"/>
    <x v="18"/>
    <x v="0"/>
    <n v="-1"/>
    <n v="0"/>
    <n v="-0.01"/>
    <n v="0"/>
    <s v=""/>
    <s v=""/>
    <x v="0"/>
  </r>
  <r>
    <x v="0"/>
    <x v="13"/>
    <s v=""/>
    <x v="13"/>
    <x v="2"/>
    <x v="14"/>
    <x v="0"/>
    <n v="370"/>
    <n v="370"/>
    <n v="0.82119205298013198"/>
    <n v="0.82119205298013198"/>
    <s v=""/>
    <s v=""/>
    <x v="0"/>
  </r>
  <r>
    <x v="0"/>
    <x v="13"/>
    <s v=""/>
    <x v="13"/>
    <x v="2"/>
    <x v="12"/>
    <x v="0"/>
    <n v="35"/>
    <n v="35"/>
    <n v="7.5055187637969104E-2"/>
    <n v="7.5055187637969104E-2"/>
    <s v=""/>
    <s v=""/>
    <x v="0"/>
  </r>
  <r>
    <x v="0"/>
    <x v="13"/>
    <s v=""/>
    <x v="13"/>
    <x v="8"/>
    <x v="18"/>
    <x v="0"/>
    <n v="5"/>
    <n v="5"/>
    <n v="1.54525386313466E-2"/>
    <n v="1.54525386313466E-2"/>
    <s v=""/>
    <s v=""/>
    <x v="0"/>
  </r>
  <r>
    <x v="0"/>
    <x v="13"/>
    <s v=""/>
    <x v="13"/>
    <x v="9"/>
    <x v="11"/>
    <x v="0"/>
    <s v=""/>
    <s v=""/>
    <s v=""/>
    <s v=""/>
    <n v="9.8723399999999994"/>
    <n v="10"/>
    <x v="0"/>
  </r>
  <r>
    <x v="0"/>
    <x v="13"/>
    <s v=""/>
    <x v="13"/>
    <x v="10"/>
    <x v="11"/>
    <x v="0"/>
    <s v=""/>
    <s v=""/>
    <s v=""/>
    <s v=""/>
    <n v="29.715229999999998"/>
    <n v="30"/>
    <x v="0"/>
  </r>
  <r>
    <x v="0"/>
    <x v="13"/>
    <s v=""/>
    <x v="13"/>
    <x v="0"/>
    <x v="0"/>
    <x v="0"/>
    <n v="1"/>
    <s v=""/>
    <s v=""/>
    <s v=""/>
    <s v=""/>
    <s v=""/>
    <x v="0"/>
  </r>
  <r>
    <x v="0"/>
    <x v="13"/>
    <s v=""/>
    <x v="13"/>
    <x v="3"/>
    <x v="3"/>
    <x v="0"/>
    <n v="5"/>
    <n v="5"/>
    <n v="1.1037527593818999E-2"/>
    <n v="1.1037527593818999E-2"/>
    <s v=""/>
    <s v=""/>
    <x v="0"/>
  </r>
  <r>
    <x v="0"/>
    <x v="13"/>
    <s v=""/>
    <x v="13"/>
    <x v="3"/>
    <x v="6"/>
    <x v="0"/>
    <n v="-1"/>
    <n v="0"/>
    <n v="-0.01"/>
    <n v="0"/>
    <s v=""/>
    <s v=""/>
    <x v="0"/>
  </r>
  <r>
    <x v="0"/>
    <x v="13"/>
    <s v=""/>
    <x v="13"/>
    <x v="2"/>
    <x v="2"/>
    <x v="0"/>
    <n v="45"/>
    <n v="45"/>
    <n v="0.103752759381898"/>
    <n v="0.103752759381898"/>
    <s v=""/>
    <s v=""/>
    <x v="0"/>
  </r>
  <r>
    <x v="0"/>
    <x v="13"/>
    <s v=""/>
    <x v="13"/>
    <x v="4"/>
    <x v="9"/>
    <x v="0"/>
    <n v="20"/>
    <n v="20"/>
    <n v="4.1942604856512099E-2"/>
    <n v="4.1942604856512099E-2"/>
    <s v=""/>
    <s v=""/>
    <x v="0"/>
  </r>
  <r>
    <x v="0"/>
    <x v="13"/>
    <s v=""/>
    <x v="13"/>
    <x v="4"/>
    <x v="19"/>
    <x v="0"/>
    <n v="60"/>
    <n v="60"/>
    <n v="0.13245033112582799"/>
    <n v="0.13245033112582799"/>
    <s v=""/>
    <s v=""/>
    <x v="0"/>
  </r>
  <r>
    <x v="0"/>
    <x v="13"/>
    <s v=""/>
    <x v="13"/>
    <x v="1"/>
    <x v="1"/>
    <x v="0"/>
    <n v="105"/>
    <n v="105"/>
    <n v="0.229580573951435"/>
    <n v="0.229580573951435"/>
    <s v=""/>
    <s v=""/>
    <x v="0"/>
  </r>
  <r>
    <x v="0"/>
    <x v="13"/>
    <s v=""/>
    <x v="13"/>
    <x v="1"/>
    <x v="8"/>
    <x v="0"/>
    <n v="75"/>
    <n v="75"/>
    <n v="0.163355408388521"/>
    <n v="0.163355408388521"/>
    <s v=""/>
    <s v=""/>
    <x v="0"/>
  </r>
  <r>
    <x v="0"/>
    <x v="13"/>
    <s v=""/>
    <x v="13"/>
    <x v="7"/>
    <x v="13"/>
    <x v="0"/>
    <n v="245"/>
    <n v="245"/>
    <n v="0.54525386313465796"/>
    <n v="0.54525386313465796"/>
    <s v=""/>
    <s v=""/>
    <x v="0"/>
  </r>
  <r>
    <x v="0"/>
    <x v="13"/>
    <s v=""/>
    <x v="13"/>
    <x v="4"/>
    <x v="27"/>
    <x v="0"/>
    <n v="145"/>
    <n v="145"/>
    <n v="0.32008830022075102"/>
    <n v="0.32008830022075102"/>
    <s v=""/>
    <s v=""/>
    <x v="0"/>
  </r>
  <r>
    <x v="0"/>
    <x v="13"/>
    <s v=""/>
    <x v="13"/>
    <x v="1"/>
    <x v="32"/>
    <x v="0"/>
    <n v="10"/>
    <n v="10"/>
    <n v="1.76600441501104E-2"/>
    <n v="1.76600441501104E-2"/>
    <s v=""/>
    <s v=""/>
    <x v="0"/>
  </r>
  <r>
    <x v="0"/>
    <x v="13"/>
    <s v=""/>
    <x v="13"/>
    <x v="3"/>
    <x v="21"/>
    <x v="0"/>
    <n v="-1"/>
    <n v="0"/>
    <n v="-0.01"/>
    <n v="0"/>
    <s v=""/>
    <s v=""/>
    <x v="0"/>
  </r>
  <r>
    <x v="0"/>
    <x v="13"/>
    <s v=""/>
    <x v="13"/>
    <x v="6"/>
    <x v="11"/>
    <x v="0"/>
    <n v="455"/>
    <n v="455"/>
    <n v="1"/>
    <n v="1"/>
    <s v=""/>
    <s v=""/>
    <x v="0"/>
  </r>
  <r>
    <x v="0"/>
    <x v="13"/>
    <s v=""/>
    <x v="13"/>
    <x v="1"/>
    <x v="23"/>
    <x v="0"/>
    <n v="160"/>
    <n v="160"/>
    <n v="0.350993377483444"/>
    <n v="0.350993377483444"/>
    <s v=""/>
    <s v=""/>
    <x v="0"/>
  </r>
  <r>
    <x v="0"/>
    <x v="13"/>
    <s v=""/>
    <x v="13"/>
    <x v="4"/>
    <x v="10"/>
    <x v="0"/>
    <n v="140"/>
    <n v="140"/>
    <n v="0.31346578366445899"/>
    <n v="0.31346578366445899"/>
    <s v=""/>
    <s v=""/>
    <x v="0"/>
  </r>
  <r>
    <x v="0"/>
    <x v="13"/>
    <s v=""/>
    <x v="13"/>
    <x v="4"/>
    <x v="4"/>
    <x v="0"/>
    <n v="70"/>
    <n v="70"/>
    <n v="0.15231788079470199"/>
    <n v="0.15231788079470199"/>
    <s v=""/>
    <s v=""/>
    <x v="0"/>
  </r>
  <r>
    <x v="0"/>
    <x v="13"/>
    <s v=""/>
    <x v="13"/>
    <x v="7"/>
    <x v="31"/>
    <x v="0"/>
    <n v="130"/>
    <n v="130"/>
    <n v="0.28918322295805698"/>
    <n v="0.28918322295805698"/>
    <s v=""/>
    <s v=""/>
    <x v="0"/>
  </r>
  <r>
    <x v="0"/>
    <x v="13"/>
    <s v=""/>
    <x v="13"/>
    <x v="3"/>
    <x v="7"/>
    <x v="0"/>
    <n v="-1"/>
    <n v="0"/>
    <n v="-0.01"/>
    <n v="0"/>
    <s v=""/>
    <s v=""/>
    <x v="0"/>
  </r>
  <r>
    <x v="0"/>
    <x v="13"/>
    <s v=""/>
    <x v="13"/>
    <x v="3"/>
    <x v="24"/>
    <x v="0"/>
    <n v="275"/>
    <n v="275"/>
    <n v="0.60927152317880795"/>
    <n v="0.60927152317880795"/>
    <s v=""/>
    <s v=""/>
    <x v="0"/>
  </r>
  <r>
    <x v="0"/>
    <x v="13"/>
    <s v=""/>
    <x v="13"/>
    <x v="5"/>
    <x v="1"/>
    <x v="1"/>
    <n v="-1"/>
    <n v="0"/>
    <n v="-0.01"/>
    <n v="0"/>
    <s v=""/>
    <s v=""/>
    <x v="0"/>
  </r>
  <r>
    <x v="0"/>
    <x v="13"/>
    <s v=""/>
    <x v="13"/>
    <x v="4"/>
    <x v="1"/>
    <x v="0"/>
    <n v="-1"/>
    <n v="0"/>
    <n v="-0.01"/>
    <n v="0"/>
    <s v=""/>
    <s v=""/>
    <x v="0"/>
  </r>
  <r>
    <x v="0"/>
    <x v="13"/>
    <s v=""/>
    <x v="13"/>
    <x v="4"/>
    <x v="5"/>
    <x v="0"/>
    <n v="-1"/>
    <n v="0"/>
    <n v="-0.01"/>
    <n v="0"/>
    <s v=""/>
    <s v=""/>
    <x v="0"/>
  </r>
  <r>
    <x v="0"/>
    <x v="13"/>
    <s v=""/>
    <x v="13"/>
    <x v="8"/>
    <x v="28"/>
    <x v="0"/>
    <n v="80"/>
    <n v="80"/>
    <n v="0.17880794701986799"/>
    <n v="0.17880794701986799"/>
    <s v=""/>
    <s v=""/>
    <x v="0"/>
  </r>
  <r>
    <x v="0"/>
    <x v="13"/>
    <s v=""/>
    <x v="13"/>
    <x v="3"/>
    <x v="22"/>
    <x v="0"/>
    <n v="20"/>
    <n v="20"/>
    <n v="4.1942604856512099E-2"/>
    <n v="4.1942604856512099E-2"/>
    <s v=""/>
    <s v=""/>
    <x v="0"/>
  </r>
  <r>
    <x v="0"/>
    <x v="13"/>
    <s v=""/>
    <x v="13"/>
    <x v="7"/>
    <x v="16"/>
    <x v="0"/>
    <n v="45"/>
    <n v="45"/>
    <n v="9.9337748344370896E-2"/>
    <n v="9.9337748344370896E-2"/>
    <s v=""/>
    <s v=""/>
    <x v="0"/>
  </r>
  <r>
    <x v="0"/>
    <x v="13"/>
    <s v=""/>
    <x v="13"/>
    <x v="3"/>
    <x v="25"/>
    <x v="0"/>
    <n v="25"/>
    <n v="25"/>
    <n v="5.0772626931567297E-2"/>
    <n v="5.0772626931567297E-2"/>
    <s v=""/>
    <s v=""/>
    <x v="0"/>
  </r>
  <r>
    <x v="0"/>
    <x v="13"/>
    <s v=""/>
    <x v="13"/>
    <x v="4"/>
    <x v="26"/>
    <x v="0"/>
    <n v="20"/>
    <n v="20"/>
    <n v="3.9735099337748297E-2"/>
    <n v="3.9735099337748297E-2"/>
    <s v=""/>
    <s v=""/>
    <x v="0"/>
  </r>
  <r>
    <x v="0"/>
    <x v="13"/>
    <s v=""/>
    <x v="13"/>
    <x v="7"/>
    <x v="15"/>
    <x v="0"/>
    <n v="30"/>
    <n v="30"/>
    <n v="6.6225165562913899E-2"/>
    <n v="6.6225165562913899E-2"/>
    <s v=""/>
    <s v=""/>
    <x v="0"/>
  </r>
  <r>
    <x v="0"/>
    <x v="13"/>
    <s v=""/>
    <x v="13"/>
    <x v="8"/>
    <x v="33"/>
    <x v="0"/>
    <n v="30"/>
    <n v="30"/>
    <n v="7.0640176600441501E-2"/>
    <n v="7.0640176600441501E-2"/>
    <s v=""/>
    <s v=""/>
    <x v="0"/>
  </r>
  <r>
    <x v="0"/>
    <x v="13"/>
    <s v=""/>
    <x v="13"/>
    <x v="5"/>
    <x v="17"/>
    <x v="2"/>
    <n v="315"/>
    <n v="315"/>
    <n v="0.69977924944812397"/>
    <n v="0.69977924944812397"/>
    <s v=""/>
    <s v=""/>
    <x v="0"/>
  </r>
  <r>
    <x v="0"/>
    <x v="13"/>
    <s v=""/>
    <x v="13"/>
    <x v="3"/>
    <x v="36"/>
    <x v="0"/>
    <n v="125"/>
    <n v="125"/>
    <n v="0.27373068432671099"/>
    <n v="0.27373068432671099"/>
    <s v=""/>
    <s v=""/>
    <x v="0"/>
  </r>
  <r>
    <x v="0"/>
    <x v="13"/>
    <s v=""/>
    <x v="13"/>
    <x v="8"/>
    <x v="34"/>
    <x v="0"/>
    <n v="10"/>
    <n v="10"/>
    <n v="1.9867549668874201E-2"/>
    <n v="1.9867549668874201E-2"/>
    <s v=""/>
    <s v=""/>
    <x v="0"/>
  </r>
  <r>
    <x v="0"/>
    <x v="13"/>
    <s v=""/>
    <x v="13"/>
    <x v="2"/>
    <x v="7"/>
    <x v="0"/>
    <n v="-1"/>
    <n v="0"/>
    <n v="-0.01"/>
    <n v="0"/>
    <s v=""/>
    <s v=""/>
    <x v="0"/>
  </r>
  <r>
    <x v="0"/>
    <x v="13"/>
    <s v=""/>
    <x v="13"/>
    <x v="1"/>
    <x v="20"/>
    <x v="0"/>
    <n v="110"/>
    <n v="110"/>
    <n v="0.23841059602649001"/>
    <n v="0.23841059602649001"/>
    <s v=""/>
    <s v=""/>
    <x v="0"/>
  </r>
  <r>
    <x v="0"/>
    <x v="13"/>
    <s v=""/>
    <x v="13"/>
    <x v="7"/>
    <x v="7"/>
    <x v="0"/>
    <n v="-1"/>
    <n v="0"/>
    <n v="-0.01"/>
    <n v="0"/>
    <s v=""/>
    <s v=""/>
    <x v="0"/>
  </r>
  <r>
    <x v="0"/>
    <x v="13"/>
    <s v=""/>
    <x v="13"/>
    <x v="8"/>
    <x v="30"/>
    <x v="0"/>
    <n v="155"/>
    <n v="155"/>
    <n v="0.33774834437086099"/>
    <n v="0.33774834437086099"/>
    <s v=""/>
    <s v=""/>
    <x v="0"/>
  </r>
  <r>
    <x v="0"/>
    <x v="13"/>
    <s v=""/>
    <x v="13"/>
    <x v="8"/>
    <x v="7"/>
    <x v="0"/>
    <n v="-1"/>
    <n v="0"/>
    <n v="-0.01"/>
    <n v="0"/>
    <s v=""/>
    <s v=""/>
    <x v="0"/>
  </r>
  <r>
    <x v="0"/>
    <x v="13"/>
    <s v=""/>
    <x v="13"/>
    <x v="5"/>
    <x v="35"/>
    <x v="3"/>
    <n v="135"/>
    <n v="135"/>
    <n v="0.30022075055187603"/>
    <n v="0.30022075055187603"/>
    <s v=""/>
    <s v=""/>
    <x v="0"/>
  </r>
  <r>
    <x v="0"/>
    <x v="13"/>
    <s v=""/>
    <x v="13"/>
    <x v="8"/>
    <x v="29"/>
    <x v="0"/>
    <n v="170"/>
    <n v="170"/>
    <n v="0.370860927152318"/>
    <n v="0.370860927152318"/>
    <s v=""/>
    <s v=""/>
    <x v="0"/>
  </r>
  <r>
    <x v="0"/>
    <x v="14"/>
    <s v=""/>
    <x v="14"/>
    <x v="4"/>
    <x v="9"/>
    <x v="0"/>
    <n v="15"/>
    <n v="15"/>
    <n v="3.5794183445190197E-2"/>
    <n v="3.5794183445190197E-2"/>
    <s v=""/>
    <s v=""/>
    <x v="0"/>
  </r>
  <r>
    <x v="0"/>
    <x v="14"/>
    <s v=""/>
    <x v="14"/>
    <x v="2"/>
    <x v="12"/>
    <x v="0"/>
    <n v="-1"/>
    <n v="0"/>
    <n v="-0.01"/>
    <n v="0"/>
    <s v=""/>
    <s v=""/>
    <x v="0"/>
  </r>
  <r>
    <x v="0"/>
    <x v="14"/>
    <s v=""/>
    <x v="14"/>
    <x v="4"/>
    <x v="4"/>
    <x v="0"/>
    <n v="50"/>
    <n v="50"/>
    <n v="0.114093959731544"/>
    <n v="0.114093959731544"/>
    <s v=""/>
    <s v=""/>
    <x v="0"/>
  </r>
  <r>
    <x v="0"/>
    <x v="14"/>
    <s v=""/>
    <x v="14"/>
    <x v="5"/>
    <x v="35"/>
    <x v="3"/>
    <n v="30"/>
    <n v="30"/>
    <n v="6.2639821029082804E-2"/>
    <n v="6.2639821029082804E-2"/>
    <s v=""/>
    <s v=""/>
    <x v="0"/>
  </r>
  <r>
    <x v="0"/>
    <x v="14"/>
    <s v=""/>
    <x v="14"/>
    <x v="0"/>
    <x v="0"/>
    <x v="0"/>
    <n v="1"/>
    <s v=""/>
    <s v=""/>
    <s v=""/>
    <s v=""/>
    <s v=""/>
    <x v="0"/>
  </r>
  <r>
    <x v="0"/>
    <x v="14"/>
    <s v=""/>
    <x v="14"/>
    <x v="9"/>
    <x v="11"/>
    <x v="0"/>
    <s v=""/>
    <s v=""/>
    <s v=""/>
    <s v=""/>
    <n v="9.6595700000000004"/>
    <n v="10"/>
    <x v="0"/>
  </r>
  <r>
    <x v="0"/>
    <x v="14"/>
    <s v=""/>
    <x v="14"/>
    <x v="10"/>
    <x v="11"/>
    <x v="0"/>
    <s v=""/>
    <s v=""/>
    <s v=""/>
    <s v=""/>
    <n v="29.076059999999998"/>
    <n v="29"/>
    <x v="0"/>
  </r>
  <r>
    <x v="0"/>
    <x v="14"/>
    <s v=""/>
    <x v="14"/>
    <x v="1"/>
    <x v="1"/>
    <x v="0"/>
    <n v="440"/>
    <n v="440"/>
    <n v="0.98210290827740498"/>
    <n v="0.98210290827740498"/>
    <s v=""/>
    <s v=""/>
    <x v="0"/>
  </r>
  <r>
    <x v="0"/>
    <x v="14"/>
    <s v=""/>
    <x v="14"/>
    <x v="2"/>
    <x v="2"/>
    <x v="0"/>
    <n v="70"/>
    <n v="70"/>
    <n v="0.156599552572707"/>
    <n v="0.156599552572707"/>
    <s v=""/>
    <s v=""/>
    <x v="0"/>
  </r>
  <r>
    <x v="0"/>
    <x v="14"/>
    <s v=""/>
    <x v="14"/>
    <x v="3"/>
    <x v="3"/>
    <x v="0"/>
    <n v="-1"/>
    <n v="0"/>
    <n v="-0.01"/>
    <n v="0"/>
    <s v=""/>
    <s v=""/>
    <x v="0"/>
  </r>
  <r>
    <x v="0"/>
    <x v="14"/>
    <s v=""/>
    <x v="14"/>
    <x v="1"/>
    <x v="8"/>
    <x v="0"/>
    <n v="-1"/>
    <n v="0"/>
    <n v="-0.01"/>
    <n v="0"/>
    <s v=""/>
    <s v=""/>
    <x v="0"/>
  </r>
  <r>
    <x v="0"/>
    <x v="14"/>
    <s v=""/>
    <x v="14"/>
    <x v="8"/>
    <x v="18"/>
    <x v="0"/>
    <n v="-1"/>
    <n v="0"/>
    <n v="-0.01"/>
    <n v="0"/>
    <s v=""/>
    <s v=""/>
    <x v="0"/>
  </r>
  <r>
    <x v="0"/>
    <x v="14"/>
    <s v=""/>
    <x v="14"/>
    <x v="2"/>
    <x v="14"/>
    <x v="0"/>
    <n v="360"/>
    <n v="360"/>
    <n v="0.80313199105145405"/>
    <n v="0.80313199105145405"/>
    <s v=""/>
    <s v=""/>
    <x v="0"/>
  </r>
  <r>
    <x v="0"/>
    <x v="14"/>
    <s v=""/>
    <x v="14"/>
    <x v="3"/>
    <x v="6"/>
    <x v="0"/>
    <n v="-1"/>
    <n v="0"/>
    <n v="-0.01"/>
    <n v="0"/>
    <s v=""/>
    <s v=""/>
    <x v="0"/>
  </r>
  <r>
    <x v="0"/>
    <x v="14"/>
    <s v=""/>
    <x v="14"/>
    <x v="1"/>
    <x v="32"/>
    <x v="0"/>
    <n v="-1"/>
    <n v="0"/>
    <n v="-0.01"/>
    <n v="0"/>
    <s v=""/>
    <s v=""/>
    <x v="0"/>
  </r>
  <r>
    <x v="0"/>
    <x v="14"/>
    <s v=""/>
    <x v="14"/>
    <x v="4"/>
    <x v="19"/>
    <x v="0"/>
    <n v="90"/>
    <n v="90"/>
    <n v="0.19910514541387"/>
    <n v="0.19910514541387"/>
    <s v=""/>
    <s v=""/>
    <x v="0"/>
  </r>
  <r>
    <x v="0"/>
    <x v="14"/>
    <s v=""/>
    <x v="14"/>
    <x v="1"/>
    <x v="23"/>
    <x v="0"/>
    <n v="-1"/>
    <n v="0"/>
    <n v="-0.01"/>
    <n v="0"/>
    <s v=""/>
    <s v=""/>
    <x v="0"/>
  </r>
  <r>
    <x v="0"/>
    <x v="14"/>
    <s v=""/>
    <x v="14"/>
    <x v="4"/>
    <x v="5"/>
    <x v="0"/>
    <n v="5"/>
    <n v="5"/>
    <n v="1.11856823266219E-2"/>
    <n v="1.11856823266219E-2"/>
    <s v=""/>
    <s v=""/>
    <x v="0"/>
  </r>
  <r>
    <x v="0"/>
    <x v="14"/>
    <s v=""/>
    <x v="14"/>
    <x v="7"/>
    <x v="31"/>
    <x v="0"/>
    <n v="100"/>
    <n v="100"/>
    <n v="0.228187919463087"/>
    <n v="0.228187919463087"/>
    <s v=""/>
    <s v=""/>
    <x v="0"/>
  </r>
  <r>
    <x v="0"/>
    <x v="14"/>
    <s v=""/>
    <x v="14"/>
    <x v="4"/>
    <x v="10"/>
    <x v="0"/>
    <n v="130"/>
    <n v="130"/>
    <n v="0.29082774049216997"/>
    <n v="0.29082774049216997"/>
    <s v=""/>
    <s v=""/>
    <x v="0"/>
  </r>
  <r>
    <x v="0"/>
    <x v="14"/>
    <s v=""/>
    <x v="14"/>
    <x v="6"/>
    <x v="11"/>
    <x v="0"/>
    <n v="445"/>
    <n v="445"/>
    <n v="1"/>
    <n v="1"/>
    <s v=""/>
    <s v=""/>
    <x v="0"/>
  </r>
  <r>
    <x v="0"/>
    <x v="14"/>
    <s v=""/>
    <x v="14"/>
    <x v="5"/>
    <x v="1"/>
    <x v="1"/>
    <n v="10"/>
    <n v="10"/>
    <n v="2.2371364653243801E-2"/>
    <n v="2.2371364653243801E-2"/>
    <s v=""/>
    <s v=""/>
    <x v="0"/>
  </r>
  <r>
    <x v="0"/>
    <x v="14"/>
    <s v=""/>
    <x v="14"/>
    <x v="4"/>
    <x v="1"/>
    <x v="0"/>
    <n v="-1"/>
    <n v="0"/>
    <n v="-0.01"/>
    <n v="0"/>
    <s v=""/>
    <s v=""/>
    <x v="0"/>
  </r>
  <r>
    <x v="0"/>
    <x v="14"/>
    <s v=""/>
    <x v="14"/>
    <x v="4"/>
    <x v="27"/>
    <x v="0"/>
    <n v="140"/>
    <n v="140"/>
    <n v="0.31319910514541399"/>
    <n v="0.31319910514541399"/>
    <s v=""/>
    <s v=""/>
    <x v="0"/>
  </r>
  <r>
    <x v="0"/>
    <x v="14"/>
    <s v=""/>
    <x v="14"/>
    <x v="7"/>
    <x v="15"/>
    <x v="0"/>
    <n v="15"/>
    <n v="15"/>
    <n v="3.35570469798658E-2"/>
    <n v="3.35570469798658E-2"/>
    <s v=""/>
    <s v=""/>
    <x v="0"/>
  </r>
  <r>
    <x v="0"/>
    <x v="14"/>
    <s v=""/>
    <x v="14"/>
    <x v="3"/>
    <x v="21"/>
    <x v="0"/>
    <n v="40"/>
    <n v="40"/>
    <n v="8.9485458612975396E-2"/>
    <n v="8.9485458612975396E-2"/>
    <s v=""/>
    <s v=""/>
    <x v="0"/>
  </r>
  <r>
    <x v="0"/>
    <x v="14"/>
    <s v=""/>
    <x v="14"/>
    <x v="7"/>
    <x v="13"/>
    <x v="0"/>
    <n v="310"/>
    <n v="310"/>
    <n v="0.68903803131991104"/>
    <n v="0.68903803131991104"/>
    <s v=""/>
    <s v=""/>
    <x v="0"/>
  </r>
  <r>
    <x v="0"/>
    <x v="14"/>
    <s v=""/>
    <x v="14"/>
    <x v="3"/>
    <x v="7"/>
    <x v="0"/>
    <n v="-1"/>
    <n v="0"/>
    <n v="-0.01"/>
    <n v="0"/>
    <s v=""/>
    <s v=""/>
    <x v="0"/>
  </r>
  <r>
    <x v="0"/>
    <x v="14"/>
    <s v=""/>
    <x v="14"/>
    <x v="3"/>
    <x v="22"/>
    <x v="0"/>
    <n v="10"/>
    <n v="10"/>
    <n v="2.2371364653243801E-2"/>
    <n v="2.2371364653243801E-2"/>
    <s v=""/>
    <s v=""/>
    <x v="0"/>
  </r>
  <r>
    <x v="0"/>
    <x v="14"/>
    <s v=""/>
    <x v="14"/>
    <x v="8"/>
    <x v="7"/>
    <x v="0"/>
    <n v="-1"/>
    <n v="0"/>
    <n v="-0.01"/>
    <n v="0"/>
    <s v=""/>
    <s v=""/>
    <x v="0"/>
  </r>
  <r>
    <x v="0"/>
    <x v="14"/>
    <s v=""/>
    <x v="14"/>
    <x v="4"/>
    <x v="26"/>
    <x v="0"/>
    <n v="15"/>
    <n v="15"/>
    <n v="3.5794183445190197E-2"/>
    <n v="3.5794183445190197E-2"/>
    <s v=""/>
    <s v=""/>
    <x v="0"/>
  </r>
  <r>
    <x v="0"/>
    <x v="14"/>
    <s v=""/>
    <x v="14"/>
    <x v="7"/>
    <x v="16"/>
    <x v="0"/>
    <n v="20"/>
    <n v="20"/>
    <n v="4.9217002237136501E-2"/>
    <n v="4.9217002237136501E-2"/>
    <s v=""/>
    <s v=""/>
    <x v="0"/>
  </r>
  <r>
    <x v="0"/>
    <x v="14"/>
    <s v=""/>
    <x v="14"/>
    <x v="7"/>
    <x v="7"/>
    <x v="0"/>
    <n v="-1"/>
    <n v="0"/>
    <n v="-0.01"/>
    <n v="0"/>
    <s v=""/>
    <s v=""/>
    <x v="0"/>
  </r>
  <r>
    <x v="0"/>
    <x v="14"/>
    <s v=""/>
    <x v="14"/>
    <x v="5"/>
    <x v="17"/>
    <x v="2"/>
    <n v="410"/>
    <n v="410"/>
    <n v="0.91498881431767298"/>
    <n v="0.91498881431767298"/>
    <s v=""/>
    <s v=""/>
    <x v="0"/>
  </r>
  <r>
    <x v="0"/>
    <x v="14"/>
    <s v=""/>
    <x v="14"/>
    <x v="3"/>
    <x v="24"/>
    <x v="0"/>
    <n v="390"/>
    <n v="390"/>
    <n v="0.87695749440715898"/>
    <n v="0.87695749440715898"/>
    <s v=""/>
    <s v=""/>
    <x v="0"/>
  </r>
  <r>
    <x v="0"/>
    <x v="14"/>
    <s v=""/>
    <x v="14"/>
    <x v="8"/>
    <x v="29"/>
    <x v="0"/>
    <n v="210"/>
    <n v="210"/>
    <n v="0.46756152125279599"/>
    <n v="0.46756152125279599"/>
    <s v=""/>
    <s v=""/>
    <x v="0"/>
  </r>
  <r>
    <x v="0"/>
    <x v="14"/>
    <s v=""/>
    <x v="14"/>
    <x v="2"/>
    <x v="7"/>
    <x v="0"/>
    <n v="20"/>
    <n v="20"/>
    <n v="4.0268456375838903E-2"/>
    <n v="4.0268456375838903E-2"/>
    <s v=""/>
    <s v=""/>
    <x v="0"/>
  </r>
  <r>
    <x v="0"/>
    <x v="14"/>
    <s v=""/>
    <x v="14"/>
    <x v="8"/>
    <x v="28"/>
    <x v="0"/>
    <n v="55"/>
    <n v="55"/>
    <n v="0.12751677852349"/>
    <n v="0.12751677852349"/>
    <s v=""/>
    <s v=""/>
    <x v="0"/>
  </r>
  <r>
    <x v="0"/>
    <x v="14"/>
    <s v=""/>
    <x v="14"/>
    <x v="3"/>
    <x v="36"/>
    <x v="0"/>
    <n v="-1"/>
    <n v="0"/>
    <n v="-0.01"/>
    <n v="0"/>
    <s v=""/>
    <s v=""/>
    <x v="0"/>
  </r>
  <r>
    <x v="0"/>
    <x v="14"/>
    <s v=""/>
    <x v="14"/>
    <x v="8"/>
    <x v="33"/>
    <x v="0"/>
    <n v="20"/>
    <n v="20"/>
    <n v="4.25055928411633E-2"/>
    <n v="4.25055928411633E-2"/>
    <s v=""/>
    <s v=""/>
    <x v="0"/>
  </r>
  <r>
    <x v="0"/>
    <x v="14"/>
    <s v=""/>
    <x v="14"/>
    <x v="1"/>
    <x v="20"/>
    <x v="0"/>
    <n v="-1"/>
    <n v="0"/>
    <n v="-0.01"/>
    <n v="0"/>
    <s v=""/>
    <s v=""/>
    <x v="0"/>
  </r>
  <r>
    <x v="0"/>
    <x v="14"/>
    <s v=""/>
    <x v="14"/>
    <x v="3"/>
    <x v="25"/>
    <x v="0"/>
    <n v="-1"/>
    <n v="0"/>
    <n v="-0.01"/>
    <n v="0"/>
    <s v=""/>
    <s v=""/>
    <x v="0"/>
  </r>
  <r>
    <x v="0"/>
    <x v="14"/>
    <s v=""/>
    <x v="14"/>
    <x v="8"/>
    <x v="34"/>
    <x v="0"/>
    <n v="5"/>
    <n v="5"/>
    <n v="1.34228187919463E-2"/>
    <n v="1.34228187919463E-2"/>
    <s v=""/>
    <s v=""/>
    <x v="0"/>
  </r>
  <r>
    <x v="0"/>
    <x v="14"/>
    <s v=""/>
    <x v="14"/>
    <x v="8"/>
    <x v="30"/>
    <x v="0"/>
    <n v="155"/>
    <n v="155"/>
    <n v="0.34228187919463099"/>
    <n v="0.34228187919463099"/>
    <s v=""/>
    <s v=""/>
    <x v="0"/>
  </r>
  <r>
    <x v="0"/>
    <x v="15"/>
    <s v=""/>
    <x v="15"/>
    <x v="5"/>
    <x v="35"/>
    <x v="3"/>
    <n v="-1"/>
    <n v="0"/>
    <n v="-0.01"/>
    <n v="0"/>
    <s v=""/>
    <s v=""/>
    <x v="0"/>
  </r>
  <r>
    <x v="0"/>
    <x v="15"/>
    <s v=""/>
    <x v="15"/>
    <x v="8"/>
    <x v="30"/>
    <x v="0"/>
    <n v="100"/>
    <n v="100"/>
    <n v="0.47142857142857097"/>
    <n v="0.47142857142857097"/>
    <s v=""/>
    <s v=""/>
    <x v="0"/>
  </r>
  <r>
    <x v="0"/>
    <x v="15"/>
    <s v=""/>
    <x v="15"/>
    <x v="2"/>
    <x v="12"/>
    <x v="0"/>
    <n v="-1"/>
    <n v="0"/>
    <n v="-0.01"/>
    <n v="0"/>
    <s v=""/>
    <s v=""/>
    <x v="0"/>
  </r>
  <r>
    <x v="0"/>
    <x v="15"/>
    <s v=""/>
    <x v="15"/>
    <x v="2"/>
    <x v="2"/>
    <x v="0"/>
    <n v="10"/>
    <n v="10"/>
    <n v="5.2380952380952403E-2"/>
    <n v="5.2380952380952403E-2"/>
    <s v=""/>
    <s v=""/>
    <x v="0"/>
  </r>
  <r>
    <x v="0"/>
    <x v="15"/>
    <s v=""/>
    <x v="15"/>
    <x v="4"/>
    <x v="1"/>
    <x v="0"/>
    <n v="-1"/>
    <n v="0"/>
    <n v="-0.01"/>
    <n v="0"/>
    <s v=""/>
    <s v=""/>
    <x v="0"/>
  </r>
  <r>
    <x v="0"/>
    <x v="15"/>
    <s v=""/>
    <x v="15"/>
    <x v="3"/>
    <x v="25"/>
    <x v="0"/>
    <n v="-1"/>
    <n v="0"/>
    <n v="-0.01"/>
    <n v="0"/>
    <s v=""/>
    <s v=""/>
    <x v="0"/>
  </r>
  <r>
    <x v="0"/>
    <x v="15"/>
    <s v=""/>
    <x v="15"/>
    <x v="9"/>
    <x v="11"/>
    <x v="0"/>
    <s v=""/>
    <s v=""/>
    <s v=""/>
    <s v=""/>
    <n v="8.9090900000000008"/>
    <n v="8"/>
    <x v="0"/>
  </r>
  <r>
    <x v="0"/>
    <x v="15"/>
    <s v=""/>
    <x v="15"/>
    <x v="10"/>
    <x v="11"/>
    <x v="0"/>
    <s v=""/>
    <s v=""/>
    <s v=""/>
    <s v=""/>
    <n v="31.357140000000001"/>
    <n v="31.5"/>
    <x v="0"/>
  </r>
  <r>
    <x v="0"/>
    <x v="15"/>
    <s v=""/>
    <x v="15"/>
    <x v="0"/>
    <x v="0"/>
    <x v="0"/>
    <n v="1"/>
    <s v=""/>
    <s v=""/>
    <s v=""/>
    <s v=""/>
    <s v=""/>
    <x v="0"/>
  </r>
  <r>
    <x v="0"/>
    <x v="15"/>
    <s v=""/>
    <x v="15"/>
    <x v="1"/>
    <x v="20"/>
    <x v="0"/>
    <n v="60"/>
    <n v="60"/>
    <n v="0.29523809523809502"/>
    <n v="0.29523809523809502"/>
    <s v=""/>
    <s v=""/>
    <x v="0"/>
  </r>
  <r>
    <x v="0"/>
    <x v="15"/>
    <s v=""/>
    <x v="15"/>
    <x v="2"/>
    <x v="14"/>
    <x v="0"/>
    <n v="200"/>
    <n v="200"/>
    <n v="0.94761904761904803"/>
    <n v="0.94761904761904803"/>
    <s v=""/>
    <s v=""/>
    <x v="0"/>
  </r>
  <r>
    <x v="0"/>
    <x v="15"/>
    <s v=""/>
    <x v="15"/>
    <x v="3"/>
    <x v="3"/>
    <x v="0"/>
    <n v="-1"/>
    <n v="0"/>
    <n v="-0.01"/>
    <n v="0"/>
    <s v=""/>
    <s v=""/>
    <x v="0"/>
  </r>
  <r>
    <x v="0"/>
    <x v="15"/>
    <s v=""/>
    <x v="15"/>
    <x v="3"/>
    <x v="7"/>
    <x v="0"/>
    <n v="-1"/>
    <n v="0"/>
    <n v="-0.01"/>
    <n v="0"/>
    <s v=""/>
    <s v=""/>
    <x v="0"/>
  </r>
  <r>
    <x v="0"/>
    <x v="15"/>
    <s v=""/>
    <x v="15"/>
    <x v="4"/>
    <x v="4"/>
    <x v="0"/>
    <n v="50"/>
    <n v="50"/>
    <n v="0.22857142857142901"/>
    <n v="0.22857142857142901"/>
    <s v=""/>
    <s v=""/>
    <x v="0"/>
  </r>
  <r>
    <x v="0"/>
    <x v="15"/>
    <s v=""/>
    <x v="15"/>
    <x v="3"/>
    <x v="6"/>
    <x v="0"/>
    <n v="-1"/>
    <n v="0"/>
    <n v="-0.01"/>
    <n v="0"/>
    <s v=""/>
    <s v=""/>
    <x v="0"/>
  </r>
  <r>
    <x v="0"/>
    <x v="15"/>
    <s v=""/>
    <x v="15"/>
    <x v="8"/>
    <x v="18"/>
    <x v="0"/>
    <n v="-1"/>
    <n v="0"/>
    <n v="-0.01"/>
    <n v="0"/>
    <s v=""/>
    <s v=""/>
    <x v="0"/>
  </r>
  <r>
    <x v="0"/>
    <x v="15"/>
    <s v=""/>
    <x v="15"/>
    <x v="7"/>
    <x v="15"/>
    <x v="0"/>
    <n v="20"/>
    <n v="20"/>
    <n v="8.5714285714285701E-2"/>
    <n v="8.5714285714285701E-2"/>
    <s v=""/>
    <s v=""/>
    <x v="0"/>
  </r>
  <r>
    <x v="0"/>
    <x v="15"/>
    <s v=""/>
    <x v="15"/>
    <x v="4"/>
    <x v="10"/>
    <x v="0"/>
    <n v="50"/>
    <n v="50"/>
    <n v="0.24285714285714299"/>
    <n v="0.24285714285714299"/>
    <s v=""/>
    <s v=""/>
    <x v="0"/>
  </r>
  <r>
    <x v="0"/>
    <x v="15"/>
    <s v=""/>
    <x v="15"/>
    <x v="1"/>
    <x v="8"/>
    <x v="0"/>
    <n v="40"/>
    <n v="40"/>
    <n v="0.180952380952381"/>
    <n v="0.180952380952381"/>
    <s v=""/>
    <s v=""/>
    <x v="0"/>
  </r>
  <r>
    <x v="0"/>
    <x v="15"/>
    <s v=""/>
    <x v="15"/>
    <x v="4"/>
    <x v="27"/>
    <x v="0"/>
    <n v="80"/>
    <n v="80"/>
    <n v="0.371428571428571"/>
    <n v="0.371428571428571"/>
    <s v=""/>
    <s v=""/>
    <x v="0"/>
  </r>
  <r>
    <x v="0"/>
    <x v="15"/>
    <s v=""/>
    <x v="15"/>
    <x v="1"/>
    <x v="23"/>
    <x v="0"/>
    <n v="100"/>
    <n v="100"/>
    <n v="0.48571428571428599"/>
    <n v="0.48571428571428599"/>
    <s v=""/>
    <s v=""/>
    <x v="0"/>
  </r>
  <r>
    <x v="0"/>
    <x v="15"/>
    <s v=""/>
    <x v="15"/>
    <x v="7"/>
    <x v="31"/>
    <x v="0"/>
    <n v="80"/>
    <n v="80"/>
    <n v="0.38571428571428601"/>
    <n v="0.38571428571428601"/>
    <s v=""/>
    <s v=""/>
    <x v="0"/>
  </r>
  <r>
    <x v="0"/>
    <x v="15"/>
    <s v=""/>
    <x v="15"/>
    <x v="1"/>
    <x v="1"/>
    <x v="0"/>
    <n v="-1"/>
    <n v="0"/>
    <n v="-0.01"/>
    <n v="0"/>
    <s v=""/>
    <s v=""/>
    <x v="0"/>
  </r>
  <r>
    <x v="0"/>
    <x v="15"/>
    <s v=""/>
    <x v="15"/>
    <x v="4"/>
    <x v="5"/>
    <x v="0"/>
    <n v="-1"/>
    <n v="0"/>
    <n v="-0.01"/>
    <n v="0"/>
    <s v=""/>
    <s v=""/>
    <x v="0"/>
  </r>
  <r>
    <x v="0"/>
    <x v="15"/>
    <s v=""/>
    <x v="15"/>
    <x v="3"/>
    <x v="21"/>
    <x v="0"/>
    <n v="10"/>
    <n v="10"/>
    <n v="5.2380952380952403E-2"/>
    <n v="5.2380952380952403E-2"/>
    <s v=""/>
    <s v=""/>
    <x v="0"/>
  </r>
  <r>
    <x v="0"/>
    <x v="15"/>
    <s v=""/>
    <x v="15"/>
    <x v="6"/>
    <x v="11"/>
    <x v="0"/>
    <n v="210"/>
    <n v="210"/>
    <n v="1"/>
    <n v="1"/>
    <s v=""/>
    <s v=""/>
    <x v="0"/>
  </r>
  <r>
    <x v="0"/>
    <x v="15"/>
    <s v=""/>
    <x v="15"/>
    <x v="5"/>
    <x v="17"/>
    <x v="2"/>
    <n v="150"/>
    <n v="150"/>
    <n v="0.71904761904761905"/>
    <n v="0.71904761904761905"/>
    <s v=""/>
    <s v=""/>
    <x v="0"/>
  </r>
  <r>
    <x v="0"/>
    <x v="15"/>
    <s v=""/>
    <x v="15"/>
    <x v="1"/>
    <x v="32"/>
    <x v="0"/>
    <n v="10"/>
    <n v="10"/>
    <n v="3.8095238095238099E-2"/>
    <n v="3.8095238095238099E-2"/>
    <s v=""/>
    <s v=""/>
    <x v="0"/>
  </r>
  <r>
    <x v="0"/>
    <x v="15"/>
    <s v=""/>
    <x v="15"/>
    <x v="4"/>
    <x v="19"/>
    <x v="0"/>
    <n v="15"/>
    <n v="15"/>
    <n v="8.0952380952380901E-2"/>
    <n v="8.0952380952380901E-2"/>
    <s v=""/>
    <s v=""/>
    <x v="0"/>
  </r>
  <r>
    <x v="0"/>
    <x v="15"/>
    <s v=""/>
    <x v="15"/>
    <x v="7"/>
    <x v="13"/>
    <x v="0"/>
    <n v="100"/>
    <n v="100"/>
    <n v="0.48095238095238102"/>
    <n v="0.48095238095238102"/>
    <s v=""/>
    <s v=""/>
    <x v="0"/>
  </r>
  <r>
    <x v="0"/>
    <x v="15"/>
    <s v=""/>
    <x v="15"/>
    <x v="3"/>
    <x v="24"/>
    <x v="0"/>
    <n v="185"/>
    <n v="185"/>
    <n v="0.88095238095238104"/>
    <n v="0.88095238095238104"/>
    <s v=""/>
    <s v=""/>
    <x v="0"/>
  </r>
  <r>
    <x v="0"/>
    <x v="15"/>
    <s v=""/>
    <x v="15"/>
    <x v="8"/>
    <x v="33"/>
    <x v="0"/>
    <n v="5"/>
    <n v="5"/>
    <n v="3.3333333333333298E-2"/>
    <n v="3.3333333333333298E-2"/>
    <s v=""/>
    <s v=""/>
    <x v="0"/>
  </r>
  <r>
    <x v="0"/>
    <x v="15"/>
    <s v=""/>
    <x v="15"/>
    <x v="8"/>
    <x v="34"/>
    <x v="0"/>
    <n v="-1"/>
    <n v="0"/>
    <n v="-0.01"/>
    <n v="0"/>
    <s v=""/>
    <s v=""/>
    <x v="0"/>
  </r>
  <r>
    <x v="0"/>
    <x v="15"/>
    <s v=""/>
    <x v="15"/>
    <x v="4"/>
    <x v="26"/>
    <x v="0"/>
    <n v="-1"/>
    <n v="0"/>
    <n v="-0.01"/>
    <n v="0"/>
    <s v=""/>
    <s v=""/>
    <x v="0"/>
  </r>
  <r>
    <x v="0"/>
    <x v="15"/>
    <s v=""/>
    <x v="15"/>
    <x v="5"/>
    <x v="1"/>
    <x v="1"/>
    <n v="55"/>
    <n v="55"/>
    <n v="0.266666666666667"/>
    <n v="0.266666666666667"/>
    <s v=""/>
    <s v=""/>
    <x v="0"/>
  </r>
  <r>
    <x v="0"/>
    <x v="15"/>
    <s v=""/>
    <x v="15"/>
    <x v="7"/>
    <x v="7"/>
    <x v="0"/>
    <n v="-1"/>
    <n v="0"/>
    <n v="-0.01"/>
    <n v="0"/>
    <s v=""/>
    <s v=""/>
    <x v="0"/>
  </r>
  <r>
    <x v="0"/>
    <x v="15"/>
    <s v=""/>
    <x v="15"/>
    <x v="3"/>
    <x v="36"/>
    <x v="0"/>
    <n v="-1"/>
    <n v="0"/>
    <n v="-0.01"/>
    <n v="0"/>
    <s v=""/>
    <s v=""/>
    <x v="0"/>
  </r>
  <r>
    <x v="0"/>
    <x v="15"/>
    <s v=""/>
    <x v="15"/>
    <x v="2"/>
    <x v="7"/>
    <x v="0"/>
    <n v="-1"/>
    <n v="0"/>
    <n v="-0.01"/>
    <n v="0"/>
    <s v=""/>
    <s v=""/>
    <x v="0"/>
  </r>
  <r>
    <x v="0"/>
    <x v="15"/>
    <s v=""/>
    <x v="15"/>
    <x v="4"/>
    <x v="9"/>
    <x v="0"/>
    <n v="10"/>
    <n v="10"/>
    <n v="5.2380952380952403E-2"/>
    <n v="5.2380952380952403E-2"/>
    <s v=""/>
    <s v=""/>
    <x v="0"/>
  </r>
  <r>
    <x v="0"/>
    <x v="15"/>
    <s v=""/>
    <x v="15"/>
    <x v="3"/>
    <x v="22"/>
    <x v="0"/>
    <n v="-1"/>
    <n v="0"/>
    <n v="-0.01"/>
    <n v="0"/>
    <s v=""/>
    <s v=""/>
    <x v="0"/>
  </r>
  <r>
    <x v="0"/>
    <x v="15"/>
    <s v=""/>
    <x v="15"/>
    <x v="8"/>
    <x v="28"/>
    <x v="0"/>
    <n v="20"/>
    <n v="20"/>
    <n v="9.5238095238095205E-2"/>
    <n v="9.5238095238095205E-2"/>
    <s v=""/>
    <s v=""/>
    <x v="0"/>
  </r>
  <r>
    <x v="0"/>
    <x v="15"/>
    <s v=""/>
    <x v="15"/>
    <x v="7"/>
    <x v="16"/>
    <x v="0"/>
    <n v="10"/>
    <n v="10"/>
    <n v="4.7619047619047603E-2"/>
    <n v="4.7619047619047603E-2"/>
    <s v=""/>
    <s v=""/>
    <x v="0"/>
  </r>
  <r>
    <x v="0"/>
    <x v="15"/>
    <s v=""/>
    <x v="15"/>
    <x v="8"/>
    <x v="7"/>
    <x v="0"/>
    <n v="-1"/>
    <n v="0"/>
    <n v="-0.01"/>
    <n v="0"/>
    <s v=""/>
    <s v=""/>
    <x v="0"/>
  </r>
  <r>
    <x v="0"/>
    <x v="15"/>
    <s v=""/>
    <x v="15"/>
    <x v="8"/>
    <x v="29"/>
    <x v="0"/>
    <n v="85"/>
    <n v="85"/>
    <n v="0.395238095238095"/>
    <n v="0.395238095238095"/>
    <s v=""/>
    <s v=""/>
    <x v="0"/>
  </r>
  <r>
    <x v="0"/>
    <x v="16"/>
    <s v=""/>
    <x v="16"/>
    <x v="1"/>
    <x v="8"/>
    <x v="0"/>
    <n v="105"/>
    <n v="105"/>
    <n v="0.214432989690722"/>
    <n v="0.214432989690722"/>
    <s v=""/>
    <s v=""/>
    <x v="0"/>
  </r>
  <r>
    <x v="0"/>
    <x v="16"/>
    <s v=""/>
    <x v="16"/>
    <x v="7"/>
    <x v="13"/>
    <x v="0"/>
    <n v="345"/>
    <n v="345"/>
    <n v="0.70927835051546395"/>
    <n v="0.70927835051546395"/>
    <s v=""/>
    <s v=""/>
    <x v="0"/>
  </r>
  <r>
    <x v="0"/>
    <x v="16"/>
    <s v=""/>
    <x v="16"/>
    <x v="4"/>
    <x v="4"/>
    <x v="0"/>
    <n v="85"/>
    <n v="85"/>
    <n v="0.17938144329896899"/>
    <n v="0.17938144329896899"/>
    <s v=""/>
    <s v=""/>
    <x v="0"/>
  </r>
  <r>
    <x v="0"/>
    <x v="16"/>
    <s v=""/>
    <x v="16"/>
    <x v="3"/>
    <x v="7"/>
    <x v="0"/>
    <n v="-1"/>
    <n v="0"/>
    <n v="-0.01"/>
    <n v="0"/>
    <s v=""/>
    <s v=""/>
    <x v="0"/>
  </r>
  <r>
    <x v="0"/>
    <x v="16"/>
    <s v=""/>
    <x v="16"/>
    <x v="4"/>
    <x v="10"/>
    <x v="0"/>
    <n v="125"/>
    <n v="125"/>
    <n v="0.25360824742268001"/>
    <n v="0.25360824742268001"/>
    <s v=""/>
    <s v=""/>
    <x v="0"/>
  </r>
  <r>
    <x v="0"/>
    <x v="16"/>
    <s v=""/>
    <x v="16"/>
    <x v="3"/>
    <x v="21"/>
    <x v="0"/>
    <n v="90"/>
    <n v="90"/>
    <n v="0.185567010309278"/>
    <n v="0.185567010309278"/>
    <s v=""/>
    <s v=""/>
    <x v="0"/>
  </r>
  <r>
    <x v="0"/>
    <x v="16"/>
    <s v=""/>
    <x v="16"/>
    <x v="2"/>
    <x v="12"/>
    <x v="0"/>
    <n v="5"/>
    <n v="5"/>
    <n v="1.44329896907216E-2"/>
    <n v="1.44329896907216E-2"/>
    <s v=""/>
    <s v=""/>
    <x v="0"/>
  </r>
  <r>
    <x v="0"/>
    <x v="16"/>
    <s v=""/>
    <x v="16"/>
    <x v="7"/>
    <x v="15"/>
    <x v="0"/>
    <n v="30"/>
    <n v="30"/>
    <n v="6.18556701030928E-2"/>
    <n v="6.18556701030928E-2"/>
    <s v=""/>
    <s v=""/>
    <x v="0"/>
  </r>
  <r>
    <x v="0"/>
    <x v="16"/>
    <s v=""/>
    <x v="16"/>
    <x v="6"/>
    <x v="11"/>
    <x v="0"/>
    <n v="485"/>
    <n v="485"/>
    <n v="1"/>
    <n v="1"/>
    <s v=""/>
    <s v=""/>
    <x v="0"/>
  </r>
  <r>
    <x v="0"/>
    <x v="16"/>
    <s v=""/>
    <x v="16"/>
    <x v="7"/>
    <x v="31"/>
    <x v="0"/>
    <n v="85"/>
    <n v="85"/>
    <n v="0.17525773195876301"/>
    <n v="0.17525773195876301"/>
    <s v=""/>
    <s v=""/>
    <x v="0"/>
  </r>
  <r>
    <x v="0"/>
    <x v="16"/>
    <s v=""/>
    <x v="16"/>
    <x v="4"/>
    <x v="19"/>
    <x v="0"/>
    <n v="75"/>
    <n v="75"/>
    <n v="0.15257731958762899"/>
    <n v="0.15257731958762899"/>
    <s v=""/>
    <s v=""/>
    <x v="0"/>
  </r>
  <r>
    <x v="0"/>
    <x v="16"/>
    <s v=""/>
    <x v="16"/>
    <x v="1"/>
    <x v="20"/>
    <x v="0"/>
    <n v="115"/>
    <n v="115"/>
    <n v="0.23711340206185599"/>
    <n v="0.23711340206185599"/>
    <s v=""/>
    <s v=""/>
    <x v="0"/>
  </r>
  <r>
    <x v="0"/>
    <x v="16"/>
    <s v=""/>
    <x v="16"/>
    <x v="2"/>
    <x v="14"/>
    <x v="0"/>
    <n v="405"/>
    <n v="405"/>
    <n v="0.83092783505154599"/>
    <n v="0.83092783505154599"/>
    <s v=""/>
    <s v=""/>
    <x v="0"/>
  </r>
  <r>
    <x v="0"/>
    <x v="16"/>
    <s v=""/>
    <x v="16"/>
    <x v="1"/>
    <x v="23"/>
    <x v="0"/>
    <n v="235"/>
    <n v="235"/>
    <n v="0.48659793814433"/>
    <n v="0.48659793814433"/>
    <s v=""/>
    <s v=""/>
    <x v="0"/>
  </r>
  <r>
    <x v="0"/>
    <x v="16"/>
    <s v=""/>
    <x v="16"/>
    <x v="5"/>
    <x v="17"/>
    <x v="2"/>
    <n v="450"/>
    <n v="450"/>
    <n v="0.93195876288659796"/>
    <n v="0.93195876288659796"/>
    <s v=""/>
    <s v=""/>
    <x v="0"/>
  </r>
  <r>
    <x v="0"/>
    <x v="16"/>
    <s v=""/>
    <x v="16"/>
    <x v="8"/>
    <x v="30"/>
    <x v="0"/>
    <n v="165"/>
    <n v="165"/>
    <n v="0.34226804123711302"/>
    <n v="0.34226804123711302"/>
    <s v=""/>
    <s v=""/>
    <x v="0"/>
  </r>
  <r>
    <x v="0"/>
    <x v="16"/>
    <s v=""/>
    <x v="16"/>
    <x v="8"/>
    <x v="28"/>
    <x v="0"/>
    <n v="60"/>
    <n v="60"/>
    <n v="0.12577319587628899"/>
    <n v="0.12577319587628899"/>
    <s v=""/>
    <s v=""/>
    <x v="0"/>
  </r>
  <r>
    <x v="0"/>
    <x v="16"/>
    <s v=""/>
    <x v="16"/>
    <x v="5"/>
    <x v="35"/>
    <x v="3"/>
    <n v="30"/>
    <n v="30"/>
    <n v="5.97938144329897E-2"/>
    <n v="5.97938144329897E-2"/>
    <s v=""/>
    <s v=""/>
    <x v="0"/>
  </r>
  <r>
    <x v="0"/>
    <x v="16"/>
    <s v=""/>
    <x v="16"/>
    <x v="1"/>
    <x v="32"/>
    <x v="0"/>
    <n v="15"/>
    <n v="15"/>
    <n v="3.2989690721649499E-2"/>
    <n v="3.2989690721649499E-2"/>
    <s v=""/>
    <s v=""/>
    <x v="0"/>
  </r>
  <r>
    <x v="0"/>
    <x v="16"/>
    <s v=""/>
    <x v="16"/>
    <x v="4"/>
    <x v="27"/>
    <x v="0"/>
    <n v="160"/>
    <n v="160"/>
    <n v="0.32783505154639198"/>
    <n v="0.32783505154639198"/>
    <s v=""/>
    <s v=""/>
    <x v="0"/>
  </r>
  <r>
    <x v="0"/>
    <x v="16"/>
    <s v=""/>
    <x v="16"/>
    <x v="5"/>
    <x v="1"/>
    <x v="1"/>
    <n v="-1"/>
    <n v="0"/>
    <n v="-0.01"/>
    <n v="0"/>
    <s v=""/>
    <s v=""/>
    <x v="0"/>
  </r>
  <r>
    <x v="0"/>
    <x v="16"/>
    <s v=""/>
    <x v="16"/>
    <x v="1"/>
    <x v="1"/>
    <x v="0"/>
    <n v="15"/>
    <n v="15"/>
    <n v="2.88659793814433E-2"/>
    <n v="2.88659793814433E-2"/>
    <s v=""/>
    <s v=""/>
    <x v="0"/>
  </r>
  <r>
    <x v="0"/>
    <x v="16"/>
    <s v=""/>
    <x v="16"/>
    <x v="7"/>
    <x v="7"/>
    <x v="0"/>
    <n v="-1"/>
    <n v="0"/>
    <n v="-0.01"/>
    <n v="0"/>
    <s v=""/>
    <s v=""/>
    <x v="0"/>
  </r>
  <r>
    <x v="0"/>
    <x v="16"/>
    <s v=""/>
    <x v="16"/>
    <x v="8"/>
    <x v="34"/>
    <x v="0"/>
    <n v="10"/>
    <n v="10"/>
    <n v="1.85567010309278E-2"/>
    <n v="1.85567010309278E-2"/>
    <s v=""/>
    <s v=""/>
    <x v="0"/>
  </r>
  <r>
    <x v="0"/>
    <x v="16"/>
    <s v=""/>
    <x v="16"/>
    <x v="3"/>
    <x v="24"/>
    <x v="0"/>
    <n v="365"/>
    <n v="365"/>
    <n v="0.75051546391752599"/>
    <n v="0.75051546391752599"/>
    <s v=""/>
    <s v=""/>
    <x v="0"/>
  </r>
  <r>
    <x v="0"/>
    <x v="16"/>
    <s v=""/>
    <x v="16"/>
    <x v="4"/>
    <x v="5"/>
    <x v="0"/>
    <n v="-1"/>
    <n v="0"/>
    <n v="-0.01"/>
    <n v="0"/>
    <s v=""/>
    <s v=""/>
    <x v="0"/>
  </r>
  <r>
    <x v="0"/>
    <x v="16"/>
    <s v=""/>
    <x v="16"/>
    <x v="4"/>
    <x v="26"/>
    <x v="0"/>
    <n v="25"/>
    <n v="25"/>
    <n v="4.9484536082474197E-2"/>
    <n v="4.9484536082474197E-2"/>
    <s v=""/>
    <s v=""/>
    <x v="0"/>
  </r>
  <r>
    <x v="0"/>
    <x v="16"/>
    <s v=""/>
    <x v="16"/>
    <x v="2"/>
    <x v="7"/>
    <x v="0"/>
    <n v="-1"/>
    <n v="0"/>
    <n v="-0.01"/>
    <n v="0"/>
    <s v=""/>
    <s v=""/>
    <x v="0"/>
  </r>
  <r>
    <x v="0"/>
    <x v="16"/>
    <s v=""/>
    <x v="16"/>
    <x v="8"/>
    <x v="7"/>
    <x v="0"/>
    <n v="-1"/>
    <n v="0"/>
    <n v="-0.01"/>
    <n v="0"/>
    <s v=""/>
    <s v=""/>
    <x v="0"/>
  </r>
  <r>
    <x v="0"/>
    <x v="16"/>
    <s v=""/>
    <x v="16"/>
    <x v="8"/>
    <x v="29"/>
    <x v="0"/>
    <n v="225"/>
    <n v="225"/>
    <n v="0.46185567010309297"/>
    <n v="0.46185567010309297"/>
    <s v=""/>
    <s v=""/>
    <x v="0"/>
  </r>
  <r>
    <x v="0"/>
    <x v="16"/>
    <s v=""/>
    <x v="16"/>
    <x v="4"/>
    <x v="9"/>
    <x v="0"/>
    <n v="15"/>
    <n v="15"/>
    <n v="3.5051546391752599E-2"/>
    <n v="3.5051546391752599E-2"/>
    <s v=""/>
    <s v=""/>
    <x v="0"/>
  </r>
  <r>
    <x v="0"/>
    <x v="16"/>
    <s v=""/>
    <x v="16"/>
    <x v="3"/>
    <x v="22"/>
    <x v="0"/>
    <n v="-1"/>
    <n v="0"/>
    <n v="-0.01"/>
    <n v="0"/>
    <s v=""/>
    <s v=""/>
    <x v="0"/>
  </r>
  <r>
    <x v="0"/>
    <x v="16"/>
    <s v=""/>
    <x v="16"/>
    <x v="3"/>
    <x v="36"/>
    <x v="0"/>
    <n v="10"/>
    <n v="10"/>
    <n v="2.2680412371133999E-2"/>
    <n v="2.2680412371133999E-2"/>
    <s v=""/>
    <s v=""/>
    <x v="0"/>
  </r>
  <r>
    <x v="0"/>
    <x v="16"/>
    <s v=""/>
    <x v="16"/>
    <x v="8"/>
    <x v="33"/>
    <x v="0"/>
    <n v="20"/>
    <n v="20"/>
    <n v="4.1237113402061799E-2"/>
    <n v="4.1237113402061799E-2"/>
    <s v=""/>
    <s v=""/>
    <x v="0"/>
  </r>
  <r>
    <x v="0"/>
    <x v="16"/>
    <s v=""/>
    <x v="16"/>
    <x v="7"/>
    <x v="16"/>
    <x v="0"/>
    <n v="25"/>
    <n v="25"/>
    <n v="5.3608247422680402E-2"/>
    <n v="5.3608247422680402E-2"/>
    <s v=""/>
    <s v=""/>
    <x v="0"/>
  </r>
  <r>
    <x v="0"/>
    <x v="16"/>
    <s v=""/>
    <x v="16"/>
    <x v="3"/>
    <x v="3"/>
    <x v="0"/>
    <n v="-1"/>
    <n v="0"/>
    <n v="-0.01"/>
    <n v="0"/>
    <s v=""/>
    <s v=""/>
    <x v="0"/>
  </r>
  <r>
    <x v="0"/>
    <x v="16"/>
    <s v=""/>
    <x v="16"/>
    <x v="8"/>
    <x v="18"/>
    <x v="0"/>
    <n v="5"/>
    <n v="5"/>
    <n v="1.03092783505155E-2"/>
    <n v="1.03092783505155E-2"/>
    <s v=""/>
    <s v=""/>
    <x v="0"/>
  </r>
  <r>
    <x v="0"/>
    <x v="16"/>
    <s v=""/>
    <x v="16"/>
    <x v="3"/>
    <x v="6"/>
    <x v="0"/>
    <n v="15"/>
    <n v="15"/>
    <n v="2.6804123711340201E-2"/>
    <n v="2.6804123711340201E-2"/>
    <s v=""/>
    <s v=""/>
    <x v="0"/>
  </r>
  <r>
    <x v="0"/>
    <x v="16"/>
    <s v=""/>
    <x v="16"/>
    <x v="4"/>
    <x v="1"/>
    <x v="0"/>
    <n v="-1"/>
    <n v="0"/>
    <n v="-0.01"/>
    <n v="0"/>
    <s v=""/>
    <s v=""/>
    <x v="0"/>
  </r>
  <r>
    <x v="0"/>
    <x v="16"/>
    <s v=""/>
    <x v="16"/>
    <x v="3"/>
    <x v="25"/>
    <x v="0"/>
    <n v="-1"/>
    <n v="0"/>
    <n v="-0.01"/>
    <n v="0"/>
    <s v=""/>
    <s v=""/>
    <x v="0"/>
  </r>
  <r>
    <x v="0"/>
    <x v="16"/>
    <s v=""/>
    <x v="16"/>
    <x v="2"/>
    <x v="2"/>
    <x v="0"/>
    <n v="70"/>
    <n v="70"/>
    <n v="0.14639175257732001"/>
    <n v="0.14639175257732001"/>
    <s v=""/>
    <s v=""/>
    <x v="0"/>
  </r>
  <r>
    <x v="0"/>
    <x v="16"/>
    <s v=""/>
    <x v="16"/>
    <x v="0"/>
    <x v="0"/>
    <x v="0"/>
    <n v="1"/>
    <s v=""/>
    <s v=""/>
    <s v=""/>
    <s v=""/>
    <s v=""/>
    <x v="0"/>
  </r>
  <r>
    <x v="0"/>
    <x v="16"/>
    <s v=""/>
    <x v="16"/>
    <x v="9"/>
    <x v="11"/>
    <x v="0"/>
    <s v=""/>
    <s v=""/>
    <s v=""/>
    <s v=""/>
    <n v="7.74648"/>
    <n v="5"/>
    <x v="0"/>
  </r>
  <r>
    <x v="0"/>
    <x v="16"/>
    <s v=""/>
    <x v="16"/>
    <x v="10"/>
    <x v="11"/>
    <x v="0"/>
    <s v=""/>
    <s v=""/>
    <s v=""/>
    <s v=""/>
    <n v="29.684539999999998"/>
    <n v="30"/>
    <x v="0"/>
  </r>
  <r>
    <x v="0"/>
    <x v="17"/>
    <s v=""/>
    <x v="17"/>
    <x v="4"/>
    <x v="5"/>
    <x v="0"/>
    <n v="-1"/>
    <n v="0"/>
    <n v="-0.01"/>
    <n v="0"/>
    <s v=""/>
    <s v=""/>
    <x v="0"/>
  </r>
  <r>
    <x v="0"/>
    <x v="17"/>
    <s v=""/>
    <x v="17"/>
    <x v="4"/>
    <x v="10"/>
    <x v="0"/>
    <n v="65"/>
    <n v="65"/>
    <n v="0.28205128205128199"/>
    <n v="0.28205128205128199"/>
    <s v=""/>
    <s v=""/>
    <x v="0"/>
  </r>
  <r>
    <x v="0"/>
    <x v="17"/>
    <s v=""/>
    <x v="17"/>
    <x v="3"/>
    <x v="25"/>
    <x v="0"/>
    <n v="-1"/>
    <n v="0"/>
    <n v="-0.01"/>
    <n v="0"/>
    <s v=""/>
    <s v=""/>
    <x v="0"/>
  </r>
  <r>
    <x v="0"/>
    <x v="17"/>
    <s v=""/>
    <x v="17"/>
    <x v="3"/>
    <x v="6"/>
    <x v="0"/>
    <n v="-1"/>
    <n v="0"/>
    <n v="-0.01"/>
    <n v="0"/>
    <s v=""/>
    <s v=""/>
    <x v="0"/>
  </r>
  <r>
    <x v="0"/>
    <x v="17"/>
    <s v=""/>
    <x v="17"/>
    <x v="3"/>
    <x v="22"/>
    <x v="0"/>
    <n v="-1"/>
    <n v="0"/>
    <n v="-0.01"/>
    <n v="0"/>
    <s v=""/>
    <s v=""/>
    <x v="0"/>
  </r>
  <r>
    <x v="0"/>
    <x v="17"/>
    <s v=""/>
    <x v="17"/>
    <x v="3"/>
    <x v="21"/>
    <x v="0"/>
    <n v="-1"/>
    <n v="0"/>
    <n v="-0.01"/>
    <n v="0"/>
    <s v=""/>
    <s v=""/>
    <x v="0"/>
  </r>
  <r>
    <x v="0"/>
    <x v="17"/>
    <s v=""/>
    <x v="17"/>
    <x v="3"/>
    <x v="7"/>
    <x v="0"/>
    <n v="-1"/>
    <n v="0"/>
    <n v="-0.01"/>
    <n v="0"/>
    <s v=""/>
    <s v=""/>
    <x v="0"/>
  </r>
  <r>
    <x v="0"/>
    <x v="17"/>
    <s v=""/>
    <x v="17"/>
    <x v="7"/>
    <x v="13"/>
    <x v="0"/>
    <n v="75"/>
    <n v="75"/>
    <n v="0.32051282051281998"/>
    <n v="0.32051282051281998"/>
    <s v=""/>
    <s v=""/>
    <x v="0"/>
  </r>
  <r>
    <x v="0"/>
    <x v="17"/>
    <s v=""/>
    <x v="17"/>
    <x v="1"/>
    <x v="20"/>
    <x v="0"/>
    <n v="55"/>
    <n v="55"/>
    <n v="0.230769230769231"/>
    <n v="0.230769230769231"/>
    <s v=""/>
    <s v=""/>
    <x v="0"/>
  </r>
  <r>
    <x v="0"/>
    <x v="17"/>
    <s v=""/>
    <x v="17"/>
    <x v="4"/>
    <x v="1"/>
    <x v="0"/>
    <n v="-1"/>
    <n v="0"/>
    <n v="-0.01"/>
    <n v="0"/>
    <s v=""/>
    <s v=""/>
    <x v="0"/>
  </r>
  <r>
    <x v="0"/>
    <x v="17"/>
    <s v=""/>
    <x v="17"/>
    <x v="2"/>
    <x v="12"/>
    <x v="0"/>
    <n v="-1"/>
    <n v="0"/>
    <n v="-0.01"/>
    <n v="0"/>
    <s v=""/>
    <s v=""/>
    <x v="0"/>
  </r>
  <r>
    <x v="0"/>
    <x v="17"/>
    <s v=""/>
    <x v="17"/>
    <x v="2"/>
    <x v="2"/>
    <x v="0"/>
    <n v="25"/>
    <n v="25"/>
    <n v="0.102564102564103"/>
    <n v="0.102564102564103"/>
    <s v=""/>
    <s v=""/>
    <x v="0"/>
  </r>
  <r>
    <x v="0"/>
    <x v="17"/>
    <s v=""/>
    <x v="17"/>
    <x v="3"/>
    <x v="3"/>
    <x v="0"/>
    <n v="5"/>
    <n v="5"/>
    <n v="2.1367521367521399E-2"/>
    <n v="2.1367521367521399E-2"/>
    <s v=""/>
    <s v=""/>
    <x v="0"/>
  </r>
  <r>
    <x v="0"/>
    <x v="17"/>
    <s v=""/>
    <x v="17"/>
    <x v="4"/>
    <x v="19"/>
    <x v="0"/>
    <n v="40"/>
    <n v="40"/>
    <n v="0.16666666666666699"/>
    <n v="0.16666666666666699"/>
    <s v=""/>
    <s v=""/>
    <x v="0"/>
  </r>
  <r>
    <x v="0"/>
    <x v="17"/>
    <s v=""/>
    <x v="17"/>
    <x v="10"/>
    <x v="11"/>
    <x v="0"/>
    <s v=""/>
    <s v=""/>
    <s v=""/>
    <s v=""/>
    <n v="29.410260000000001"/>
    <n v="30"/>
    <x v="0"/>
  </r>
  <r>
    <x v="0"/>
    <x v="17"/>
    <s v=""/>
    <x v="17"/>
    <x v="9"/>
    <x v="11"/>
    <x v="0"/>
    <s v=""/>
    <s v=""/>
    <s v=""/>
    <s v=""/>
    <n v="6.6842100000000002"/>
    <n v="5"/>
    <x v="0"/>
  </r>
  <r>
    <x v="0"/>
    <x v="17"/>
    <s v=""/>
    <x v="17"/>
    <x v="7"/>
    <x v="31"/>
    <x v="0"/>
    <n v="125"/>
    <n v="125"/>
    <n v="0.53846153846153799"/>
    <n v="0.53846153846153799"/>
    <s v=""/>
    <s v=""/>
    <x v="0"/>
  </r>
  <r>
    <x v="0"/>
    <x v="17"/>
    <s v=""/>
    <x v="17"/>
    <x v="2"/>
    <x v="14"/>
    <x v="0"/>
    <n v="210"/>
    <n v="210"/>
    <n v="0.89316239316239299"/>
    <n v="0.89316239316239299"/>
    <s v=""/>
    <s v=""/>
    <x v="0"/>
  </r>
  <r>
    <x v="0"/>
    <x v="17"/>
    <s v=""/>
    <x v="17"/>
    <x v="1"/>
    <x v="8"/>
    <x v="0"/>
    <n v="50"/>
    <n v="50"/>
    <n v="0.21794871794871801"/>
    <n v="0.21794871794871801"/>
    <s v=""/>
    <s v=""/>
    <x v="0"/>
  </r>
  <r>
    <x v="0"/>
    <x v="17"/>
    <s v=""/>
    <x v="17"/>
    <x v="1"/>
    <x v="23"/>
    <x v="0"/>
    <n v="120"/>
    <n v="120"/>
    <n v="0.512820512820513"/>
    <n v="0.512820512820513"/>
    <s v=""/>
    <s v=""/>
    <x v="0"/>
  </r>
  <r>
    <x v="0"/>
    <x v="17"/>
    <s v=""/>
    <x v="17"/>
    <x v="4"/>
    <x v="4"/>
    <x v="0"/>
    <n v="40"/>
    <n v="40"/>
    <n v="0.16666666666666699"/>
    <n v="0.16666666666666699"/>
    <s v=""/>
    <s v=""/>
    <x v="0"/>
  </r>
  <r>
    <x v="0"/>
    <x v="17"/>
    <s v=""/>
    <x v="17"/>
    <x v="1"/>
    <x v="32"/>
    <x v="0"/>
    <n v="5"/>
    <n v="5"/>
    <n v="2.5641025641025599E-2"/>
    <n v="2.5641025641025599E-2"/>
    <s v=""/>
    <s v=""/>
    <x v="0"/>
  </r>
  <r>
    <x v="0"/>
    <x v="17"/>
    <s v=""/>
    <x v="17"/>
    <x v="7"/>
    <x v="15"/>
    <x v="0"/>
    <n v="20"/>
    <n v="20"/>
    <n v="8.54700854700855E-2"/>
    <n v="8.54700854700855E-2"/>
    <s v=""/>
    <s v=""/>
    <x v="0"/>
  </r>
  <r>
    <x v="0"/>
    <x v="17"/>
    <s v=""/>
    <x v="17"/>
    <x v="6"/>
    <x v="11"/>
    <x v="0"/>
    <n v="235"/>
    <n v="235"/>
    <n v="1"/>
    <n v="1"/>
    <s v=""/>
    <s v=""/>
    <x v="0"/>
  </r>
  <r>
    <x v="0"/>
    <x v="17"/>
    <s v=""/>
    <x v="17"/>
    <x v="8"/>
    <x v="28"/>
    <x v="0"/>
    <n v="25"/>
    <n v="25"/>
    <n v="0.102564102564103"/>
    <n v="0.102564102564103"/>
    <s v=""/>
    <s v=""/>
    <x v="0"/>
  </r>
  <r>
    <x v="0"/>
    <x v="17"/>
    <s v=""/>
    <x v="17"/>
    <x v="4"/>
    <x v="27"/>
    <x v="0"/>
    <n v="70"/>
    <n v="70"/>
    <n v="0.30341880341880301"/>
    <n v="0.30341880341880301"/>
    <s v=""/>
    <s v=""/>
    <x v="0"/>
  </r>
  <r>
    <x v="0"/>
    <x v="17"/>
    <s v=""/>
    <x v="17"/>
    <x v="5"/>
    <x v="1"/>
    <x v="1"/>
    <n v="-1"/>
    <n v="0"/>
    <n v="-0.01"/>
    <n v="0"/>
    <s v=""/>
    <s v=""/>
    <x v="0"/>
  </r>
  <r>
    <x v="0"/>
    <x v="17"/>
    <s v=""/>
    <x v="17"/>
    <x v="8"/>
    <x v="7"/>
    <x v="0"/>
    <n v="-1"/>
    <n v="0"/>
    <n v="-0.01"/>
    <n v="0"/>
    <s v=""/>
    <s v=""/>
    <x v="0"/>
  </r>
  <r>
    <x v="0"/>
    <x v="17"/>
    <s v=""/>
    <x v="17"/>
    <x v="5"/>
    <x v="17"/>
    <x v="2"/>
    <n v="175"/>
    <n v="175"/>
    <n v="0.75213675213675202"/>
    <n v="0.75213675213675202"/>
    <s v=""/>
    <s v=""/>
    <x v="0"/>
  </r>
  <r>
    <x v="0"/>
    <x v="17"/>
    <s v=""/>
    <x v="17"/>
    <x v="8"/>
    <x v="30"/>
    <x v="0"/>
    <n v="90"/>
    <n v="90"/>
    <n v="0.39316239316239299"/>
    <n v="0.39316239316239299"/>
    <s v=""/>
    <s v=""/>
    <x v="0"/>
  </r>
  <r>
    <x v="0"/>
    <x v="17"/>
    <s v=""/>
    <x v="17"/>
    <x v="7"/>
    <x v="7"/>
    <x v="0"/>
    <n v="-1"/>
    <n v="0"/>
    <n v="-0.01"/>
    <n v="0"/>
    <s v=""/>
    <s v=""/>
    <x v="0"/>
  </r>
  <r>
    <x v="0"/>
    <x v="17"/>
    <s v=""/>
    <x v="17"/>
    <x v="5"/>
    <x v="35"/>
    <x v="3"/>
    <n v="60"/>
    <n v="60"/>
    <n v="0.24786324786324801"/>
    <n v="0.24786324786324801"/>
    <s v=""/>
    <s v=""/>
    <x v="0"/>
  </r>
  <r>
    <x v="0"/>
    <x v="17"/>
    <s v=""/>
    <x v="17"/>
    <x v="4"/>
    <x v="26"/>
    <x v="0"/>
    <n v="10"/>
    <n v="10"/>
    <n v="4.2735042735042701E-2"/>
    <n v="4.2735042735042701E-2"/>
    <s v=""/>
    <s v=""/>
    <x v="0"/>
  </r>
  <r>
    <x v="0"/>
    <x v="17"/>
    <s v=""/>
    <x v="17"/>
    <x v="8"/>
    <x v="34"/>
    <x v="0"/>
    <n v="-1"/>
    <n v="0"/>
    <n v="-0.01"/>
    <n v="0"/>
    <s v=""/>
    <s v=""/>
    <x v="0"/>
  </r>
  <r>
    <x v="0"/>
    <x v="17"/>
    <s v=""/>
    <x v="17"/>
    <x v="8"/>
    <x v="29"/>
    <x v="0"/>
    <n v="100"/>
    <n v="100"/>
    <n v="0.43162393162393198"/>
    <n v="0.43162393162393198"/>
    <s v=""/>
    <s v=""/>
    <x v="0"/>
  </r>
  <r>
    <x v="0"/>
    <x v="17"/>
    <s v=""/>
    <x v="17"/>
    <x v="1"/>
    <x v="1"/>
    <x v="0"/>
    <n v="-1"/>
    <n v="0"/>
    <n v="-0.01"/>
    <n v="0"/>
    <s v=""/>
    <s v=""/>
    <x v="0"/>
  </r>
  <r>
    <x v="0"/>
    <x v="17"/>
    <s v=""/>
    <x v="17"/>
    <x v="8"/>
    <x v="18"/>
    <x v="0"/>
    <n v="-1"/>
    <n v="0"/>
    <n v="-0.01"/>
    <n v="0"/>
    <s v=""/>
    <s v=""/>
    <x v="0"/>
  </r>
  <r>
    <x v="0"/>
    <x v="17"/>
    <s v=""/>
    <x v="17"/>
    <x v="8"/>
    <x v="33"/>
    <x v="0"/>
    <n v="10"/>
    <n v="10"/>
    <n v="4.7008547008547001E-2"/>
    <n v="4.7008547008547001E-2"/>
    <s v=""/>
    <s v=""/>
    <x v="0"/>
  </r>
  <r>
    <x v="0"/>
    <x v="17"/>
    <s v=""/>
    <x v="17"/>
    <x v="3"/>
    <x v="36"/>
    <x v="0"/>
    <n v="5"/>
    <n v="5"/>
    <n v="2.5641025641025599E-2"/>
    <n v="2.5641025641025599E-2"/>
    <s v=""/>
    <s v=""/>
    <x v="0"/>
  </r>
  <r>
    <x v="0"/>
    <x v="17"/>
    <s v=""/>
    <x v="17"/>
    <x v="2"/>
    <x v="7"/>
    <x v="0"/>
    <n v="-1"/>
    <n v="0"/>
    <n v="-0.01"/>
    <n v="0"/>
    <s v=""/>
    <s v=""/>
    <x v="0"/>
  </r>
  <r>
    <x v="0"/>
    <x v="17"/>
    <s v=""/>
    <x v="17"/>
    <x v="3"/>
    <x v="24"/>
    <x v="0"/>
    <n v="220"/>
    <n v="220"/>
    <n v="0.93162393162393198"/>
    <n v="0.93162393162393198"/>
    <s v=""/>
    <s v=""/>
    <x v="0"/>
  </r>
  <r>
    <x v="0"/>
    <x v="17"/>
    <s v=""/>
    <x v="17"/>
    <x v="7"/>
    <x v="16"/>
    <x v="0"/>
    <n v="15"/>
    <n v="15"/>
    <n v="5.5555555555555601E-2"/>
    <n v="5.5555555555555601E-2"/>
    <s v=""/>
    <s v=""/>
    <x v="0"/>
  </r>
  <r>
    <x v="0"/>
    <x v="17"/>
    <s v=""/>
    <x v="17"/>
    <x v="4"/>
    <x v="9"/>
    <x v="0"/>
    <n v="10"/>
    <n v="10"/>
    <n v="3.8461538461538498E-2"/>
    <n v="3.8461538461538498E-2"/>
    <s v=""/>
    <s v=""/>
    <x v="0"/>
  </r>
  <r>
    <x v="0"/>
    <x v="17"/>
    <s v=""/>
    <x v="17"/>
    <x v="0"/>
    <x v="0"/>
    <x v="0"/>
    <n v="1"/>
    <s v=""/>
    <s v=""/>
    <s v=""/>
    <s v=""/>
    <s v=""/>
    <x v="0"/>
  </r>
  <r>
    <x v="0"/>
    <x v="18"/>
    <s v=""/>
    <x v="18"/>
    <x v="0"/>
    <x v="0"/>
    <x v="0"/>
    <n v="1"/>
    <s v=""/>
    <s v=""/>
    <s v=""/>
    <s v=""/>
    <s v=""/>
    <x v="0"/>
  </r>
  <r>
    <x v="0"/>
    <x v="18"/>
    <s v=""/>
    <x v="18"/>
    <x v="10"/>
    <x v="11"/>
    <x v="0"/>
    <s v=""/>
    <s v=""/>
    <s v=""/>
    <s v=""/>
    <n v="29.090910000000001"/>
    <n v="29"/>
    <x v="0"/>
  </r>
  <r>
    <x v="0"/>
    <x v="18"/>
    <s v=""/>
    <x v="18"/>
    <x v="9"/>
    <x v="11"/>
    <x v="0"/>
    <s v=""/>
    <s v=""/>
    <s v=""/>
    <s v=""/>
    <n v="-1"/>
    <n v="-1"/>
    <x v="0"/>
  </r>
  <r>
    <x v="0"/>
    <x v="18"/>
    <s v=""/>
    <x v="18"/>
    <x v="3"/>
    <x v="6"/>
    <x v="0"/>
    <n v="5"/>
    <n v="5"/>
    <n v="1.6317016317016299E-2"/>
    <n v="1.6317016317016299E-2"/>
    <s v=""/>
    <s v=""/>
    <x v="0"/>
  </r>
  <r>
    <x v="0"/>
    <x v="18"/>
    <s v=""/>
    <x v="18"/>
    <x v="4"/>
    <x v="27"/>
    <x v="0"/>
    <n v="125"/>
    <n v="125"/>
    <n v="0.291375291375291"/>
    <n v="0.291375291375291"/>
    <s v=""/>
    <s v=""/>
    <x v="0"/>
  </r>
  <r>
    <x v="0"/>
    <x v="18"/>
    <s v=""/>
    <x v="18"/>
    <x v="2"/>
    <x v="14"/>
    <x v="0"/>
    <n v="360"/>
    <n v="360"/>
    <n v="0.843822843822844"/>
    <n v="0.843822843822844"/>
    <s v=""/>
    <s v=""/>
    <x v="0"/>
  </r>
  <r>
    <x v="0"/>
    <x v="18"/>
    <s v=""/>
    <x v="18"/>
    <x v="3"/>
    <x v="21"/>
    <x v="0"/>
    <n v="-1"/>
    <n v="0"/>
    <n v="-0.01"/>
    <n v="0"/>
    <s v=""/>
    <s v=""/>
    <x v="0"/>
  </r>
  <r>
    <x v="0"/>
    <x v="18"/>
    <s v=""/>
    <x v="18"/>
    <x v="7"/>
    <x v="31"/>
    <x v="0"/>
    <n v="165"/>
    <n v="165"/>
    <n v="0.37995337995338002"/>
    <n v="0.37995337995338002"/>
    <s v=""/>
    <s v=""/>
    <x v="0"/>
  </r>
  <r>
    <x v="0"/>
    <x v="18"/>
    <s v=""/>
    <x v="18"/>
    <x v="2"/>
    <x v="2"/>
    <x v="0"/>
    <n v="65"/>
    <n v="65"/>
    <n v="0.156177156177156"/>
    <n v="0.156177156177156"/>
    <s v=""/>
    <s v=""/>
    <x v="0"/>
  </r>
  <r>
    <x v="0"/>
    <x v="18"/>
    <s v=""/>
    <x v="18"/>
    <x v="1"/>
    <x v="23"/>
    <x v="0"/>
    <n v="80"/>
    <n v="80"/>
    <n v="0.18648018648018599"/>
    <n v="0.18648018648018599"/>
    <s v=""/>
    <s v=""/>
    <x v="0"/>
  </r>
  <r>
    <x v="0"/>
    <x v="18"/>
    <s v=""/>
    <x v="18"/>
    <x v="4"/>
    <x v="19"/>
    <x v="0"/>
    <n v="75"/>
    <n v="75"/>
    <n v="0.17016317016317001"/>
    <n v="0.17016317016317001"/>
    <s v=""/>
    <s v=""/>
    <x v="0"/>
  </r>
  <r>
    <x v="0"/>
    <x v="18"/>
    <s v=""/>
    <x v="18"/>
    <x v="2"/>
    <x v="12"/>
    <x v="0"/>
    <n v="-1"/>
    <n v="0"/>
    <n v="-0.01"/>
    <n v="0"/>
    <s v=""/>
    <s v=""/>
    <x v="0"/>
  </r>
  <r>
    <x v="0"/>
    <x v="18"/>
    <s v=""/>
    <x v="18"/>
    <x v="4"/>
    <x v="10"/>
    <x v="0"/>
    <n v="135"/>
    <n v="135"/>
    <n v="0.317016317016317"/>
    <n v="0.317016317016317"/>
    <s v=""/>
    <s v=""/>
    <x v="0"/>
  </r>
  <r>
    <x v="0"/>
    <x v="18"/>
    <s v=""/>
    <x v="18"/>
    <x v="3"/>
    <x v="24"/>
    <x v="0"/>
    <n v="340"/>
    <n v="340"/>
    <n v="0.79020979020978999"/>
    <n v="0.79020979020978999"/>
    <s v=""/>
    <s v=""/>
    <x v="0"/>
  </r>
  <r>
    <x v="0"/>
    <x v="18"/>
    <s v=""/>
    <x v="18"/>
    <x v="4"/>
    <x v="5"/>
    <x v="0"/>
    <n v="-1"/>
    <n v="0"/>
    <n v="-0.01"/>
    <n v="0"/>
    <s v=""/>
    <s v=""/>
    <x v="0"/>
  </r>
  <r>
    <x v="0"/>
    <x v="18"/>
    <s v=""/>
    <x v="18"/>
    <x v="3"/>
    <x v="25"/>
    <x v="0"/>
    <n v="45"/>
    <n v="45"/>
    <n v="0.10489510489510501"/>
    <n v="0.10489510489510501"/>
    <s v=""/>
    <s v=""/>
    <x v="0"/>
  </r>
  <r>
    <x v="0"/>
    <x v="18"/>
    <s v=""/>
    <x v="18"/>
    <x v="3"/>
    <x v="7"/>
    <x v="0"/>
    <n v="5"/>
    <n v="5"/>
    <n v="1.6317016317016299E-2"/>
    <n v="1.6317016317016299E-2"/>
    <s v=""/>
    <s v=""/>
    <x v="0"/>
  </r>
  <r>
    <x v="0"/>
    <x v="18"/>
    <s v=""/>
    <x v="18"/>
    <x v="1"/>
    <x v="32"/>
    <x v="0"/>
    <n v="185"/>
    <n v="185"/>
    <n v="0.42890442890442898"/>
    <n v="0.42890442890442898"/>
    <s v=""/>
    <s v=""/>
    <x v="0"/>
  </r>
  <r>
    <x v="0"/>
    <x v="18"/>
    <s v=""/>
    <x v="18"/>
    <x v="7"/>
    <x v="15"/>
    <x v="0"/>
    <n v="35"/>
    <n v="35"/>
    <n v="8.3916083916083906E-2"/>
    <n v="8.3916083916083906E-2"/>
    <s v=""/>
    <s v=""/>
    <x v="0"/>
  </r>
  <r>
    <x v="0"/>
    <x v="18"/>
    <s v=""/>
    <x v="18"/>
    <x v="7"/>
    <x v="13"/>
    <x v="0"/>
    <n v="170"/>
    <n v="170"/>
    <n v="0.40093240093240101"/>
    <n v="0.40093240093240101"/>
    <s v=""/>
    <s v=""/>
    <x v="0"/>
  </r>
  <r>
    <x v="0"/>
    <x v="18"/>
    <s v=""/>
    <x v="18"/>
    <x v="4"/>
    <x v="4"/>
    <x v="0"/>
    <n v="70"/>
    <n v="70"/>
    <n v="0.160839160839161"/>
    <n v="0.160839160839161"/>
    <s v=""/>
    <s v=""/>
    <x v="0"/>
  </r>
  <r>
    <x v="0"/>
    <x v="18"/>
    <s v=""/>
    <x v="18"/>
    <x v="4"/>
    <x v="1"/>
    <x v="0"/>
    <n v="-1"/>
    <n v="0"/>
    <n v="-0.01"/>
    <n v="0"/>
    <s v=""/>
    <s v=""/>
    <x v="0"/>
  </r>
  <r>
    <x v="0"/>
    <x v="18"/>
    <s v=""/>
    <x v="18"/>
    <x v="3"/>
    <x v="3"/>
    <x v="0"/>
    <n v="-1"/>
    <n v="0"/>
    <n v="-0.01"/>
    <n v="0"/>
    <s v=""/>
    <s v=""/>
    <x v="0"/>
  </r>
  <r>
    <x v="0"/>
    <x v="18"/>
    <s v=""/>
    <x v="18"/>
    <x v="1"/>
    <x v="20"/>
    <x v="0"/>
    <n v="10"/>
    <n v="10"/>
    <n v="1.8648018648018599E-2"/>
    <n v="1.8648018648018599E-2"/>
    <s v=""/>
    <s v=""/>
    <x v="0"/>
  </r>
  <r>
    <x v="0"/>
    <x v="18"/>
    <s v=""/>
    <x v="18"/>
    <x v="8"/>
    <x v="28"/>
    <x v="0"/>
    <n v="-1"/>
    <n v="0"/>
    <n v="-0.01"/>
    <n v="0"/>
    <s v=""/>
    <s v=""/>
    <x v="0"/>
  </r>
  <r>
    <x v="0"/>
    <x v="18"/>
    <s v=""/>
    <x v="18"/>
    <x v="8"/>
    <x v="7"/>
    <x v="0"/>
    <n v="430"/>
    <n v="430"/>
    <n v="1"/>
    <n v="1"/>
    <s v=""/>
    <s v=""/>
    <x v="0"/>
  </r>
  <r>
    <x v="0"/>
    <x v="18"/>
    <s v=""/>
    <x v="18"/>
    <x v="8"/>
    <x v="30"/>
    <x v="0"/>
    <n v="-1"/>
    <n v="0"/>
    <n v="-0.01"/>
    <n v="0"/>
    <s v=""/>
    <s v=""/>
    <x v="0"/>
  </r>
  <r>
    <x v="0"/>
    <x v="18"/>
    <s v=""/>
    <x v="18"/>
    <x v="4"/>
    <x v="9"/>
    <x v="0"/>
    <n v="10"/>
    <n v="10"/>
    <n v="1.8648018648018599E-2"/>
    <n v="1.8648018648018599E-2"/>
    <s v=""/>
    <s v=""/>
    <x v="0"/>
  </r>
  <r>
    <x v="0"/>
    <x v="18"/>
    <s v=""/>
    <x v="18"/>
    <x v="1"/>
    <x v="8"/>
    <x v="0"/>
    <n v="-1"/>
    <n v="0"/>
    <n v="-0.01"/>
    <n v="0"/>
    <s v=""/>
    <s v=""/>
    <x v="0"/>
  </r>
  <r>
    <x v="0"/>
    <x v="18"/>
    <s v=""/>
    <x v="18"/>
    <x v="3"/>
    <x v="36"/>
    <x v="0"/>
    <n v="25"/>
    <n v="25"/>
    <n v="5.3613053613053602E-2"/>
    <n v="5.3613053613053602E-2"/>
    <s v=""/>
    <s v=""/>
    <x v="0"/>
  </r>
  <r>
    <x v="0"/>
    <x v="18"/>
    <s v=""/>
    <x v="18"/>
    <x v="5"/>
    <x v="17"/>
    <x v="2"/>
    <n v="-1"/>
    <n v="0"/>
    <n v="-0.01"/>
    <n v="0"/>
    <s v=""/>
    <s v=""/>
    <x v="0"/>
  </r>
  <r>
    <x v="0"/>
    <x v="18"/>
    <s v=""/>
    <x v="18"/>
    <x v="8"/>
    <x v="18"/>
    <x v="0"/>
    <n v="-1"/>
    <n v="0"/>
    <n v="-0.01"/>
    <n v="0"/>
    <s v=""/>
    <s v=""/>
    <x v="0"/>
  </r>
  <r>
    <x v="0"/>
    <x v="18"/>
    <s v=""/>
    <x v="18"/>
    <x v="6"/>
    <x v="11"/>
    <x v="0"/>
    <n v="430"/>
    <n v="430"/>
    <n v="1"/>
    <n v="1"/>
    <s v=""/>
    <s v=""/>
    <x v="0"/>
  </r>
  <r>
    <x v="0"/>
    <x v="18"/>
    <s v=""/>
    <x v="18"/>
    <x v="3"/>
    <x v="22"/>
    <x v="0"/>
    <n v="5"/>
    <n v="5"/>
    <n v="1.1655011655011699E-2"/>
    <n v="1.1655011655011699E-2"/>
    <s v=""/>
    <s v=""/>
    <x v="0"/>
  </r>
  <r>
    <x v="0"/>
    <x v="18"/>
    <s v=""/>
    <x v="18"/>
    <x v="1"/>
    <x v="1"/>
    <x v="0"/>
    <n v="155"/>
    <n v="155"/>
    <n v="0.356643356643357"/>
    <n v="0.356643356643357"/>
    <s v=""/>
    <s v=""/>
    <x v="0"/>
  </r>
  <r>
    <x v="0"/>
    <x v="18"/>
    <s v=""/>
    <x v="18"/>
    <x v="5"/>
    <x v="35"/>
    <x v="3"/>
    <n v="-1"/>
    <n v="0"/>
    <n v="-0.01"/>
    <n v="0"/>
    <s v=""/>
    <s v=""/>
    <x v="0"/>
  </r>
  <r>
    <x v="0"/>
    <x v="18"/>
    <s v=""/>
    <x v="18"/>
    <x v="8"/>
    <x v="29"/>
    <x v="0"/>
    <n v="-1"/>
    <n v="0"/>
    <n v="-0.01"/>
    <n v="0"/>
    <s v=""/>
    <s v=""/>
    <x v="0"/>
  </r>
  <r>
    <x v="0"/>
    <x v="18"/>
    <s v=""/>
    <x v="18"/>
    <x v="5"/>
    <x v="1"/>
    <x v="1"/>
    <n v="430"/>
    <n v="430"/>
    <n v="1"/>
    <n v="1"/>
    <s v=""/>
    <s v=""/>
    <x v="0"/>
  </r>
  <r>
    <x v="0"/>
    <x v="18"/>
    <s v=""/>
    <x v="18"/>
    <x v="7"/>
    <x v="16"/>
    <x v="0"/>
    <n v="60"/>
    <n v="60"/>
    <n v="0.13519813519813501"/>
    <n v="0.13519813519813501"/>
    <s v=""/>
    <s v=""/>
    <x v="0"/>
  </r>
  <r>
    <x v="0"/>
    <x v="18"/>
    <s v=""/>
    <x v="18"/>
    <x v="2"/>
    <x v="7"/>
    <x v="0"/>
    <n v="-1"/>
    <n v="0"/>
    <n v="-0.01"/>
    <n v="0"/>
    <s v=""/>
    <s v=""/>
    <x v="0"/>
  </r>
  <r>
    <x v="0"/>
    <x v="18"/>
    <s v=""/>
    <x v="18"/>
    <x v="4"/>
    <x v="26"/>
    <x v="0"/>
    <n v="15"/>
    <n v="15"/>
    <n v="3.9627039627039597E-2"/>
    <n v="3.9627039627039597E-2"/>
    <s v=""/>
    <s v=""/>
    <x v="0"/>
  </r>
  <r>
    <x v="0"/>
    <x v="18"/>
    <s v=""/>
    <x v="18"/>
    <x v="7"/>
    <x v="7"/>
    <x v="0"/>
    <n v="-1"/>
    <n v="0"/>
    <n v="-0.01"/>
    <n v="0"/>
    <s v=""/>
    <s v=""/>
    <x v="0"/>
  </r>
  <r>
    <x v="0"/>
    <x v="18"/>
    <s v=""/>
    <x v="18"/>
    <x v="8"/>
    <x v="34"/>
    <x v="0"/>
    <n v="-1"/>
    <n v="0"/>
    <n v="-0.01"/>
    <n v="0"/>
    <s v=""/>
    <s v=""/>
    <x v="0"/>
  </r>
  <r>
    <x v="0"/>
    <x v="18"/>
    <s v=""/>
    <x v="18"/>
    <x v="8"/>
    <x v="33"/>
    <x v="0"/>
    <n v="-1"/>
    <n v="0"/>
    <n v="-0.01"/>
    <n v="0"/>
    <s v=""/>
    <s v=""/>
    <x v="0"/>
  </r>
  <r>
    <x v="0"/>
    <x v="19"/>
    <s v=""/>
    <x v="19"/>
    <x v="9"/>
    <x v="11"/>
    <x v="0"/>
    <s v=""/>
    <s v=""/>
    <s v=""/>
    <s v=""/>
    <n v="-1"/>
    <n v="-1"/>
    <x v="0"/>
  </r>
  <r>
    <x v="0"/>
    <x v="19"/>
    <s v=""/>
    <x v="19"/>
    <x v="10"/>
    <x v="11"/>
    <x v="0"/>
    <s v=""/>
    <s v=""/>
    <s v=""/>
    <s v=""/>
    <n v="28.767050000000001"/>
    <n v="28"/>
    <x v="0"/>
  </r>
  <r>
    <x v="0"/>
    <x v="19"/>
    <s v=""/>
    <x v="19"/>
    <x v="0"/>
    <x v="0"/>
    <x v="0"/>
    <n v="1"/>
    <s v=""/>
    <s v=""/>
    <s v=""/>
    <s v=""/>
    <s v=""/>
    <x v="0"/>
  </r>
  <r>
    <x v="0"/>
    <x v="19"/>
    <s v=""/>
    <x v="19"/>
    <x v="4"/>
    <x v="5"/>
    <x v="0"/>
    <n v="-1"/>
    <n v="0"/>
    <n v="-0.01"/>
    <n v="0"/>
    <s v=""/>
    <s v=""/>
    <x v="0"/>
  </r>
  <r>
    <x v="0"/>
    <x v="19"/>
    <s v=""/>
    <x v="19"/>
    <x v="3"/>
    <x v="3"/>
    <x v="0"/>
    <n v="-1"/>
    <n v="0"/>
    <n v="-0.01"/>
    <n v="0"/>
    <s v=""/>
    <s v=""/>
    <x v="0"/>
  </r>
  <r>
    <x v="0"/>
    <x v="19"/>
    <s v=""/>
    <x v="19"/>
    <x v="8"/>
    <x v="33"/>
    <x v="0"/>
    <n v="25"/>
    <n v="25"/>
    <n v="6.5340909090909102E-2"/>
    <n v="6.5340909090909102E-2"/>
    <s v=""/>
    <s v=""/>
    <x v="0"/>
  </r>
  <r>
    <x v="0"/>
    <x v="19"/>
    <s v=""/>
    <x v="19"/>
    <x v="2"/>
    <x v="14"/>
    <x v="0"/>
    <n v="-1"/>
    <n v="0"/>
    <n v="-0.01"/>
    <n v="0"/>
    <s v=""/>
    <s v=""/>
    <x v="0"/>
  </r>
  <r>
    <x v="0"/>
    <x v="19"/>
    <s v=""/>
    <x v="19"/>
    <x v="3"/>
    <x v="25"/>
    <x v="0"/>
    <n v="-1"/>
    <n v="0"/>
    <n v="-0.01"/>
    <n v="0"/>
    <s v=""/>
    <s v=""/>
    <x v="0"/>
  </r>
  <r>
    <x v="0"/>
    <x v="19"/>
    <s v=""/>
    <x v="19"/>
    <x v="2"/>
    <x v="2"/>
    <x v="0"/>
    <n v="-1"/>
    <n v="0"/>
    <n v="-0.01"/>
    <n v="0"/>
    <s v=""/>
    <s v=""/>
    <x v="0"/>
  </r>
  <r>
    <x v="0"/>
    <x v="19"/>
    <s v=""/>
    <x v="19"/>
    <x v="7"/>
    <x v="31"/>
    <x v="0"/>
    <n v="90"/>
    <n v="90"/>
    <n v="0.26136363636363602"/>
    <n v="0.26136363636363602"/>
    <s v=""/>
    <s v=""/>
    <x v="0"/>
  </r>
  <r>
    <x v="0"/>
    <x v="19"/>
    <s v=""/>
    <x v="19"/>
    <x v="2"/>
    <x v="12"/>
    <x v="0"/>
    <n v="-1"/>
    <n v="0"/>
    <n v="-0.01"/>
    <n v="0"/>
    <s v=""/>
    <s v=""/>
    <x v="0"/>
  </r>
  <r>
    <x v="0"/>
    <x v="19"/>
    <s v=""/>
    <x v="19"/>
    <x v="1"/>
    <x v="32"/>
    <x v="0"/>
    <n v="5"/>
    <n v="5"/>
    <n v="1.7045454545454499E-2"/>
    <n v="1.7045454545454499E-2"/>
    <s v=""/>
    <s v=""/>
    <x v="0"/>
  </r>
  <r>
    <x v="0"/>
    <x v="19"/>
    <s v=""/>
    <x v="19"/>
    <x v="3"/>
    <x v="6"/>
    <x v="0"/>
    <n v="-1"/>
    <n v="0"/>
    <n v="-0.01"/>
    <n v="0"/>
    <s v=""/>
    <s v=""/>
    <x v="0"/>
  </r>
  <r>
    <x v="0"/>
    <x v="19"/>
    <s v=""/>
    <x v="19"/>
    <x v="3"/>
    <x v="7"/>
    <x v="0"/>
    <n v="350"/>
    <n v="350"/>
    <n v="1"/>
    <n v="1"/>
    <s v=""/>
    <s v=""/>
    <x v="0"/>
  </r>
  <r>
    <x v="0"/>
    <x v="19"/>
    <s v=""/>
    <x v="19"/>
    <x v="3"/>
    <x v="21"/>
    <x v="0"/>
    <n v="-1"/>
    <n v="0"/>
    <n v="-0.01"/>
    <n v="0"/>
    <s v=""/>
    <s v=""/>
    <x v="0"/>
  </r>
  <r>
    <x v="0"/>
    <x v="19"/>
    <s v=""/>
    <x v="19"/>
    <x v="1"/>
    <x v="23"/>
    <x v="0"/>
    <n v="145"/>
    <n v="145"/>
    <n v="0.41761363636363602"/>
    <n v="0.41761363636363602"/>
    <s v=""/>
    <s v=""/>
    <x v="0"/>
  </r>
  <r>
    <x v="0"/>
    <x v="19"/>
    <s v=""/>
    <x v="19"/>
    <x v="4"/>
    <x v="27"/>
    <x v="0"/>
    <n v="85"/>
    <n v="85"/>
    <n v="0.23863636363636401"/>
    <n v="0.23863636363636401"/>
    <s v=""/>
    <s v=""/>
    <x v="0"/>
  </r>
  <r>
    <x v="0"/>
    <x v="19"/>
    <s v=""/>
    <x v="19"/>
    <x v="4"/>
    <x v="1"/>
    <x v="0"/>
    <n v="-1"/>
    <n v="0"/>
    <n v="-0.01"/>
    <n v="0"/>
    <s v=""/>
    <s v=""/>
    <x v="0"/>
  </r>
  <r>
    <x v="0"/>
    <x v="19"/>
    <s v=""/>
    <x v="19"/>
    <x v="7"/>
    <x v="13"/>
    <x v="0"/>
    <n v="190"/>
    <n v="190"/>
    <n v="0.54261363636363602"/>
    <n v="0.54261363636363602"/>
    <s v=""/>
    <s v=""/>
    <x v="0"/>
  </r>
  <r>
    <x v="0"/>
    <x v="19"/>
    <s v=""/>
    <x v="19"/>
    <x v="4"/>
    <x v="19"/>
    <x v="0"/>
    <n v="60"/>
    <n v="60"/>
    <n v="0.173295454545455"/>
    <n v="0.173295454545455"/>
    <s v=""/>
    <s v=""/>
    <x v="0"/>
  </r>
  <r>
    <x v="0"/>
    <x v="19"/>
    <s v=""/>
    <x v="19"/>
    <x v="1"/>
    <x v="20"/>
    <x v="0"/>
    <n v="105"/>
    <n v="105"/>
    <n v="0.30397727272727298"/>
    <n v="0.30397727272727298"/>
    <s v=""/>
    <s v=""/>
    <x v="0"/>
  </r>
  <r>
    <x v="0"/>
    <x v="19"/>
    <s v=""/>
    <x v="19"/>
    <x v="4"/>
    <x v="10"/>
    <x v="0"/>
    <n v="115"/>
    <n v="115"/>
    <n v="0.32670454545454503"/>
    <n v="0.32670454545454503"/>
    <s v=""/>
    <s v=""/>
    <x v="0"/>
  </r>
  <r>
    <x v="0"/>
    <x v="19"/>
    <s v=""/>
    <x v="19"/>
    <x v="3"/>
    <x v="24"/>
    <x v="0"/>
    <n v="-1"/>
    <n v="0"/>
    <n v="-0.01"/>
    <n v="0"/>
    <s v=""/>
    <s v=""/>
    <x v="0"/>
  </r>
  <r>
    <x v="0"/>
    <x v="19"/>
    <s v=""/>
    <x v="19"/>
    <x v="7"/>
    <x v="15"/>
    <x v="0"/>
    <n v="40"/>
    <n v="40"/>
    <n v="0.110795454545455"/>
    <n v="0.110795454545455"/>
    <s v=""/>
    <s v=""/>
    <x v="0"/>
  </r>
  <r>
    <x v="0"/>
    <x v="19"/>
    <s v=""/>
    <x v="19"/>
    <x v="3"/>
    <x v="36"/>
    <x v="0"/>
    <n v="-1"/>
    <n v="0"/>
    <n v="-0.01"/>
    <n v="0"/>
    <s v=""/>
    <s v=""/>
    <x v="0"/>
  </r>
  <r>
    <x v="0"/>
    <x v="19"/>
    <s v=""/>
    <x v="19"/>
    <x v="8"/>
    <x v="30"/>
    <x v="0"/>
    <n v="120"/>
    <n v="120"/>
    <n v="0.34090909090909099"/>
    <n v="0.34090909090909099"/>
    <s v=""/>
    <s v=""/>
    <x v="0"/>
  </r>
  <r>
    <x v="0"/>
    <x v="19"/>
    <s v=""/>
    <x v="19"/>
    <x v="8"/>
    <x v="34"/>
    <x v="0"/>
    <n v="5"/>
    <n v="5"/>
    <n v="1.9886363636363601E-2"/>
    <n v="1.9886363636363601E-2"/>
    <s v=""/>
    <s v=""/>
    <x v="0"/>
  </r>
  <r>
    <x v="0"/>
    <x v="19"/>
    <s v=""/>
    <x v="19"/>
    <x v="1"/>
    <x v="8"/>
    <x v="0"/>
    <n v="85"/>
    <n v="85"/>
    <n v="0.235795454545455"/>
    <n v="0.235795454545455"/>
    <s v=""/>
    <s v=""/>
    <x v="0"/>
  </r>
  <r>
    <x v="0"/>
    <x v="19"/>
    <s v=""/>
    <x v="19"/>
    <x v="5"/>
    <x v="1"/>
    <x v="1"/>
    <n v="-1"/>
    <n v="0"/>
    <n v="-0.01"/>
    <n v="0"/>
    <s v=""/>
    <s v=""/>
    <x v="0"/>
  </r>
  <r>
    <x v="0"/>
    <x v="19"/>
    <s v=""/>
    <x v="19"/>
    <x v="7"/>
    <x v="16"/>
    <x v="0"/>
    <n v="30"/>
    <n v="30"/>
    <n v="8.5227272727272693E-2"/>
    <n v="8.5227272727272693E-2"/>
    <s v=""/>
    <s v=""/>
    <x v="0"/>
  </r>
  <r>
    <x v="0"/>
    <x v="19"/>
    <s v=""/>
    <x v="19"/>
    <x v="5"/>
    <x v="17"/>
    <x v="2"/>
    <n v="310"/>
    <n v="310"/>
    <n v="0.88352272727272696"/>
    <n v="0.88352272727272696"/>
    <s v=""/>
    <s v=""/>
    <x v="0"/>
  </r>
  <r>
    <x v="0"/>
    <x v="19"/>
    <s v=""/>
    <x v="19"/>
    <x v="3"/>
    <x v="22"/>
    <x v="0"/>
    <n v="-1"/>
    <n v="0"/>
    <n v="-0.01"/>
    <n v="0"/>
    <s v=""/>
    <s v=""/>
    <x v="0"/>
  </r>
  <r>
    <x v="0"/>
    <x v="19"/>
    <s v=""/>
    <x v="19"/>
    <x v="8"/>
    <x v="29"/>
    <x v="0"/>
    <n v="150"/>
    <n v="150"/>
    <n v="0.42329545454545497"/>
    <n v="0.42329545454545497"/>
    <s v=""/>
    <s v=""/>
    <x v="0"/>
  </r>
  <r>
    <x v="0"/>
    <x v="19"/>
    <s v=""/>
    <x v="19"/>
    <x v="4"/>
    <x v="9"/>
    <x v="0"/>
    <n v="10"/>
    <n v="10"/>
    <n v="3.4090909090909102E-2"/>
    <n v="3.4090909090909102E-2"/>
    <s v=""/>
    <s v=""/>
    <x v="0"/>
  </r>
  <r>
    <x v="0"/>
    <x v="19"/>
    <s v=""/>
    <x v="19"/>
    <x v="8"/>
    <x v="7"/>
    <x v="0"/>
    <n v="5"/>
    <n v="5"/>
    <n v="1.9886363636363601E-2"/>
    <n v="1.9886363636363601E-2"/>
    <s v=""/>
    <s v=""/>
    <x v="0"/>
  </r>
  <r>
    <x v="0"/>
    <x v="19"/>
    <s v=""/>
    <x v="19"/>
    <x v="6"/>
    <x v="11"/>
    <x v="0"/>
    <n v="350"/>
    <n v="350"/>
    <n v="1"/>
    <n v="1"/>
    <s v=""/>
    <s v=""/>
    <x v="0"/>
  </r>
  <r>
    <x v="0"/>
    <x v="19"/>
    <s v=""/>
    <x v="19"/>
    <x v="5"/>
    <x v="35"/>
    <x v="3"/>
    <n v="40"/>
    <n v="40"/>
    <n v="0.116477272727273"/>
    <n v="0.116477272727273"/>
    <s v=""/>
    <s v=""/>
    <x v="0"/>
  </r>
  <r>
    <x v="0"/>
    <x v="19"/>
    <s v=""/>
    <x v="19"/>
    <x v="8"/>
    <x v="28"/>
    <x v="0"/>
    <n v="40"/>
    <n v="40"/>
    <n v="0.116477272727273"/>
    <n v="0.116477272727273"/>
    <s v=""/>
    <s v=""/>
    <x v="0"/>
  </r>
  <r>
    <x v="0"/>
    <x v="19"/>
    <s v=""/>
    <x v="19"/>
    <x v="8"/>
    <x v="18"/>
    <x v="0"/>
    <n v="5"/>
    <n v="5"/>
    <n v="1.4204545454545499E-2"/>
    <n v="1.4204545454545499E-2"/>
    <s v=""/>
    <s v=""/>
    <x v="0"/>
  </r>
  <r>
    <x v="0"/>
    <x v="19"/>
    <s v=""/>
    <x v="19"/>
    <x v="4"/>
    <x v="26"/>
    <x v="0"/>
    <n v="25"/>
    <n v="25"/>
    <n v="6.8181818181818205E-2"/>
    <n v="6.8181818181818205E-2"/>
    <s v=""/>
    <s v=""/>
    <x v="0"/>
  </r>
  <r>
    <x v="0"/>
    <x v="19"/>
    <s v=""/>
    <x v="19"/>
    <x v="7"/>
    <x v="7"/>
    <x v="0"/>
    <n v="-1"/>
    <n v="0"/>
    <n v="-0.01"/>
    <n v="0"/>
    <s v=""/>
    <s v=""/>
    <x v="0"/>
  </r>
  <r>
    <x v="0"/>
    <x v="19"/>
    <s v=""/>
    <x v="19"/>
    <x v="1"/>
    <x v="1"/>
    <x v="0"/>
    <n v="10"/>
    <n v="10"/>
    <n v="2.5568181818181799E-2"/>
    <n v="2.5568181818181799E-2"/>
    <s v=""/>
    <s v=""/>
    <x v="0"/>
  </r>
  <r>
    <x v="0"/>
    <x v="19"/>
    <s v=""/>
    <x v="19"/>
    <x v="4"/>
    <x v="4"/>
    <x v="0"/>
    <n v="55"/>
    <n v="55"/>
    <n v="0.15625"/>
    <n v="0.15625"/>
    <s v=""/>
    <s v=""/>
    <x v="0"/>
  </r>
  <r>
    <x v="0"/>
    <x v="19"/>
    <s v=""/>
    <x v="19"/>
    <x v="2"/>
    <x v="7"/>
    <x v="0"/>
    <n v="350"/>
    <n v="350"/>
    <n v="1"/>
    <n v="1"/>
    <s v=""/>
    <s v=""/>
    <x v="0"/>
  </r>
  <r>
    <x v="0"/>
    <x v="20"/>
    <s v=""/>
    <x v="20"/>
    <x v="9"/>
    <x v="11"/>
    <x v="0"/>
    <s v=""/>
    <s v=""/>
    <s v=""/>
    <s v=""/>
    <n v="6.8309899999999999"/>
    <n v="5"/>
    <x v="0"/>
  </r>
  <r>
    <x v="0"/>
    <x v="20"/>
    <s v=""/>
    <x v="20"/>
    <x v="0"/>
    <x v="0"/>
    <x v="0"/>
    <n v="1"/>
    <s v=""/>
    <s v=""/>
    <s v=""/>
    <s v=""/>
    <s v=""/>
    <x v="0"/>
  </r>
  <r>
    <x v="0"/>
    <x v="20"/>
    <s v=""/>
    <x v="20"/>
    <x v="10"/>
    <x v="11"/>
    <x v="0"/>
    <s v=""/>
    <s v=""/>
    <s v=""/>
    <s v=""/>
    <n v="30.632539999999999"/>
    <n v="31"/>
    <x v="0"/>
  </r>
  <r>
    <x v="0"/>
    <x v="20"/>
    <s v=""/>
    <x v="20"/>
    <x v="7"/>
    <x v="31"/>
    <x v="0"/>
    <n v="250"/>
    <n v="250"/>
    <n v="0.23732057416267899"/>
    <n v="0.23732057416267899"/>
    <s v=""/>
    <s v=""/>
    <x v="0"/>
  </r>
  <r>
    <x v="0"/>
    <x v="20"/>
    <s v=""/>
    <x v="20"/>
    <x v="2"/>
    <x v="14"/>
    <x v="0"/>
    <n v="945"/>
    <n v="945"/>
    <n v="0.90526315789473699"/>
    <n v="0.90526315789473699"/>
    <s v=""/>
    <s v=""/>
    <x v="0"/>
  </r>
  <r>
    <x v="0"/>
    <x v="20"/>
    <s v=""/>
    <x v="20"/>
    <x v="1"/>
    <x v="8"/>
    <x v="0"/>
    <n v="185"/>
    <n v="185"/>
    <n v="0.176076555023923"/>
    <n v="0.176076555023923"/>
    <s v=""/>
    <s v=""/>
    <x v="0"/>
  </r>
  <r>
    <x v="0"/>
    <x v="20"/>
    <s v=""/>
    <x v="20"/>
    <x v="4"/>
    <x v="5"/>
    <x v="0"/>
    <n v="5"/>
    <n v="5"/>
    <n v="4.78468899521531E-3"/>
    <n v="4.78468899521531E-3"/>
    <s v=""/>
    <s v=""/>
    <x v="0"/>
  </r>
  <r>
    <x v="0"/>
    <x v="20"/>
    <s v=""/>
    <x v="20"/>
    <x v="2"/>
    <x v="7"/>
    <x v="0"/>
    <n v="-1"/>
    <n v="0"/>
    <n v="-0.01"/>
    <n v="0"/>
    <s v=""/>
    <s v=""/>
    <x v="0"/>
  </r>
  <r>
    <x v="0"/>
    <x v="20"/>
    <s v=""/>
    <x v="20"/>
    <x v="3"/>
    <x v="25"/>
    <x v="0"/>
    <n v="40"/>
    <n v="40"/>
    <n v="3.9234449760765601E-2"/>
    <n v="3.9234449760765601E-2"/>
    <s v=""/>
    <s v=""/>
    <x v="0"/>
  </r>
  <r>
    <x v="0"/>
    <x v="20"/>
    <s v=""/>
    <x v="20"/>
    <x v="3"/>
    <x v="21"/>
    <x v="0"/>
    <n v="90"/>
    <n v="90"/>
    <n v="8.42105263157895E-2"/>
    <n v="8.42105263157895E-2"/>
    <s v=""/>
    <s v=""/>
    <x v="0"/>
  </r>
  <r>
    <x v="0"/>
    <x v="20"/>
    <s v=""/>
    <x v="20"/>
    <x v="7"/>
    <x v="13"/>
    <x v="0"/>
    <n v="565"/>
    <n v="565"/>
    <n v="0.54066985645932997"/>
    <n v="0.54066985645932997"/>
    <s v=""/>
    <s v=""/>
    <x v="0"/>
  </r>
  <r>
    <x v="0"/>
    <x v="20"/>
    <s v=""/>
    <x v="20"/>
    <x v="3"/>
    <x v="6"/>
    <x v="0"/>
    <n v="15"/>
    <n v="15"/>
    <n v="1.6267942583732101E-2"/>
    <n v="1.6267942583732101E-2"/>
    <s v=""/>
    <s v=""/>
    <x v="0"/>
  </r>
  <r>
    <x v="0"/>
    <x v="20"/>
    <s v=""/>
    <x v="20"/>
    <x v="3"/>
    <x v="7"/>
    <x v="0"/>
    <n v="-1"/>
    <n v="0"/>
    <n v="-0.01"/>
    <n v="0"/>
    <s v=""/>
    <s v=""/>
    <x v="0"/>
  </r>
  <r>
    <x v="0"/>
    <x v="20"/>
    <s v=""/>
    <x v="20"/>
    <x v="2"/>
    <x v="12"/>
    <x v="0"/>
    <n v="25"/>
    <n v="25"/>
    <n v="2.58373205741627E-2"/>
    <n v="2.58373205741627E-2"/>
    <s v=""/>
    <s v=""/>
    <x v="0"/>
  </r>
  <r>
    <x v="0"/>
    <x v="20"/>
    <s v=""/>
    <x v="20"/>
    <x v="3"/>
    <x v="3"/>
    <x v="0"/>
    <n v="20"/>
    <n v="20"/>
    <n v="1.8181818181818198E-2"/>
    <n v="1.8181818181818198E-2"/>
    <s v=""/>
    <s v=""/>
    <x v="0"/>
  </r>
  <r>
    <x v="0"/>
    <x v="20"/>
    <s v=""/>
    <x v="20"/>
    <x v="1"/>
    <x v="20"/>
    <x v="0"/>
    <n v="255"/>
    <n v="255"/>
    <n v="0.245933014354067"/>
    <n v="0.245933014354067"/>
    <s v=""/>
    <s v=""/>
    <x v="0"/>
  </r>
  <r>
    <x v="0"/>
    <x v="20"/>
    <s v=""/>
    <x v="20"/>
    <x v="4"/>
    <x v="27"/>
    <x v="0"/>
    <n v="385"/>
    <n v="385"/>
    <n v="0.36937799043062203"/>
    <n v="0.36937799043062203"/>
    <s v=""/>
    <s v=""/>
    <x v="0"/>
  </r>
  <r>
    <x v="0"/>
    <x v="20"/>
    <s v=""/>
    <x v="20"/>
    <x v="4"/>
    <x v="19"/>
    <x v="0"/>
    <n v="110"/>
    <n v="110"/>
    <n v="0.103349282296651"/>
    <n v="0.103349282296651"/>
    <s v=""/>
    <s v=""/>
    <x v="0"/>
  </r>
  <r>
    <x v="0"/>
    <x v="20"/>
    <s v=""/>
    <x v="20"/>
    <x v="4"/>
    <x v="10"/>
    <x v="0"/>
    <n v="290"/>
    <n v="290"/>
    <n v="0.27942583732057402"/>
    <n v="0.27942583732057402"/>
    <s v=""/>
    <s v=""/>
    <x v="0"/>
  </r>
  <r>
    <x v="0"/>
    <x v="20"/>
    <s v=""/>
    <x v="20"/>
    <x v="4"/>
    <x v="1"/>
    <x v="0"/>
    <n v="-1"/>
    <n v="0"/>
    <n v="-0.01"/>
    <n v="0"/>
    <s v=""/>
    <s v=""/>
    <x v="0"/>
  </r>
  <r>
    <x v="0"/>
    <x v="20"/>
    <s v=""/>
    <x v="20"/>
    <x v="7"/>
    <x v="15"/>
    <x v="0"/>
    <n v="105"/>
    <n v="105"/>
    <n v="9.9521531100478497E-2"/>
    <n v="9.9521531100478497E-2"/>
    <s v=""/>
    <s v=""/>
    <x v="0"/>
  </r>
  <r>
    <x v="0"/>
    <x v="20"/>
    <s v=""/>
    <x v="20"/>
    <x v="1"/>
    <x v="32"/>
    <x v="0"/>
    <n v="30"/>
    <n v="30"/>
    <n v="2.7751196172248801E-2"/>
    <n v="2.7751196172248801E-2"/>
    <s v=""/>
    <s v=""/>
    <x v="0"/>
  </r>
  <r>
    <x v="0"/>
    <x v="20"/>
    <s v=""/>
    <x v="20"/>
    <x v="2"/>
    <x v="2"/>
    <x v="0"/>
    <n v="70"/>
    <n v="70"/>
    <n v="6.8899521531100502E-2"/>
    <n v="6.8899521531100502E-2"/>
    <s v=""/>
    <s v=""/>
    <x v="0"/>
  </r>
  <r>
    <x v="0"/>
    <x v="20"/>
    <s v=""/>
    <x v="20"/>
    <x v="3"/>
    <x v="24"/>
    <x v="0"/>
    <n v="660"/>
    <n v="660"/>
    <n v="0.633492822966507"/>
    <n v="0.633492822966507"/>
    <s v=""/>
    <s v=""/>
    <x v="0"/>
  </r>
  <r>
    <x v="0"/>
    <x v="20"/>
    <s v=""/>
    <x v="20"/>
    <x v="7"/>
    <x v="16"/>
    <x v="0"/>
    <n v="125"/>
    <n v="125"/>
    <n v="0.121531100478469"/>
    <n v="0.121531100478469"/>
    <s v=""/>
    <s v=""/>
    <x v="0"/>
  </r>
  <r>
    <x v="0"/>
    <x v="20"/>
    <s v=""/>
    <x v="20"/>
    <x v="8"/>
    <x v="34"/>
    <x v="0"/>
    <n v="15"/>
    <n v="15"/>
    <n v="1.33971291866029E-2"/>
    <n v="1.33971291866029E-2"/>
    <s v=""/>
    <s v=""/>
    <x v="0"/>
  </r>
  <r>
    <x v="0"/>
    <x v="20"/>
    <s v=""/>
    <x v="20"/>
    <x v="8"/>
    <x v="30"/>
    <x v="0"/>
    <n v="375"/>
    <n v="375"/>
    <n v="0.35885167464114798"/>
    <n v="0.35885167464114798"/>
    <s v=""/>
    <s v=""/>
    <x v="0"/>
  </r>
  <r>
    <x v="0"/>
    <x v="20"/>
    <s v=""/>
    <x v="20"/>
    <x v="8"/>
    <x v="33"/>
    <x v="0"/>
    <n v="45"/>
    <n v="45"/>
    <n v="4.1148325358851698E-2"/>
    <n v="4.1148325358851698E-2"/>
    <s v=""/>
    <s v=""/>
    <x v="0"/>
  </r>
  <r>
    <x v="0"/>
    <x v="20"/>
    <s v=""/>
    <x v="20"/>
    <x v="4"/>
    <x v="4"/>
    <x v="0"/>
    <n v="190"/>
    <n v="190"/>
    <n v="0.17990430622009601"/>
    <n v="0.17990430622009601"/>
    <s v=""/>
    <s v=""/>
    <x v="0"/>
  </r>
  <r>
    <x v="0"/>
    <x v="20"/>
    <s v=""/>
    <x v="20"/>
    <x v="8"/>
    <x v="18"/>
    <x v="0"/>
    <n v="10"/>
    <n v="10"/>
    <n v="7.6555023923445004E-3"/>
    <n v="7.6555023923445004E-3"/>
    <s v=""/>
    <s v=""/>
    <x v="0"/>
  </r>
  <r>
    <x v="0"/>
    <x v="20"/>
    <s v=""/>
    <x v="20"/>
    <x v="5"/>
    <x v="17"/>
    <x v="2"/>
    <n v="975"/>
    <n v="975"/>
    <n v="0.93301435406698596"/>
    <n v="0.93301435406698596"/>
    <s v=""/>
    <s v=""/>
    <x v="0"/>
  </r>
  <r>
    <x v="0"/>
    <x v="20"/>
    <s v=""/>
    <x v="20"/>
    <x v="3"/>
    <x v="36"/>
    <x v="0"/>
    <n v="195"/>
    <n v="195"/>
    <n v="0.185645933014354"/>
    <n v="0.185645933014354"/>
    <s v=""/>
    <s v=""/>
    <x v="0"/>
  </r>
  <r>
    <x v="0"/>
    <x v="20"/>
    <s v=""/>
    <x v="20"/>
    <x v="6"/>
    <x v="11"/>
    <x v="0"/>
    <n v="1045"/>
    <n v="1045"/>
    <n v="1"/>
    <n v="1"/>
    <s v=""/>
    <s v=""/>
    <x v="0"/>
  </r>
  <r>
    <x v="0"/>
    <x v="20"/>
    <s v=""/>
    <x v="20"/>
    <x v="4"/>
    <x v="9"/>
    <x v="0"/>
    <n v="45"/>
    <n v="45"/>
    <n v="4.3062200956937802E-2"/>
    <n v="4.3062200956937802E-2"/>
    <s v=""/>
    <s v=""/>
    <x v="0"/>
  </r>
  <r>
    <x v="0"/>
    <x v="20"/>
    <s v=""/>
    <x v="20"/>
    <x v="7"/>
    <x v="7"/>
    <x v="0"/>
    <n v="-1"/>
    <n v="0"/>
    <n v="-0.01"/>
    <n v="0"/>
    <s v=""/>
    <s v=""/>
    <x v="0"/>
  </r>
  <r>
    <x v="0"/>
    <x v="20"/>
    <s v=""/>
    <x v="20"/>
    <x v="4"/>
    <x v="26"/>
    <x v="0"/>
    <n v="20"/>
    <n v="20"/>
    <n v="2.0095693779904299E-2"/>
    <n v="2.0095693779904299E-2"/>
    <s v=""/>
    <s v=""/>
    <x v="0"/>
  </r>
  <r>
    <x v="0"/>
    <x v="20"/>
    <s v=""/>
    <x v="20"/>
    <x v="8"/>
    <x v="28"/>
    <x v="0"/>
    <n v="130"/>
    <n v="130"/>
    <n v="0.123444976076555"/>
    <n v="0.123444976076555"/>
    <s v=""/>
    <s v=""/>
    <x v="0"/>
  </r>
  <r>
    <x v="0"/>
    <x v="20"/>
    <s v=""/>
    <x v="20"/>
    <x v="5"/>
    <x v="35"/>
    <x v="3"/>
    <n v="70"/>
    <n v="70"/>
    <n v="6.6985645933014398E-2"/>
    <n v="6.6985645933014398E-2"/>
    <s v=""/>
    <s v=""/>
    <x v="0"/>
  </r>
  <r>
    <x v="0"/>
    <x v="20"/>
    <s v=""/>
    <x v="20"/>
    <x v="8"/>
    <x v="7"/>
    <x v="0"/>
    <n v="-1"/>
    <n v="0"/>
    <n v="-0.01"/>
    <n v="0"/>
    <s v=""/>
    <s v=""/>
    <x v="0"/>
  </r>
  <r>
    <x v="0"/>
    <x v="20"/>
    <s v=""/>
    <x v="20"/>
    <x v="3"/>
    <x v="22"/>
    <x v="0"/>
    <n v="25"/>
    <n v="25"/>
    <n v="2.2009569377990399E-2"/>
    <n v="2.2009569377990399E-2"/>
    <s v=""/>
    <s v=""/>
    <x v="0"/>
  </r>
  <r>
    <x v="0"/>
    <x v="20"/>
    <s v=""/>
    <x v="20"/>
    <x v="8"/>
    <x v="29"/>
    <x v="0"/>
    <n v="475"/>
    <n v="475"/>
    <n v="0.45550239234449802"/>
    <n v="0.45550239234449802"/>
    <s v=""/>
    <s v=""/>
    <x v="0"/>
  </r>
  <r>
    <x v="0"/>
    <x v="20"/>
    <s v=""/>
    <x v="20"/>
    <x v="1"/>
    <x v="23"/>
    <x v="0"/>
    <n v="550"/>
    <n v="550"/>
    <n v="0.52631578947368396"/>
    <n v="0.52631578947368396"/>
    <s v=""/>
    <s v=""/>
    <x v="0"/>
  </r>
  <r>
    <x v="0"/>
    <x v="20"/>
    <s v=""/>
    <x v="20"/>
    <x v="5"/>
    <x v="1"/>
    <x v="1"/>
    <n v="-1"/>
    <n v="0"/>
    <n v="-0.01"/>
    <n v="0"/>
    <s v=""/>
    <s v=""/>
    <x v="0"/>
  </r>
  <r>
    <x v="0"/>
    <x v="20"/>
    <s v=""/>
    <x v="20"/>
    <x v="1"/>
    <x v="1"/>
    <x v="0"/>
    <n v="25"/>
    <n v="25"/>
    <n v="2.39234449760766E-2"/>
    <n v="2.39234449760766E-2"/>
    <s v=""/>
    <s v=""/>
    <x v="0"/>
  </r>
  <r>
    <x v="0"/>
    <x v="21"/>
    <s v=""/>
    <x v="21"/>
    <x v="0"/>
    <x v="0"/>
    <x v="0"/>
    <n v="1"/>
    <s v=""/>
    <s v=""/>
    <s v=""/>
    <s v=""/>
    <s v=""/>
    <x v="0"/>
  </r>
  <r>
    <x v="0"/>
    <x v="21"/>
    <s v=""/>
    <x v="21"/>
    <x v="9"/>
    <x v="11"/>
    <x v="0"/>
    <s v=""/>
    <s v=""/>
    <s v=""/>
    <s v=""/>
    <n v="-1"/>
    <n v="-1"/>
    <x v="0"/>
  </r>
  <r>
    <x v="0"/>
    <x v="21"/>
    <s v=""/>
    <x v="21"/>
    <x v="10"/>
    <x v="11"/>
    <x v="0"/>
    <s v=""/>
    <s v=""/>
    <s v=""/>
    <s v=""/>
    <n v="29.512"/>
    <n v="29.5"/>
    <x v="0"/>
  </r>
  <r>
    <x v="0"/>
    <x v="21"/>
    <s v=""/>
    <x v="21"/>
    <x v="2"/>
    <x v="7"/>
    <x v="0"/>
    <n v="-1"/>
    <n v="0"/>
    <n v="-0.01"/>
    <n v="0"/>
    <s v=""/>
    <s v=""/>
    <x v="0"/>
  </r>
  <r>
    <x v="0"/>
    <x v="21"/>
    <s v=""/>
    <x v="21"/>
    <x v="3"/>
    <x v="21"/>
    <x v="0"/>
    <n v="30"/>
    <n v="30"/>
    <n v="0.12"/>
    <n v="0.12"/>
    <s v=""/>
    <s v=""/>
    <x v="0"/>
  </r>
  <r>
    <x v="0"/>
    <x v="21"/>
    <s v=""/>
    <x v="21"/>
    <x v="2"/>
    <x v="14"/>
    <x v="0"/>
    <n v="215"/>
    <n v="215"/>
    <n v="0.86"/>
    <n v="0.86"/>
    <s v=""/>
    <s v=""/>
    <x v="0"/>
  </r>
  <r>
    <x v="0"/>
    <x v="21"/>
    <s v=""/>
    <x v="21"/>
    <x v="1"/>
    <x v="8"/>
    <x v="0"/>
    <n v="35"/>
    <n v="35"/>
    <n v="0.14399999999999999"/>
    <n v="0.14399999999999999"/>
    <s v=""/>
    <s v=""/>
    <x v="0"/>
  </r>
  <r>
    <x v="0"/>
    <x v="21"/>
    <s v=""/>
    <x v="21"/>
    <x v="5"/>
    <x v="1"/>
    <x v="1"/>
    <n v="-1"/>
    <n v="0"/>
    <n v="-0.01"/>
    <n v="0"/>
    <s v=""/>
    <s v=""/>
    <x v="0"/>
  </r>
  <r>
    <x v="0"/>
    <x v="21"/>
    <s v=""/>
    <x v="21"/>
    <x v="1"/>
    <x v="1"/>
    <x v="0"/>
    <n v="35"/>
    <n v="35"/>
    <n v="0.14799999999999999"/>
    <n v="0.14799999999999999"/>
    <s v=""/>
    <s v=""/>
    <x v="0"/>
  </r>
  <r>
    <x v="0"/>
    <x v="21"/>
    <s v=""/>
    <x v="21"/>
    <x v="3"/>
    <x v="6"/>
    <x v="0"/>
    <n v="-1"/>
    <n v="0"/>
    <n v="-0.01"/>
    <n v="0"/>
    <s v=""/>
    <s v=""/>
    <x v="0"/>
  </r>
  <r>
    <x v="0"/>
    <x v="21"/>
    <s v=""/>
    <x v="21"/>
    <x v="4"/>
    <x v="27"/>
    <x v="0"/>
    <n v="70"/>
    <n v="70"/>
    <n v="0.28799999999999998"/>
    <n v="0.28799999999999998"/>
    <s v=""/>
    <s v=""/>
    <x v="0"/>
  </r>
  <r>
    <x v="0"/>
    <x v="21"/>
    <s v=""/>
    <x v="21"/>
    <x v="4"/>
    <x v="5"/>
    <x v="0"/>
    <n v="-1"/>
    <n v="0"/>
    <n v="-0.01"/>
    <n v="0"/>
    <s v=""/>
    <s v=""/>
    <x v="0"/>
  </r>
  <r>
    <x v="0"/>
    <x v="21"/>
    <s v=""/>
    <x v="21"/>
    <x v="1"/>
    <x v="20"/>
    <x v="0"/>
    <n v="55"/>
    <n v="55"/>
    <n v="0.21199999999999999"/>
    <n v="0.21199999999999999"/>
    <s v=""/>
    <s v=""/>
    <x v="0"/>
  </r>
  <r>
    <x v="0"/>
    <x v="21"/>
    <s v=""/>
    <x v="21"/>
    <x v="3"/>
    <x v="7"/>
    <x v="0"/>
    <n v="-1"/>
    <n v="0"/>
    <n v="-0.01"/>
    <n v="0"/>
    <s v=""/>
    <s v=""/>
    <x v="0"/>
  </r>
  <r>
    <x v="0"/>
    <x v="21"/>
    <s v=""/>
    <x v="21"/>
    <x v="3"/>
    <x v="25"/>
    <x v="0"/>
    <n v="-1"/>
    <n v="0"/>
    <n v="-0.01"/>
    <n v="0"/>
    <s v=""/>
    <s v=""/>
    <x v="0"/>
  </r>
  <r>
    <x v="0"/>
    <x v="21"/>
    <s v=""/>
    <x v="21"/>
    <x v="7"/>
    <x v="13"/>
    <x v="0"/>
    <n v="160"/>
    <n v="160"/>
    <n v="0.63200000000000001"/>
    <n v="0.63200000000000001"/>
    <s v=""/>
    <s v=""/>
    <x v="0"/>
  </r>
  <r>
    <x v="0"/>
    <x v="21"/>
    <s v=""/>
    <x v="21"/>
    <x v="3"/>
    <x v="3"/>
    <x v="0"/>
    <n v="-1"/>
    <n v="0"/>
    <n v="-0.01"/>
    <n v="0"/>
    <s v=""/>
    <s v=""/>
    <x v="0"/>
  </r>
  <r>
    <x v="0"/>
    <x v="21"/>
    <s v=""/>
    <x v="21"/>
    <x v="2"/>
    <x v="2"/>
    <x v="0"/>
    <n v="35"/>
    <n v="35"/>
    <n v="0.13600000000000001"/>
    <n v="0.13600000000000001"/>
    <s v=""/>
    <s v=""/>
    <x v="0"/>
  </r>
  <r>
    <x v="0"/>
    <x v="21"/>
    <s v=""/>
    <x v="21"/>
    <x v="4"/>
    <x v="1"/>
    <x v="0"/>
    <n v="-1"/>
    <n v="0"/>
    <n v="-0.01"/>
    <n v="0"/>
    <s v=""/>
    <s v=""/>
    <x v="0"/>
  </r>
  <r>
    <x v="0"/>
    <x v="21"/>
    <s v=""/>
    <x v="21"/>
    <x v="2"/>
    <x v="12"/>
    <x v="0"/>
    <n v="-1"/>
    <n v="0"/>
    <n v="-0.01"/>
    <n v="0"/>
    <s v=""/>
    <s v=""/>
    <x v="0"/>
  </r>
  <r>
    <x v="0"/>
    <x v="21"/>
    <s v=""/>
    <x v="21"/>
    <x v="8"/>
    <x v="34"/>
    <x v="0"/>
    <n v="-1"/>
    <n v="0"/>
    <n v="-0.01"/>
    <n v="0"/>
    <s v=""/>
    <s v=""/>
    <x v="0"/>
  </r>
  <r>
    <x v="0"/>
    <x v="21"/>
    <s v=""/>
    <x v="21"/>
    <x v="4"/>
    <x v="10"/>
    <x v="0"/>
    <n v="75"/>
    <n v="75"/>
    <n v="0.3"/>
    <n v="0.3"/>
    <s v=""/>
    <s v=""/>
    <x v="0"/>
  </r>
  <r>
    <x v="0"/>
    <x v="21"/>
    <s v=""/>
    <x v="21"/>
    <x v="1"/>
    <x v="32"/>
    <x v="0"/>
    <n v="5"/>
    <n v="5"/>
    <n v="0.02"/>
    <n v="0.02"/>
    <s v=""/>
    <s v=""/>
    <x v="0"/>
  </r>
  <r>
    <x v="0"/>
    <x v="21"/>
    <s v=""/>
    <x v="21"/>
    <x v="3"/>
    <x v="24"/>
    <x v="0"/>
    <n v="195"/>
    <n v="195"/>
    <n v="0.77200000000000002"/>
    <n v="0.77200000000000002"/>
    <s v=""/>
    <s v=""/>
    <x v="0"/>
  </r>
  <r>
    <x v="0"/>
    <x v="21"/>
    <s v=""/>
    <x v="21"/>
    <x v="4"/>
    <x v="4"/>
    <x v="0"/>
    <n v="40"/>
    <n v="40"/>
    <n v="0.156"/>
    <n v="0.156"/>
    <s v=""/>
    <s v=""/>
    <x v="0"/>
  </r>
  <r>
    <x v="0"/>
    <x v="21"/>
    <s v=""/>
    <x v="21"/>
    <x v="8"/>
    <x v="30"/>
    <x v="0"/>
    <n v="75"/>
    <n v="75"/>
    <n v="0.30399999999999999"/>
    <n v="0.30399999999999999"/>
    <s v=""/>
    <s v=""/>
    <x v="0"/>
  </r>
  <r>
    <x v="0"/>
    <x v="21"/>
    <s v=""/>
    <x v="21"/>
    <x v="5"/>
    <x v="17"/>
    <x v="2"/>
    <n v="235"/>
    <n v="235"/>
    <n v="0.94"/>
    <n v="0.94"/>
    <s v=""/>
    <s v=""/>
    <x v="0"/>
  </r>
  <r>
    <x v="0"/>
    <x v="21"/>
    <s v=""/>
    <x v="21"/>
    <x v="8"/>
    <x v="18"/>
    <x v="0"/>
    <n v="-1"/>
    <n v="0"/>
    <n v="-0.01"/>
    <n v="0"/>
    <s v=""/>
    <s v=""/>
    <x v="0"/>
  </r>
  <r>
    <x v="0"/>
    <x v="21"/>
    <s v=""/>
    <x v="21"/>
    <x v="4"/>
    <x v="19"/>
    <x v="0"/>
    <n v="40"/>
    <n v="40"/>
    <n v="0.156"/>
    <n v="0.156"/>
    <s v=""/>
    <s v=""/>
    <x v="0"/>
  </r>
  <r>
    <x v="0"/>
    <x v="21"/>
    <s v=""/>
    <x v="21"/>
    <x v="7"/>
    <x v="7"/>
    <x v="0"/>
    <n v="-1"/>
    <n v="0"/>
    <n v="-0.01"/>
    <n v="0"/>
    <s v=""/>
    <s v=""/>
    <x v="0"/>
  </r>
  <r>
    <x v="0"/>
    <x v="21"/>
    <s v=""/>
    <x v="21"/>
    <x v="4"/>
    <x v="26"/>
    <x v="0"/>
    <n v="10"/>
    <n v="10"/>
    <n v="4.3999999999999997E-2"/>
    <n v="4.3999999999999997E-2"/>
    <s v=""/>
    <s v=""/>
    <x v="0"/>
  </r>
  <r>
    <x v="0"/>
    <x v="21"/>
    <s v=""/>
    <x v="21"/>
    <x v="8"/>
    <x v="29"/>
    <x v="0"/>
    <n v="120"/>
    <n v="120"/>
    <n v="0.48799999999999999"/>
    <n v="0.48799999999999999"/>
    <s v=""/>
    <s v=""/>
    <x v="0"/>
  </r>
  <r>
    <x v="0"/>
    <x v="21"/>
    <s v=""/>
    <x v="21"/>
    <x v="8"/>
    <x v="33"/>
    <x v="0"/>
    <n v="10"/>
    <n v="10"/>
    <n v="3.2000000000000001E-2"/>
    <n v="3.2000000000000001E-2"/>
    <s v=""/>
    <s v=""/>
    <x v="0"/>
  </r>
  <r>
    <x v="0"/>
    <x v="21"/>
    <s v=""/>
    <x v="21"/>
    <x v="8"/>
    <x v="28"/>
    <x v="0"/>
    <n v="35"/>
    <n v="35"/>
    <n v="0.14799999999999999"/>
    <n v="0.14799999999999999"/>
    <s v=""/>
    <s v=""/>
    <x v="0"/>
  </r>
  <r>
    <x v="0"/>
    <x v="21"/>
    <s v=""/>
    <x v="21"/>
    <x v="3"/>
    <x v="36"/>
    <x v="0"/>
    <n v="-1"/>
    <n v="0"/>
    <n v="-0.01"/>
    <n v="0"/>
    <s v=""/>
    <s v=""/>
    <x v="0"/>
  </r>
  <r>
    <x v="0"/>
    <x v="21"/>
    <s v=""/>
    <x v="21"/>
    <x v="8"/>
    <x v="7"/>
    <x v="0"/>
    <n v="-1"/>
    <n v="0"/>
    <n v="-0.01"/>
    <n v="0"/>
    <s v=""/>
    <s v=""/>
    <x v="0"/>
  </r>
  <r>
    <x v="0"/>
    <x v="21"/>
    <s v=""/>
    <x v="21"/>
    <x v="4"/>
    <x v="9"/>
    <x v="0"/>
    <n v="15"/>
    <n v="15"/>
    <n v="5.6000000000000001E-2"/>
    <n v="5.6000000000000001E-2"/>
    <s v=""/>
    <s v=""/>
    <x v="0"/>
  </r>
  <r>
    <x v="0"/>
    <x v="21"/>
    <s v=""/>
    <x v="21"/>
    <x v="7"/>
    <x v="16"/>
    <x v="0"/>
    <n v="20"/>
    <n v="20"/>
    <n v="8.7999999999999995E-2"/>
    <n v="8.7999999999999995E-2"/>
    <s v=""/>
    <s v=""/>
    <x v="0"/>
  </r>
  <r>
    <x v="0"/>
    <x v="21"/>
    <s v=""/>
    <x v="21"/>
    <x v="5"/>
    <x v="35"/>
    <x v="3"/>
    <n v="15"/>
    <n v="15"/>
    <n v="0.06"/>
    <n v="0.06"/>
    <s v=""/>
    <s v=""/>
    <x v="0"/>
  </r>
  <r>
    <x v="0"/>
    <x v="21"/>
    <s v=""/>
    <x v="21"/>
    <x v="6"/>
    <x v="11"/>
    <x v="0"/>
    <n v="250"/>
    <n v="250"/>
    <n v="1"/>
    <n v="1"/>
    <s v=""/>
    <s v=""/>
    <x v="0"/>
  </r>
  <r>
    <x v="0"/>
    <x v="21"/>
    <s v=""/>
    <x v="21"/>
    <x v="7"/>
    <x v="31"/>
    <x v="0"/>
    <n v="60"/>
    <n v="60"/>
    <n v="0.23200000000000001"/>
    <n v="0.23200000000000001"/>
    <s v=""/>
    <s v=""/>
    <x v="0"/>
  </r>
  <r>
    <x v="0"/>
    <x v="21"/>
    <s v=""/>
    <x v="21"/>
    <x v="1"/>
    <x v="23"/>
    <x v="0"/>
    <n v="120"/>
    <n v="120"/>
    <n v="0.47599999999999998"/>
    <n v="0.47599999999999998"/>
    <s v=""/>
    <s v=""/>
    <x v="0"/>
  </r>
  <r>
    <x v="0"/>
    <x v="21"/>
    <s v=""/>
    <x v="21"/>
    <x v="7"/>
    <x v="15"/>
    <x v="0"/>
    <n v="10"/>
    <n v="10"/>
    <n v="4.8000000000000001E-2"/>
    <n v="4.8000000000000001E-2"/>
    <s v=""/>
    <s v=""/>
    <x v="0"/>
  </r>
  <r>
    <x v="0"/>
    <x v="21"/>
    <s v=""/>
    <x v="21"/>
    <x v="3"/>
    <x v="22"/>
    <x v="0"/>
    <n v="20"/>
    <n v="20"/>
    <n v="7.5999999999999998E-2"/>
    <n v="7.5999999999999998E-2"/>
    <s v=""/>
    <s v=""/>
    <x v="0"/>
  </r>
  <r>
    <x v="0"/>
    <x v="22"/>
    <s v=""/>
    <x v="22"/>
    <x v="9"/>
    <x v="11"/>
    <x v="0"/>
    <s v=""/>
    <s v=""/>
    <s v=""/>
    <s v=""/>
    <n v="8.0389599999999994"/>
    <n v="7"/>
    <x v="0"/>
  </r>
  <r>
    <x v="0"/>
    <x v="22"/>
    <s v=""/>
    <x v="22"/>
    <x v="10"/>
    <x v="11"/>
    <x v="0"/>
    <s v=""/>
    <s v=""/>
    <s v=""/>
    <s v=""/>
    <n v="29.472100000000001"/>
    <n v="30"/>
    <x v="0"/>
  </r>
  <r>
    <x v="0"/>
    <x v="22"/>
    <s v=""/>
    <x v="22"/>
    <x v="0"/>
    <x v="0"/>
    <x v="0"/>
    <n v="1"/>
    <s v=""/>
    <s v=""/>
    <s v=""/>
    <s v=""/>
    <s v=""/>
    <x v="0"/>
  </r>
  <r>
    <x v="0"/>
    <x v="22"/>
    <s v=""/>
    <x v="22"/>
    <x v="2"/>
    <x v="14"/>
    <x v="0"/>
    <n v="385"/>
    <n v="385"/>
    <n v="0.83047210300429197"/>
    <n v="0.83047210300429197"/>
    <s v=""/>
    <s v=""/>
    <x v="0"/>
  </r>
  <r>
    <x v="0"/>
    <x v="22"/>
    <s v=""/>
    <x v="22"/>
    <x v="5"/>
    <x v="1"/>
    <x v="1"/>
    <n v="-1"/>
    <n v="0"/>
    <n v="-0.01"/>
    <n v="0"/>
    <s v=""/>
    <s v=""/>
    <x v="0"/>
  </r>
  <r>
    <x v="0"/>
    <x v="22"/>
    <s v=""/>
    <x v="22"/>
    <x v="1"/>
    <x v="23"/>
    <x v="0"/>
    <n v="225"/>
    <n v="225"/>
    <n v="0.47854077253218902"/>
    <n v="0.47854077253218902"/>
    <s v=""/>
    <s v=""/>
    <x v="0"/>
  </r>
  <r>
    <x v="0"/>
    <x v="22"/>
    <s v=""/>
    <x v="22"/>
    <x v="1"/>
    <x v="1"/>
    <x v="0"/>
    <n v="-1"/>
    <n v="0"/>
    <n v="-0.01"/>
    <n v="0"/>
    <s v=""/>
    <s v=""/>
    <x v="0"/>
  </r>
  <r>
    <x v="0"/>
    <x v="22"/>
    <s v=""/>
    <x v="22"/>
    <x v="3"/>
    <x v="22"/>
    <x v="0"/>
    <n v="-1"/>
    <n v="0"/>
    <n v="-0.01"/>
    <n v="0"/>
    <s v=""/>
    <s v=""/>
    <x v="0"/>
  </r>
  <r>
    <x v="0"/>
    <x v="22"/>
    <s v=""/>
    <x v="22"/>
    <x v="3"/>
    <x v="21"/>
    <x v="0"/>
    <n v="-1"/>
    <n v="0"/>
    <n v="-0.01"/>
    <n v="0"/>
    <s v=""/>
    <s v=""/>
    <x v="0"/>
  </r>
  <r>
    <x v="0"/>
    <x v="22"/>
    <s v=""/>
    <x v="22"/>
    <x v="3"/>
    <x v="6"/>
    <x v="0"/>
    <n v="-1"/>
    <n v="0"/>
    <n v="-0.01"/>
    <n v="0"/>
    <s v=""/>
    <s v=""/>
    <x v="0"/>
  </r>
  <r>
    <x v="0"/>
    <x v="22"/>
    <s v=""/>
    <x v="22"/>
    <x v="7"/>
    <x v="13"/>
    <x v="0"/>
    <n v="330"/>
    <n v="330"/>
    <n v="0.70600858369098696"/>
    <n v="0.70600858369098696"/>
    <s v=""/>
    <s v=""/>
    <x v="0"/>
  </r>
  <r>
    <x v="0"/>
    <x v="22"/>
    <s v=""/>
    <x v="22"/>
    <x v="3"/>
    <x v="25"/>
    <x v="0"/>
    <n v="-1"/>
    <n v="0"/>
    <n v="-0.01"/>
    <n v="0"/>
    <s v=""/>
    <s v=""/>
    <x v="0"/>
  </r>
  <r>
    <x v="0"/>
    <x v="22"/>
    <s v=""/>
    <x v="22"/>
    <x v="3"/>
    <x v="3"/>
    <x v="0"/>
    <n v="-1"/>
    <n v="0"/>
    <n v="-0.01"/>
    <n v="0"/>
    <s v=""/>
    <s v=""/>
    <x v="0"/>
  </r>
  <r>
    <x v="0"/>
    <x v="22"/>
    <s v=""/>
    <x v="22"/>
    <x v="7"/>
    <x v="15"/>
    <x v="0"/>
    <n v="30"/>
    <n v="30"/>
    <n v="6.8669527896995694E-2"/>
    <n v="6.8669527896995694E-2"/>
    <s v=""/>
    <s v=""/>
    <x v="0"/>
  </r>
  <r>
    <x v="0"/>
    <x v="22"/>
    <s v=""/>
    <x v="22"/>
    <x v="1"/>
    <x v="20"/>
    <x v="0"/>
    <n v="120"/>
    <n v="120"/>
    <n v="0.257510729613734"/>
    <n v="0.257510729613734"/>
    <s v=""/>
    <s v=""/>
    <x v="0"/>
  </r>
  <r>
    <x v="0"/>
    <x v="22"/>
    <s v=""/>
    <x v="22"/>
    <x v="3"/>
    <x v="24"/>
    <x v="0"/>
    <n v="460"/>
    <n v="460"/>
    <n v="0.98927038626609398"/>
    <n v="0.98927038626609398"/>
    <s v=""/>
    <s v=""/>
    <x v="0"/>
  </r>
  <r>
    <x v="0"/>
    <x v="22"/>
    <s v=""/>
    <x v="22"/>
    <x v="1"/>
    <x v="8"/>
    <x v="0"/>
    <n v="110"/>
    <n v="110"/>
    <n v="0.24034334763948501"/>
    <n v="0.24034334763948501"/>
    <s v=""/>
    <s v=""/>
    <x v="0"/>
  </r>
  <r>
    <x v="0"/>
    <x v="22"/>
    <s v=""/>
    <x v="22"/>
    <x v="5"/>
    <x v="35"/>
    <x v="3"/>
    <n v="30"/>
    <n v="30"/>
    <n v="6.8669527896995694E-2"/>
    <n v="6.8669527896995694E-2"/>
    <s v=""/>
    <s v=""/>
    <x v="0"/>
  </r>
  <r>
    <x v="0"/>
    <x v="22"/>
    <s v=""/>
    <x v="22"/>
    <x v="3"/>
    <x v="7"/>
    <x v="0"/>
    <n v="-1"/>
    <n v="0"/>
    <n v="-0.01"/>
    <n v="0"/>
    <s v=""/>
    <s v=""/>
    <x v="0"/>
  </r>
  <r>
    <x v="0"/>
    <x v="22"/>
    <s v=""/>
    <x v="22"/>
    <x v="1"/>
    <x v="32"/>
    <x v="0"/>
    <n v="10"/>
    <n v="10"/>
    <n v="2.3605150214592301E-2"/>
    <n v="2.3605150214592301E-2"/>
    <s v=""/>
    <s v=""/>
    <x v="0"/>
  </r>
  <r>
    <x v="0"/>
    <x v="22"/>
    <s v=""/>
    <x v="22"/>
    <x v="8"/>
    <x v="30"/>
    <x v="0"/>
    <n v="170"/>
    <n v="170"/>
    <n v="0.36051502145922698"/>
    <n v="0.36051502145922698"/>
    <s v=""/>
    <s v=""/>
    <x v="0"/>
  </r>
  <r>
    <x v="0"/>
    <x v="22"/>
    <s v=""/>
    <x v="22"/>
    <x v="4"/>
    <x v="27"/>
    <x v="0"/>
    <n v="135"/>
    <n v="135"/>
    <n v="0.29184549356223199"/>
    <n v="0.29184549356223199"/>
    <s v=""/>
    <s v=""/>
    <x v="0"/>
  </r>
  <r>
    <x v="0"/>
    <x v="22"/>
    <s v=""/>
    <x v="22"/>
    <x v="4"/>
    <x v="5"/>
    <x v="0"/>
    <n v="-1"/>
    <n v="0"/>
    <n v="-0.01"/>
    <n v="0"/>
    <s v=""/>
    <s v=""/>
    <x v="0"/>
  </r>
  <r>
    <x v="0"/>
    <x v="22"/>
    <s v=""/>
    <x v="22"/>
    <x v="4"/>
    <x v="10"/>
    <x v="0"/>
    <n v="125"/>
    <n v="125"/>
    <n v="0.26824034334763902"/>
    <n v="0.26824034334763902"/>
    <s v=""/>
    <s v=""/>
    <x v="0"/>
  </r>
  <r>
    <x v="0"/>
    <x v="22"/>
    <s v=""/>
    <x v="22"/>
    <x v="8"/>
    <x v="34"/>
    <x v="0"/>
    <n v="15"/>
    <n v="15"/>
    <n v="3.0042918454935601E-2"/>
    <n v="3.0042918454935601E-2"/>
    <s v=""/>
    <s v=""/>
    <x v="0"/>
  </r>
  <r>
    <x v="0"/>
    <x v="22"/>
    <s v=""/>
    <x v="22"/>
    <x v="7"/>
    <x v="7"/>
    <x v="0"/>
    <n v="-1"/>
    <n v="0"/>
    <n v="-0.01"/>
    <n v="0"/>
    <s v=""/>
    <s v=""/>
    <x v="0"/>
  </r>
  <r>
    <x v="0"/>
    <x v="22"/>
    <s v=""/>
    <x v="22"/>
    <x v="4"/>
    <x v="26"/>
    <x v="0"/>
    <n v="20"/>
    <n v="20"/>
    <n v="4.50643776824034E-2"/>
    <n v="4.50643776824034E-2"/>
    <s v=""/>
    <s v=""/>
    <x v="0"/>
  </r>
  <r>
    <x v="0"/>
    <x v="22"/>
    <s v=""/>
    <x v="22"/>
    <x v="3"/>
    <x v="36"/>
    <x v="0"/>
    <n v="-1"/>
    <n v="0"/>
    <n v="-0.01"/>
    <n v="0"/>
    <s v=""/>
    <s v=""/>
    <x v="0"/>
  </r>
  <r>
    <x v="0"/>
    <x v="22"/>
    <s v=""/>
    <x v="22"/>
    <x v="4"/>
    <x v="19"/>
    <x v="0"/>
    <n v="85"/>
    <n v="85"/>
    <n v="0.18240343347639501"/>
    <n v="0.18240343347639501"/>
    <s v=""/>
    <s v=""/>
    <x v="0"/>
  </r>
  <r>
    <x v="0"/>
    <x v="22"/>
    <s v=""/>
    <x v="22"/>
    <x v="2"/>
    <x v="2"/>
    <x v="0"/>
    <n v="75"/>
    <n v="75"/>
    <n v="0.16523605150214599"/>
    <n v="0.16523605150214599"/>
    <s v=""/>
    <s v=""/>
    <x v="0"/>
  </r>
  <r>
    <x v="0"/>
    <x v="22"/>
    <s v=""/>
    <x v="22"/>
    <x v="5"/>
    <x v="17"/>
    <x v="2"/>
    <n v="435"/>
    <n v="435"/>
    <n v="0.93133047210300401"/>
    <n v="0.93133047210300401"/>
    <s v=""/>
    <s v=""/>
    <x v="0"/>
  </r>
  <r>
    <x v="0"/>
    <x v="22"/>
    <s v=""/>
    <x v="22"/>
    <x v="8"/>
    <x v="33"/>
    <x v="0"/>
    <n v="20"/>
    <n v="20"/>
    <n v="3.8626609442060103E-2"/>
    <n v="3.8626609442060103E-2"/>
    <s v=""/>
    <s v=""/>
    <x v="0"/>
  </r>
  <r>
    <x v="0"/>
    <x v="22"/>
    <s v=""/>
    <x v="22"/>
    <x v="4"/>
    <x v="9"/>
    <x v="0"/>
    <n v="15"/>
    <n v="15"/>
    <n v="3.0042918454935601E-2"/>
    <n v="3.0042918454935601E-2"/>
    <s v=""/>
    <s v=""/>
    <x v="0"/>
  </r>
  <r>
    <x v="0"/>
    <x v="22"/>
    <s v=""/>
    <x v="22"/>
    <x v="4"/>
    <x v="4"/>
    <x v="0"/>
    <n v="85"/>
    <n v="85"/>
    <n v="0.178111587982833"/>
    <n v="0.178111587982833"/>
    <s v=""/>
    <s v=""/>
    <x v="0"/>
  </r>
  <r>
    <x v="0"/>
    <x v="22"/>
    <s v=""/>
    <x v="22"/>
    <x v="8"/>
    <x v="28"/>
    <x v="0"/>
    <n v="70"/>
    <n v="70"/>
    <n v="0.14806866952789699"/>
    <n v="0.14806866952789699"/>
    <s v=""/>
    <s v=""/>
    <x v="0"/>
  </r>
  <r>
    <x v="0"/>
    <x v="22"/>
    <s v=""/>
    <x v="22"/>
    <x v="8"/>
    <x v="7"/>
    <x v="0"/>
    <n v="-1"/>
    <n v="0"/>
    <n v="-0.01"/>
    <n v="0"/>
    <s v=""/>
    <s v=""/>
    <x v="0"/>
  </r>
  <r>
    <x v="0"/>
    <x v="22"/>
    <s v=""/>
    <x v="22"/>
    <x v="8"/>
    <x v="18"/>
    <x v="0"/>
    <n v="10"/>
    <n v="10"/>
    <n v="1.7167381974248899E-2"/>
    <n v="1.7167381974248899E-2"/>
    <s v=""/>
    <s v=""/>
    <x v="0"/>
  </r>
  <r>
    <x v="0"/>
    <x v="22"/>
    <s v=""/>
    <x v="22"/>
    <x v="8"/>
    <x v="29"/>
    <x v="0"/>
    <n v="190"/>
    <n v="190"/>
    <n v="0.40557939914163099"/>
    <n v="0.40557939914163099"/>
    <s v=""/>
    <s v=""/>
    <x v="0"/>
  </r>
  <r>
    <x v="0"/>
    <x v="22"/>
    <s v=""/>
    <x v="22"/>
    <x v="7"/>
    <x v="16"/>
    <x v="0"/>
    <n v="25"/>
    <n v="25"/>
    <n v="5.7939914163090099E-2"/>
    <n v="5.7939914163090099E-2"/>
    <s v=""/>
    <s v=""/>
    <x v="0"/>
  </r>
  <r>
    <x v="0"/>
    <x v="22"/>
    <s v=""/>
    <x v="22"/>
    <x v="7"/>
    <x v="31"/>
    <x v="0"/>
    <n v="80"/>
    <n v="80"/>
    <n v="0.16738197424892701"/>
    <n v="0.16738197424892701"/>
    <s v=""/>
    <s v=""/>
    <x v="0"/>
  </r>
  <r>
    <x v="0"/>
    <x v="22"/>
    <s v=""/>
    <x v="22"/>
    <x v="6"/>
    <x v="11"/>
    <x v="0"/>
    <n v="465"/>
    <n v="465"/>
    <n v="1"/>
    <n v="1"/>
    <s v=""/>
    <s v=""/>
    <x v="0"/>
  </r>
  <r>
    <x v="0"/>
    <x v="22"/>
    <s v=""/>
    <x v="22"/>
    <x v="2"/>
    <x v="12"/>
    <x v="0"/>
    <n v="-1"/>
    <n v="0"/>
    <n v="-0.01"/>
    <n v="0"/>
    <s v=""/>
    <s v=""/>
    <x v="0"/>
  </r>
  <r>
    <x v="0"/>
    <x v="22"/>
    <s v=""/>
    <x v="22"/>
    <x v="2"/>
    <x v="7"/>
    <x v="0"/>
    <n v="-1"/>
    <n v="0"/>
    <n v="-0.01"/>
    <n v="0"/>
    <s v=""/>
    <s v=""/>
    <x v="0"/>
  </r>
  <r>
    <x v="0"/>
    <x v="22"/>
    <s v=""/>
    <x v="22"/>
    <x v="4"/>
    <x v="1"/>
    <x v="0"/>
    <n v="-1"/>
    <n v="0"/>
    <n v="-0.01"/>
    <n v="0"/>
    <s v=""/>
    <s v=""/>
    <x v="0"/>
  </r>
  <r>
    <x v="0"/>
    <x v="23"/>
    <s v=""/>
    <x v="23"/>
    <x v="0"/>
    <x v="0"/>
    <x v="0"/>
    <n v="1"/>
    <s v=""/>
    <s v=""/>
    <s v=""/>
    <s v=""/>
    <s v=""/>
    <x v="0"/>
  </r>
  <r>
    <x v="0"/>
    <x v="23"/>
    <s v=""/>
    <x v="23"/>
    <x v="9"/>
    <x v="11"/>
    <x v="0"/>
    <s v=""/>
    <s v=""/>
    <s v=""/>
    <s v=""/>
    <n v="7.1549300000000002"/>
    <n v="8"/>
    <x v="0"/>
  </r>
  <r>
    <x v="0"/>
    <x v="23"/>
    <s v=""/>
    <x v="23"/>
    <x v="10"/>
    <x v="11"/>
    <x v="0"/>
    <s v=""/>
    <s v=""/>
    <s v=""/>
    <s v=""/>
    <n v="29.240349999999999"/>
    <n v="30"/>
    <x v="0"/>
  </r>
  <r>
    <x v="0"/>
    <x v="23"/>
    <s v=""/>
    <x v="23"/>
    <x v="1"/>
    <x v="32"/>
    <x v="0"/>
    <n v="35"/>
    <n v="35"/>
    <n v="3.7486218302094802E-2"/>
    <n v="3.7486218302094802E-2"/>
    <s v=""/>
    <s v=""/>
    <x v="0"/>
  </r>
  <r>
    <x v="0"/>
    <x v="23"/>
    <s v=""/>
    <x v="23"/>
    <x v="3"/>
    <x v="22"/>
    <x v="0"/>
    <n v="30"/>
    <n v="30"/>
    <n v="3.5281146637265698E-2"/>
    <n v="3.5281146637265698E-2"/>
    <s v=""/>
    <s v=""/>
    <x v="0"/>
  </r>
  <r>
    <x v="0"/>
    <x v="23"/>
    <s v=""/>
    <x v="23"/>
    <x v="3"/>
    <x v="21"/>
    <x v="0"/>
    <n v="10"/>
    <n v="10"/>
    <n v="8.8202866593164297E-3"/>
    <n v="8.8202866593164297E-3"/>
    <s v=""/>
    <s v=""/>
    <x v="0"/>
  </r>
  <r>
    <x v="0"/>
    <x v="23"/>
    <s v=""/>
    <x v="23"/>
    <x v="1"/>
    <x v="8"/>
    <x v="0"/>
    <n v="200"/>
    <n v="200"/>
    <n v="0.22050716648291099"/>
    <n v="0.22050716648291099"/>
    <s v=""/>
    <s v=""/>
    <x v="0"/>
  </r>
  <r>
    <x v="0"/>
    <x v="23"/>
    <s v=""/>
    <x v="23"/>
    <x v="3"/>
    <x v="6"/>
    <x v="0"/>
    <n v="10"/>
    <n v="10"/>
    <n v="1.21278941565601E-2"/>
    <n v="1.21278941565601E-2"/>
    <s v=""/>
    <s v=""/>
    <x v="0"/>
  </r>
  <r>
    <x v="0"/>
    <x v="23"/>
    <s v=""/>
    <x v="23"/>
    <x v="2"/>
    <x v="12"/>
    <x v="0"/>
    <n v="-1"/>
    <n v="0"/>
    <n v="-0.01"/>
    <n v="0"/>
    <s v=""/>
    <s v=""/>
    <x v="0"/>
  </r>
  <r>
    <x v="0"/>
    <x v="23"/>
    <s v=""/>
    <x v="23"/>
    <x v="1"/>
    <x v="23"/>
    <x v="0"/>
    <n v="405"/>
    <n v="405"/>
    <n v="0.448732083792723"/>
    <n v="0.448732083792723"/>
    <s v=""/>
    <s v=""/>
    <x v="0"/>
  </r>
  <r>
    <x v="0"/>
    <x v="23"/>
    <s v=""/>
    <x v="23"/>
    <x v="3"/>
    <x v="25"/>
    <x v="0"/>
    <n v="30"/>
    <n v="30"/>
    <n v="3.30760749724366E-2"/>
    <n v="3.30760749724366E-2"/>
    <s v=""/>
    <s v=""/>
    <x v="0"/>
  </r>
  <r>
    <x v="0"/>
    <x v="23"/>
    <s v=""/>
    <x v="23"/>
    <x v="4"/>
    <x v="5"/>
    <x v="0"/>
    <n v="-1"/>
    <n v="0"/>
    <n v="-0.01"/>
    <n v="0"/>
    <s v=""/>
    <s v=""/>
    <x v="0"/>
  </r>
  <r>
    <x v="0"/>
    <x v="23"/>
    <s v=""/>
    <x v="23"/>
    <x v="3"/>
    <x v="24"/>
    <x v="0"/>
    <n v="785"/>
    <n v="785"/>
    <n v="0.86549062844542402"/>
    <n v="0.86549062844542402"/>
    <s v=""/>
    <s v=""/>
    <x v="0"/>
  </r>
  <r>
    <x v="0"/>
    <x v="23"/>
    <s v=""/>
    <x v="23"/>
    <x v="4"/>
    <x v="27"/>
    <x v="0"/>
    <n v="300"/>
    <n v="300"/>
    <n v="0.33186328555678102"/>
    <n v="0.33186328555678102"/>
    <s v=""/>
    <s v=""/>
    <x v="0"/>
  </r>
  <r>
    <x v="0"/>
    <x v="23"/>
    <s v=""/>
    <x v="23"/>
    <x v="4"/>
    <x v="10"/>
    <x v="0"/>
    <n v="245"/>
    <n v="245"/>
    <n v="0.27122381477398"/>
    <n v="0.27122381477398"/>
    <s v=""/>
    <s v=""/>
    <x v="0"/>
  </r>
  <r>
    <x v="0"/>
    <x v="23"/>
    <s v=""/>
    <x v="23"/>
    <x v="3"/>
    <x v="3"/>
    <x v="0"/>
    <n v="10"/>
    <n v="10"/>
    <n v="1.21278941565601E-2"/>
    <n v="1.21278941565601E-2"/>
    <s v=""/>
    <s v=""/>
    <x v="0"/>
  </r>
  <r>
    <x v="0"/>
    <x v="23"/>
    <s v=""/>
    <x v="23"/>
    <x v="1"/>
    <x v="20"/>
    <x v="0"/>
    <n v="260"/>
    <n v="260"/>
    <n v="0.288864388092613"/>
    <n v="0.288864388092613"/>
    <s v=""/>
    <s v=""/>
    <x v="0"/>
  </r>
  <r>
    <x v="0"/>
    <x v="23"/>
    <s v=""/>
    <x v="23"/>
    <x v="8"/>
    <x v="30"/>
    <x v="0"/>
    <n v="310"/>
    <n v="310"/>
    <n v="0.34399117971334098"/>
    <n v="0.34399117971334098"/>
    <s v=""/>
    <s v=""/>
    <x v="0"/>
  </r>
  <r>
    <x v="0"/>
    <x v="23"/>
    <s v=""/>
    <x v="23"/>
    <x v="3"/>
    <x v="7"/>
    <x v="0"/>
    <n v="-1"/>
    <n v="0"/>
    <n v="-0.01"/>
    <n v="0"/>
    <s v=""/>
    <s v=""/>
    <x v="0"/>
  </r>
  <r>
    <x v="0"/>
    <x v="23"/>
    <s v=""/>
    <x v="23"/>
    <x v="8"/>
    <x v="28"/>
    <x v="0"/>
    <n v="125"/>
    <n v="125"/>
    <n v="0.13671444321940501"/>
    <n v="0.13671444321940501"/>
    <s v=""/>
    <s v=""/>
    <x v="0"/>
  </r>
  <r>
    <x v="0"/>
    <x v="23"/>
    <s v=""/>
    <x v="23"/>
    <x v="4"/>
    <x v="26"/>
    <x v="0"/>
    <n v="40"/>
    <n v="40"/>
    <n v="4.1896361631752997E-2"/>
    <n v="4.1896361631752997E-2"/>
    <s v=""/>
    <s v=""/>
    <x v="0"/>
  </r>
  <r>
    <x v="0"/>
    <x v="23"/>
    <s v=""/>
    <x v="23"/>
    <x v="7"/>
    <x v="15"/>
    <x v="0"/>
    <n v="65"/>
    <n v="65"/>
    <n v="7.1664829106945993E-2"/>
    <n v="7.1664829106945993E-2"/>
    <s v=""/>
    <s v=""/>
    <x v="0"/>
  </r>
  <r>
    <x v="0"/>
    <x v="23"/>
    <s v=""/>
    <x v="23"/>
    <x v="7"/>
    <x v="13"/>
    <x v="0"/>
    <n v="655"/>
    <n v="655"/>
    <n v="0.72216097023153303"/>
    <n v="0.72216097023153303"/>
    <s v=""/>
    <s v=""/>
    <x v="0"/>
  </r>
  <r>
    <x v="0"/>
    <x v="23"/>
    <s v=""/>
    <x v="23"/>
    <x v="5"/>
    <x v="17"/>
    <x v="2"/>
    <n v="690"/>
    <n v="690"/>
    <n v="0.76074972436604205"/>
    <n v="0.76074972436604205"/>
    <s v=""/>
    <s v=""/>
    <x v="0"/>
  </r>
  <r>
    <x v="0"/>
    <x v="23"/>
    <s v=""/>
    <x v="23"/>
    <x v="3"/>
    <x v="36"/>
    <x v="0"/>
    <n v="30"/>
    <n v="30"/>
    <n v="3.30760749724366E-2"/>
    <n v="3.30760749724366E-2"/>
    <s v=""/>
    <s v=""/>
    <x v="0"/>
  </r>
  <r>
    <x v="0"/>
    <x v="23"/>
    <s v=""/>
    <x v="23"/>
    <x v="8"/>
    <x v="33"/>
    <x v="0"/>
    <n v="45"/>
    <n v="45"/>
    <n v="5.1819184123483998E-2"/>
    <n v="5.1819184123483998E-2"/>
    <s v=""/>
    <s v=""/>
    <x v="0"/>
  </r>
  <r>
    <x v="0"/>
    <x v="23"/>
    <s v=""/>
    <x v="23"/>
    <x v="2"/>
    <x v="2"/>
    <x v="0"/>
    <n v="225"/>
    <n v="225"/>
    <n v="0.24586549062844501"/>
    <n v="0.24586549062844501"/>
    <s v=""/>
    <s v=""/>
    <x v="0"/>
  </r>
  <r>
    <x v="0"/>
    <x v="23"/>
    <s v=""/>
    <x v="23"/>
    <x v="8"/>
    <x v="34"/>
    <x v="0"/>
    <n v="10"/>
    <n v="10"/>
    <n v="1.32304299889746E-2"/>
    <n v="1.32304299889746E-2"/>
    <s v=""/>
    <s v=""/>
    <x v="0"/>
  </r>
  <r>
    <x v="0"/>
    <x v="23"/>
    <s v=""/>
    <x v="23"/>
    <x v="4"/>
    <x v="19"/>
    <x v="0"/>
    <n v="165"/>
    <n v="165"/>
    <n v="0.181918412348401"/>
    <n v="0.181918412348401"/>
    <s v=""/>
    <s v=""/>
    <x v="0"/>
  </r>
  <r>
    <x v="0"/>
    <x v="23"/>
    <s v=""/>
    <x v="23"/>
    <x v="5"/>
    <x v="35"/>
    <x v="3"/>
    <n v="215"/>
    <n v="215"/>
    <n v="0.23925027563395801"/>
    <n v="0.23925027563395801"/>
    <s v=""/>
    <s v=""/>
    <x v="0"/>
  </r>
  <r>
    <x v="0"/>
    <x v="23"/>
    <s v=""/>
    <x v="23"/>
    <x v="2"/>
    <x v="7"/>
    <x v="0"/>
    <n v="-1"/>
    <n v="0"/>
    <n v="-0.01"/>
    <n v="0"/>
    <s v=""/>
    <s v=""/>
    <x v="0"/>
  </r>
  <r>
    <x v="0"/>
    <x v="23"/>
    <s v=""/>
    <x v="23"/>
    <x v="8"/>
    <x v="18"/>
    <x v="0"/>
    <n v="20"/>
    <n v="20"/>
    <n v="1.9845644983461998E-2"/>
    <n v="1.9845644983461998E-2"/>
    <s v=""/>
    <s v=""/>
    <x v="0"/>
  </r>
  <r>
    <x v="0"/>
    <x v="23"/>
    <s v=""/>
    <x v="23"/>
    <x v="8"/>
    <x v="29"/>
    <x v="0"/>
    <n v="85"/>
    <n v="85"/>
    <n v="9.3715545755237106E-2"/>
    <n v="9.3715545755237106E-2"/>
    <s v=""/>
    <s v=""/>
    <x v="0"/>
  </r>
  <r>
    <x v="0"/>
    <x v="23"/>
    <s v=""/>
    <x v="23"/>
    <x v="4"/>
    <x v="9"/>
    <x v="0"/>
    <n v="25"/>
    <n v="25"/>
    <n v="2.6460859977949301E-2"/>
    <n v="2.6460859977949301E-2"/>
    <s v=""/>
    <s v=""/>
    <x v="0"/>
  </r>
  <r>
    <x v="0"/>
    <x v="23"/>
    <s v=""/>
    <x v="23"/>
    <x v="4"/>
    <x v="4"/>
    <x v="0"/>
    <n v="130"/>
    <n v="130"/>
    <n v="0.14332965821389199"/>
    <n v="0.14332965821389199"/>
    <s v=""/>
    <s v=""/>
    <x v="0"/>
  </r>
  <r>
    <x v="0"/>
    <x v="23"/>
    <s v=""/>
    <x v="23"/>
    <x v="1"/>
    <x v="1"/>
    <x v="0"/>
    <n v="-1"/>
    <n v="0"/>
    <n v="-0.01"/>
    <n v="0"/>
    <s v=""/>
    <s v=""/>
    <x v="0"/>
  </r>
  <r>
    <x v="0"/>
    <x v="23"/>
    <s v=""/>
    <x v="23"/>
    <x v="7"/>
    <x v="7"/>
    <x v="0"/>
    <n v="-1"/>
    <n v="0"/>
    <n v="-0.01"/>
    <n v="0"/>
    <s v=""/>
    <s v=""/>
    <x v="0"/>
  </r>
  <r>
    <x v="0"/>
    <x v="23"/>
    <s v=""/>
    <x v="23"/>
    <x v="8"/>
    <x v="7"/>
    <x v="0"/>
    <n v="310"/>
    <n v="310"/>
    <n v="0.34068357221609702"/>
    <n v="0.34068357221609702"/>
    <s v=""/>
    <s v=""/>
    <x v="0"/>
  </r>
  <r>
    <x v="0"/>
    <x v="23"/>
    <s v=""/>
    <x v="23"/>
    <x v="5"/>
    <x v="1"/>
    <x v="1"/>
    <n v="-1"/>
    <n v="0"/>
    <n v="-0.01"/>
    <n v="0"/>
    <s v=""/>
    <s v=""/>
    <x v="0"/>
  </r>
  <r>
    <x v="0"/>
    <x v="23"/>
    <s v=""/>
    <x v="23"/>
    <x v="2"/>
    <x v="14"/>
    <x v="0"/>
    <n v="685"/>
    <n v="685"/>
    <n v="0.75413450937155502"/>
    <n v="0.75413450937155502"/>
    <s v=""/>
    <s v=""/>
    <x v="0"/>
  </r>
  <r>
    <x v="0"/>
    <x v="23"/>
    <s v=""/>
    <x v="23"/>
    <x v="7"/>
    <x v="31"/>
    <x v="0"/>
    <n v="135"/>
    <n v="135"/>
    <n v="0.14773980154354999"/>
    <n v="0.14773980154354999"/>
    <s v=""/>
    <s v=""/>
    <x v="0"/>
  </r>
  <r>
    <x v="0"/>
    <x v="23"/>
    <s v=""/>
    <x v="23"/>
    <x v="4"/>
    <x v="1"/>
    <x v="0"/>
    <n v="-1"/>
    <n v="0"/>
    <n v="-0.01"/>
    <n v="0"/>
    <s v=""/>
    <s v=""/>
    <x v="0"/>
  </r>
  <r>
    <x v="0"/>
    <x v="23"/>
    <s v=""/>
    <x v="23"/>
    <x v="7"/>
    <x v="16"/>
    <x v="0"/>
    <n v="50"/>
    <n v="50"/>
    <n v="5.62293274531422E-2"/>
    <n v="5.62293274531422E-2"/>
    <s v=""/>
    <s v=""/>
    <x v="0"/>
  </r>
  <r>
    <x v="0"/>
    <x v="23"/>
    <s v=""/>
    <x v="23"/>
    <x v="6"/>
    <x v="11"/>
    <x v="0"/>
    <n v="905"/>
    <n v="905"/>
    <n v="1"/>
    <n v="1"/>
    <s v=""/>
    <s v=""/>
    <x v="0"/>
  </r>
  <r>
    <x v="0"/>
    <x v="24"/>
    <s v=""/>
    <x v="24"/>
    <x v="10"/>
    <x v="11"/>
    <x v="0"/>
    <s v=""/>
    <s v=""/>
    <s v=""/>
    <s v=""/>
    <n v="29.773820000000001"/>
    <n v="30"/>
    <x v="0"/>
  </r>
  <r>
    <x v="0"/>
    <x v="24"/>
    <s v=""/>
    <x v="24"/>
    <x v="9"/>
    <x v="11"/>
    <x v="0"/>
    <s v=""/>
    <s v=""/>
    <s v=""/>
    <s v=""/>
    <n v="6.8593799999999998"/>
    <n v="5"/>
    <x v="0"/>
  </r>
  <r>
    <x v="0"/>
    <x v="24"/>
    <s v=""/>
    <x v="24"/>
    <x v="0"/>
    <x v="0"/>
    <x v="0"/>
    <n v="1"/>
    <s v=""/>
    <s v=""/>
    <s v=""/>
    <s v=""/>
    <s v=""/>
    <x v="0"/>
  </r>
  <r>
    <x v="0"/>
    <x v="24"/>
    <s v=""/>
    <x v="24"/>
    <x v="2"/>
    <x v="12"/>
    <x v="0"/>
    <n v="-1"/>
    <n v="0"/>
    <n v="-0.01"/>
    <n v="0"/>
    <s v=""/>
    <s v=""/>
    <x v="0"/>
  </r>
  <r>
    <x v="0"/>
    <x v="24"/>
    <s v=""/>
    <x v="24"/>
    <x v="3"/>
    <x v="7"/>
    <x v="0"/>
    <n v="-1"/>
    <n v="0"/>
    <n v="-0.01"/>
    <n v="0"/>
    <s v=""/>
    <s v=""/>
    <x v="0"/>
  </r>
  <r>
    <x v="0"/>
    <x v="24"/>
    <s v=""/>
    <x v="24"/>
    <x v="3"/>
    <x v="21"/>
    <x v="0"/>
    <n v="25"/>
    <n v="25"/>
    <n v="3.3036848792884398E-2"/>
    <n v="3.3036848792884398E-2"/>
    <s v=""/>
    <s v=""/>
    <x v="0"/>
  </r>
  <r>
    <x v="0"/>
    <x v="24"/>
    <s v=""/>
    <x v="24"/>
    <x v="2"/>
    <x v="14"/>
    <x v="0"/>
    <n v="720"/>
    <n v="720"/>
    <n v="0.91486658195679804"/>
    <n v="0.91486658195679804"/>
    <s v=""/>
    <s v=""/>
    <x v="0"/>
  </r>
  <r>
    <x v="0"/>
    <x v="24"/>
    <s v=""/>
    <x v="24"/>
    <x v="4"/>
    <x v="4"/>
    <x v="0"/>
    <n v="125"/>
    <n v="125"/>
    <n v="0.16010165184243999"/>
    <n v="0.16010165184243999"/>
    <s v=""/>
    <s v=""/>
    <x v="0"/>
  </r>
  <r>
    <x v="0"/>
    <x v="24"/>
    <s v=""/>
    <x v="24"/>
    <x v="7"/>
    <x v="15"/>
    <x v="0"/>
    <n v="70"/>
    <n v="70"/>
    <n v="9.0216010165184199E-2"/>
    <n v="9.0216010165184199E-2"/>
    <s v=""/>
    <s v=""/>
    <x v="0"/>
  </r>
  <r>
    <x v="0"/>
    <x v="24"/>
    <s v=""/>
    <x v="24"/>
    <x v="7"/>
    <x v="16"/>
    <x v="0"/>
    <n v="105"/>
    <n v="105"/>
    <n v="0.13341804320203299"/>
    <n v="0.13341804320203299"/>
    <s v=""/>
    <s v=""/>
    <x v="0"/>
  </r>
  <r>
    <x v="0"/>
    <x v="24"/>
    <s v=""/>
    <x v="24"/>
    <x v="4"/>
    <x v="10"/>
    <x v="0"/>
    <n v="230"/>
    <n v="230"/>
    <n v="0.28970775095298601"/>
    <n v="0.28970775095298601"/>
    <s v=""/>
    <s v=""/>
    <x v="0"/>
  </r>
  <r>
    <x v="0"/>
    <x v="24"/>
    <s v=""/>
    <x v="24"/>
    <x v="4"/>
    <x v="27"/>
    <x v="0"/>
    <n v="270"/>
    <n v="270"/>
    <n v="0.340533672172808"/>
    <n v="0.340533672172808"/>
    <s v=""/>
    <s v=""/>
    <x v="0"/>
  </r>
  <r>
    <x v="0"/>
    <x v="24"/>
    <s v=""/>
    <x v="24"/>
    <x v="4"/>
    <x v="1"/>
    <x v="0"/>
    <n v="-1"/>
    <n v="0"/>
    <n v="-0.01"/>
    <n v="0"/>
    <s v=""/>
    <s v=""/>
    <x v="0"/>
  </r>
  <r>
    <x v="0"/>
    <x v="24"/>
    <s v=""/>
    <x v="24"/>
    <x v="1"/>
    <x v="23"/>
    <x v="0"/>
    <n v="340"/>
    <n v="340"/>
    <n v="0.43329097839898401"/>
    <n v="0.43329097839898401"/>
    <s v=""/>
    <s v=""/>
    <x v="0"/>
  </r>
  <r>
    <x v="0"/>
    <x v="24"/>
    <s v=""/>
    <x v="24"/>
    <x v="4"/>
    <x v="5"/>
    <x v="0"/>
    <n v="-1"/>
    <n v="0"/>
    <n v="-0.01"/>
    <n v="0"/>
    <s v=""/>
    <s v=""/>
    <x v="0"/>
  </r>
  <r>
    <x v="0"/>
    <x v="24"/>
    <s v=""/>
    <x v="24"/>
    <x v="3"/>
    <x v="6"/>
    <x v="0"/>
    <n v="-1"/>
    <n v="0"/>
    <n v="-0.01"/>
    <n v="0"/>
    <s v=""/>
    <s v=""/>
    <x v="0"/>
  </r>
  <r>
    <x v="0"/>
    <x v="24"/>
    <s v=""/>
    <x v="24"/>
    <x v="5"/>
    <x v="1"/>
    <x v="1"/>
    <n v="-1"/>
    <n v="0"/>
    <n v="-0.01"/>
    <n v="0"/>
    <s v=""/>
    <s v=""/>
    <x v="0"/>
  </r>
  <r>
    <x v="0"/>
    <x v="24"/>
    <s v=""/>
    <x v="24"/>
    <x v="6"/>
    <x v="11"/>
    <x v="0"/>
    <n v="785"/>
    <n v="785"/>
    <n v="1"/>
    <n v="1"/>
    <s v=""/>
    <s v=""/>
    <x v="0"/>
  </r>
  <r>
    <x v="0"/>
    <x v="24"/>
    <s v=""/>
    <x v="24"/>
    <x v="3"/>
    <x v="3"/>
    <x v="0"/>
    <n v="15"/>
    <n v="15"/>
    <n v="1.77890724269377E-2"/>
    <n v="1.77890724269377E-2"/>
    <s v=""/>
    <s v=""/>
    <x v="0"/>
  </r>
  <r>
    <x v="0"/>
    <x v="24"/>
    <s v=""/>
    <x v="24"/>
    <x v="3"/>
    <x v="22"/>
    <x v="0"/>
    <n v="30"/>
    <n v="30"/>
    <n v="3.8119440914866597E-2"/>
    <n v="3.8119440914866597E-2"/>
    <s v=""/>
    <s v=""/>
    <x v="0"/>
  </r>
  <r>
    <x v="0"/>
    <x v="24"/>
    <s v=""/>
    <x v="24"/>
    <x v="7"/>
    <x v="31"/>
    <x v="0"/>
    <n v="285"/>
    <n v="285"/>
    <n v="0.362134688691233"/>
    <n v="0.362134688691233"/>
    <s v=""/>
    <s v=""/>
    <x v="0"/>
  </r>
  <r>
    <x v="0"/>
    <x v="24"/>
    <s v=""/>
    <x v="24"/>
    <x v="1"/>
    <x v="8"/>
    <x v="0"/>
    <n v="170"/>
    <n v="170"/>
    <n v="0.218551461245235"/>
    <n v="0.218551461245235"/>
    <s v=""/>
    <s v=""/>
    <x v="0"/>
  </r>
  <r>
    <x v="0"/>
    <x v="24"/>
    <s v=""/>
    <x v="24"/>
    <x v="1"/>
    <x v="32"/>
    <x v="0"/>
    <n v="30"/>
    <n v="30"/>
    <n v="3.9390088945362098E-2"/>
    <n v="3.9390088945362098E-2"/>
    <s v=""/>
    <s v=""/>
    <x v="0"/>
  </r>
  <r>
    <x v="0"/>
    <x v="24"/>
    <s v=""/>
    <x v="24"/>
    <x v="3"/>
    <x v="25"/>
    <x v="0"/>
    <n v="95"/>
    <n v="95"/>
    <n v="0.121982210927573"/>
    <n v="0.121982210927573"/>
    <s v=""/>
    <s v=""/>
    <x v="0"/>
  </r>
  <r>
    <x v="0"/>
    <x v="24"/>
    <s v=""/>
    <x v="24"/>
    <x v="7"/>
    <x v="13"/>
    <x v="0"/>
    <n v="325"/>
    <n v="325"/>
    <n v="0.41423125794155002"/>
    <n v="0.41423125794155002"/>
    <s v=""/>
    <s v=""/>
    <x v="0"/>
  </r>
  <r>
    <x v="0"/>
    <x v="24"/>
    <s v=""/>
    <x v="24"/>
    <x v="8"/>
    <x v="18"/>
    <x v="0"/>
    <n v="-1"/>
    <n v="0"/>
    <n v="-0.01"/>
    <n v="0"/>
    <s v=""/>
    <s v=""/>
    <x v="0"/>
  </r>
  <r>
    <x v="0"/>
    <x v="24"/>
    <s v=""/>
    <x v="24"/>
    <x v="5"/>
    <x v="35"/>
    <x v="3"/>
    <n v="55"/>
    <n v="55"/>
    <n v="7.2426937738246502E-2"/>
    <n v="7.2426937738246502E-2"/>
    <s v=""/>
    <s v=""/>
    <x v="0"/>
  </r>
  <r>
    <x v="0"/>
    <x v="24"/>
    <s v=""/>
    <x v="24"/>
    <x v="4"/>
    <x v="19"/>
    <x v="0"/>
    <n v="105"/>
    <n v="105"/>
    <n v="0.135959339263024"/>
    <n v="0.135959339263024"/>
    <s v=""/>
    <s v=""/>
    <x v="0"/>
  </r>
  <r>
    <x v="0"/>
    <x v="24"/>
    <s v=""/>
    <x v="24"/>
    <x v="1"/>
    <x v="20"/>
    <x v="0"/>
    <n v="235"/>
    <n v="235"/>
    <n v="0.29987293519695002"/>
    <n v="0.29987293519695002"/>
    <s v=""/>
    <s v=""/>
    <x v="0"/>
  </r>
  <r>
    <x v="0"/>
    <x v="24"/>
    <s v=""/>
    <x v="24"/>
    <x v="3"/>
    <x v="24"/>
    <x v="0"/>
    <n v="420"/>
    <n v="420"/>
    <n v="0.53240152477763703"/>
    <n v="0.53240152477763703"/>
    <s v=""/>
    <s v=""/>
    <x v="0"/>
  </r>
  <r>
    <x v="0"/>
    <x v="24"/>
    <s v=""/>
    <x v="24"/>
    <x v="8"/>
    <x v="28"/>
    <x v="0"/>
    <n v="-1"/>
    <n v="0"/>
    <n v="-0.01"/>
    <n v="0"/>
    <s v=""/>
    <s v=""/>
    <x v="0"/>
  </r>
  <r>
    <x v="0"/>
    <x v="24"/>
    <s v=""/>
    <x v="24"/>
    <x v="8"/>
    <x v="33"/>
    <x v="0"/>
    <n v="-1"/>
    <n v="0"/>
    <n v="-0.01"/>
    <n v="0"/>
    <s v=""/>
    <s v=""/>
    <x v="0"/>
  </r>
  <r>
    <x v="0"/>
    <x v="24"/>
    <s v=""/>
    <x v="24"/>
    <x v="3"/>
    <x v="36"/>
    <x v="0"/>
    <n v="200"/>
    <n v="200"/>
    <n v="0.25285895806861503"/>
    <n v="0.25285895806861503"/>
    <s v=""/>
    <s v=""/>
    <x v="0"/>
  </r>
  <r>
    <x v="0"/>
    <x v="24"/>
    <s v=""/>
    <x v="24"/>
    <x v="8"/>
    <x v="30"/>
    <x v="0"/>
    <n v="20"/>
    <n v="20"/>
    <n v="2.5412960609911099E-2"/>
    <n v="2.5412960609911099E-2"/>
    <s v=""/>
    <s v=""/>
    <x v="0"/>
  </r>
  <r>
    <x v="0"/>
    <x v="24"/>
    <s v=""/>
    <x v="24"/>
    <x v="2"/>
    <x v="2"/>
    <x v="0"/>
    <n v="65"/>
    <n v="65"/>
    <n v="8.1321473951715406E-2"/>
    <n v="8.1321473951715406E-2"/>
    <s v=""/>
    <s v=""/>
    <x v="0"/>
  </r>
  <r>
    <x v="0"/>
    <x v="24"/>
    <s v=""/>
    <x v="24"/>
    <x v="5"/>
    <x v="17"/>
    <x v="2"/>
    <n v="730"/>
    <n v="730"/>
    <n v="0.92757306226175296"/>
    <n v="0.92757306226175296"/>
    <s v=""/>
    <s v=""/>
    <x v="0"/>
  </r>
  <r>
    <x v="0"/>
    <x v="24"/>
    <s v=""/>
    <x v="24"/>
    <x v="4"/>
    <x v="26"/>
    <x v="0"/>
    <n v="30"/>
    <n v="30"/>
    <n v="3.9390088945362098E-2"/>
    <n v="3.9390088945362098E-2"/>
    <s v=""/>
    <s v=""/>
    <x v="0"/>
  </r>
  <r>
    <x v="0"/>
    <x v="24"/>
    <s v=""/>
    <x v="24"/>
    <x v="8"/>
    <x v="29"/>
    <x v="0"/>
    <n v="-1"/>
    <n v="0"/>
    <n v="-0.01"/>
    <n v="0"/>
    <s v=""/>
    <s v=""/>
    <x v="0"/>
  </r>
  <r>
    <x v="0"/>
    <x v="24"/>
    <s v=""/>
    <x v="24"/>
    <x v="7"/>
    <x v="7"/>
    <x v="0"/>
    <n v="-1"/>
    <n v="0"/>
    <n v="-0.01"/>
    <n v="0"/>
    <s v=""/>
    <s v=""/>
    <x v="0"/>
  </r>
  <r>
    <x v="0"/>
    <x v="24"/>
    <s v=""/>
    <x v="24"/>
    <x v="1"/>
    <x v="1"/>
    <x v="0"/>
    <n v="5"/>
    <n v="5"/>
    <n v="8.8945362134688708E-3"/>
    <n v="8.8945362134688708E-3"/>
    <s v=""/>
    <s v=""/>
    <x v="0"/>
  </r>
  <r>
    <x v="0"/>
    <x v="24"/>
    <s v=""/>
    <x v="24"/>
    <x v="2"/>
    <x v="7"/>
    <x v="0"/>
    <n v="-1"/>
    <n v="0"/>
    <n v="-0.01"/>
    <n v="0"/>
    <s v=""/>
    <s v=""/>
    <x v="0"/>
  </r>
  <r>
    <x v="0"/>
    <x v="24"/>
    <s v=""/>
    <x v="24"/>
    <x v="8"/>
    <x v="34"/>
    <x v="0"/>
    <n v="-1"/>
    <n v="0"/>
    <n v="-0.01"/>
    <n v="0"/>
    <s v=""/>
    <s v=""/>
    <x v="0"/>
  </r>
  <r>
    <x v="0"/>
    <x v="24"/>
    <s v=""/>
    <x v="24"/>
    <x v="8"/>
    <x v="7"/>
    <x v="0"/>
    <n v="755"/>
    <n v="755"/>
    <n v="0.95806861499364704"/>
    <n v="0.95806861499364704"/>
    <s v=""/>
    <s v=""/>
    <x v="0"/>
  </r>
  <r>
    <x v="0"/>
    <x v="24"/>
    <s v=""/>
    <x v="24"/>
    <x v="4"/>
    <x v="9"/>
    <x v="0"/>
    <n v="25"/>
    <n v="25"/>
    <n v="3.0495552731893302E-2"/>
    <n v="3.0495552731893302E-2"/>
    <s v=""/>
    <s v=""/>
    <x v="0"/>
  </r>
  <r>
    <x v="0"/>
    <x v="25"/>
    <s v=""/>
    <x v="25"/>
    <x v="7"/>
    <x v="7"/>
    <x v="0"/>
    <n v="-1"/>
    <n v="0"/>
    <n v="-0.01"/>
    <n v="0"/>
    <s v=""/>
    <s v=""/>
    <x v="0"/>
  </r>
  <r>
    <x v="0"/>
    <x v="25"/>
    <s v=""/>
    <x v="25"/>
    <x v="0"/>
    <x v="0"/>
    <x v="0"/>
    <n v="1"/>
    <s v=""/>
    <s v=""/>
    <s v=""/>
    <s v=""/>
    <s v=""/>
    <x v="0"/>
  </r>
  <r>
    <x v="0"/>
    <x v="25"/>
    <s v=""/>
    <x v="25"/>
    <x v="10"/>
    <x v="11"/>
    <x v="0"/>
    <s v=""/>
    <s v=""/>
    <s v=""/>
    <s v=""/>
    <n v="27.852319999999999"/>
    <n v="28"/>
    <x v="0"/>
  </r>
  <r>
    <x v="0"/>
    <x v="25"/>
    <s v=""/>
    <x v="25"/>
    <x v="9"/>
    <x v="11"/>
    <x v="0"/>
    <s v=""/>
    <s v=""/>
    <s v=""/>
    <s v=""/>
    <n v="9.1999999999999993"/>
    <n v="10"/>
    <x v="0"/>
  </r>
  <r>
    <x v="0"/>
    <x v="25"/>
    <s v=""/>
    <x v="25"/>
    <x v="1"/>
    <x v="23"/>
    <x v="0"/>
    <n v="90"/>
    <n v="90"/>
    <n v="0.19409282700421901"/>
    <n v="0.19409282700421901"/>
    <s v=""/>
    <s v=""/>
    <x v="0"/>
  </r>
  <r>
    <x v="0"/>
    <x v="25"/>
    <s v=""/>
    <x v="25"/>
    <x v="2"/>
    <x v="14"/>
    <x v="0"/>
    <n v="340"/>
    <n v="340"/>
    <n v="0.71729957805907196"/>
    <n v="0.71729957805907196"/>
    <s v=""/>
    <s v=""/>
    <x v="0"/>
  </r>
  <r>
    <x v="0"/>
    <x v="25"/>
    <s v=""/>
    <x v="25"/>
    <x v="7"/>
    <x v="15"/>
    <x v="0"/>
    <n v="25"/>
    <n v="25"/>
    <n v="4.8523206751054898E-2"/>
    <n v="4.8523206751054898E-2"/>
    <s v=""/>
    <s v=""/>
    <x v="0"/>
  </r>
  <r>
    <x v="0"/>
    <x v="25"/>
    <s v=""/>
    <x v="25"/>
    <x v="4"/>
    <x v="5"/>
    <x v="0"/>
    <n v="-1"/>
    <n v="0"/>
    <n v="-0.01"/>
    <n v="0"/>
    <s v=""/>
    <s v=""/>
    <x v="0"/>
  </r>
  <r>
    <x v="0"/>
    <x v="25"/>
    <s v=""/>
    <x v="25"/>
    <x v="1"/>
    <x v="20"/>
    <x v="0"/>
    <n v="75"/>
    <n v="75"/>
    <n v="0.15400843881856499"/>
    <n v="0.15400843881856499"/>
    <s v=""/>
    <s v=""/>
    <x v="0"/>
  </r>
  <r>
    <x v="0"/>
    <x v="25"/>
    <s v=""/>
    <x v="25"/>
    <x v="3"/>
    <x v="6"/>
    <x v="0"/>
    <n v="15"/>
    <n v="15"/>
    <n v="3.58649789029536E-2"/>
    <n v="3.58649789029536E-2"/>
    <s v=""/>
    <s v=""/>
    <x v="0"/>
  </r>
  <r>
    <x v="0"/>
    <x v="25"/>
    <s v=""/>
    <x v="25"/>
    <x v="4"/>
    <x v="4"/>
    <x v="0"/>
    <n v="50"/>
    <n v="50"/>
    <n v="0.109704641350211"/>
    <n v="0.109704641350211"/>
    <s v=""/>
    <s v=""/>
    <x v="0"/>
  </r>
  <r>
    <x v="0"/>
    <x v="25"/>
    <s v=""/>
    <x v="25"/>
    <x v="7"/>
    <x v="31"/>
    <x v="0"/>
    <n v="155"/>
    <n v="155"/>
    <n v="0.33122362869198302"/>
    <n v="0.33122362869198302"/>
    <s v=""/>
    <s v=""/>
    <x v="0"/>
  </r>
  <r>
    <x v="0"/>
    <x v="25"/>
    <s v=""/>
    <x v="25"/>
    <x v="2"/>
    <x v="12"/>
    <x v="0"/>
    <n v="-1"/>
    <n v="0"/>
    <n v="-0.01"/>
    <n v="0"/>
    <s v=""/>
    <s v=""/>
    <x v="0"/>
  </r>
  <r>
    <x v="0"/>
    <x v="25"/>
    <s v=""/>
    <x v="25"/>
    <x v="3"/>
    <x v="21"/>
    <x v="0"/>
    <n v="55"/>
    <n v="55"/>
    <n v="0.113924050632911"/>
    <n v="0.113924050632911"/>
    <s v=""/>
    <s v=""/>
    <x v="0"/>
  </r>
  <r>
    <x v="0"/>
    <x v="25"/>
    <s v=""/>
    <x v="25"/>
    <x v="4"/>
    <x v="1"/>
    <x v="0"/>
    <n v="-1"/>
    <n v="0"/>
    <n v="-0.01"/>
    <n v="0"/>
    <s v=""/>
    <s v=""/>
    <x v="0"/>
  </r>
  <r>
    <x v="0"/>
    <x v="25"/>
    <s v=""/>
    <x v="25"/>
    <x v="7"/>
    <x v="16"/>
    <x v="0"/>
    <n v="90"/>
    <n v="90"/>
    <n v="0.18776371308016901"/>
    <n v="0.18776371308016901"/>
    <s v=""/>
    <s v=""/>
    <x v="0"/>
  </r>
  <r>
    <x v="0"/>
    <x v="25"/>
    <s v=""/>
    <x v="25"/>
    <x v="4"/>
    <x v="27"/>
    <x v="0"/>
    <n v="115"/>
    <n v="115"/>
    <n v="0.240506329113924"/>
    <n v="0.240506329113924"/>
    <s v=""/>
    <s v=""/>
    <x v="0"/>
  </r>
  <r>
    <x v="0"/>
    <x v="25"/>
    <s v=""/>
    <x v="25"/>
    <x v="3"/>
    <x v="7"/>
    <x v="0"/>
    <n v="-1"/>
    <n v="0"/>
    <n v="-0.01"/>
    <n v="0"/>
    <s v=""/>
    <s v=""/>
    <x v="0"/>
  </r>
  <r>
    <x v="0"/>
    <x v="25"/>
    <s v=""/>
    <x v="25"/>
    <x v="1"/>
    <x v="8"/>
    <x v="0"/>
    <n v="50"/>
    <n v="50"/>
    <n v="0.10126582278481"/>
    <n v="0.10126582278481"/>
    <s v=""/>
    <s v=""/>
    <x v="0"/>
  </r>
  <r>
    <x v="0"/>
    <x v="25"/>
    <s v=""/>
    <x v="25"/>
    <x v="1"/>
    <x v="32"/>
    <x v="0"/>
    <n v="10"/>
    <n v="10"/>
    <n v="1.68776371308017E-2"/>
    <n v="1.68776371308017E-2"/>
    <s v=""/>
    <s v=""/>
    <x v="0"/>
  </r>
  <r>
    <x v="0"/>
    <x v="25"/>
    <s v=""/>
    <x v="25"/>
    <x v="5"/>
    <x v="1"/>
    <x v="1"/>
    <n v="470"/>
    <n v="470"/>
    <n v="0.99578059071729996"/>
    <n v="0.99578059071729996"/>
    <s v=""/>
    <s v=""/>
    <x v="0"/>
  </r>
  <r>
    <x v="0"/>
    <x v="25"/>
    <s v=""/>
    <x v="25"/>
    <x v="3"/>
    <x v="3"/>
    <x v="0"/>
    <n v="-1"/>
    <n v="0"/>
    <n v="-0.01"/>
    <n v="0"/>
    <s v=""/>
    <s v=""/>
    <x v="0"/>
  </r>
  <r>
    <x v="0"/>
    <x v="25"/>
    <s v=""/>
    <x v="25"/>
    <x v="3"/>
    <x v="24"/>
    <x v="0"/>
    <n v="385"/>
    <n v="385"/>
    <n v="0.81223628691983096"/>
    <n v="0.81223628691983096"/>
    <s v=""/>
    <s v=""/>
    <x v="0"/>
  </r>
  <r>
    <x v="0"/>
    <x v="25"/>
    <s v=""/>
    <x v="25"/>
    <x v="4"/>
    <x v="10"/>
    <x v="0"/>
    <n v="155"/>
    <n v="155"/>
    <n v="0.322784810126582"/>
    <n v="0.322784810126582"/>
    <s v=""/>
    <s v=""/>
    <x v="0"/>
  </r>
  <r>
    <x v="0"/>
    <x v="25"/>
    <s v=""/>
    <x v="25"/>
    <x v="6"/>
    <x v="11"/>
    <x v="0"/>
    <n v="475"/>
    <n v="475"/>
    <n v="1"/>
    <n v="1"/>
    <s v=""/>
    <s v=""/>
    <x v="0"/>
  </r>
  <r>
    <x v="0"/>
    <x v="25"/>
    <s v=""/>
    <x v="25"/>
    <x v="8"/>
    <x v="28"/>
    <x v="0"/>
    <n v="70"/>
    <n v="70"/>
    <n v="0.14767932489451499"/>
    <n v="0.14767932489451499"/>
    <s v=""/>
    <s v=""/>
    <x v="0"/>
  </r>
  <r>
    <x v="0"/>
    <x v="25"/>
    <s v=""/>
    <x v="25"/>
    <x v="4"/>
    <x v="19"/>
    <x v="0"/>
    <n v="115"/>
    <n v="115"/>
    <n v="0.24261603375527399"/>
    <n v="0.24261603375527399"/>
    <s v=""/>
    <s v=""/>
    <x v="0"/>
  </r>
  <r>
    <x v="0"/>
    <x v="25"/>
    <s v=""/>
    <x v="25"/>
    <x v="5"/>
    <x v="17"/>
    <x v="2"/>
    <n v="-1"/>
    <n v="0"/>
    <n v="-0.01"/>
    <n v="0"/>
    <s v=""/>
    <s v=""/>
    <x v="0"/>
  </r>
  <r>
    <x v="0"/>
    <x v="25"/>
    <s v=""/>
    <x v="25"/>
    <x v="7"/>
    <x v="13"/>
    <x v="0"/>
    <n v="205"/>
    <n v="205"/>
    <n v="0.43248945147679302"/>
    <n v="0.43248945147679302"/>
    <s v=""/>
    <s v=""/>
    <x v="0"/>
  </r>
  <r>
    <x v="0"/>
    <x v="25"/>
    <s v=""/>
    <x v="25"/>
    <x v="3"/>
    <x v="25"/>
    <x v="0"/>
    <n v="5"/>
    <n v="5"/>
    <n v="1.26582278481013E-2"/>
    <n v="1.26582278481013E-2"/>
    <s v=""/>
    <s v=""/>
    <x v="0"/>
  </r>
  <r>
    <x v="0"/>
    <x v="25"/>
    <s v=""/>
    <x v="25"/>
    <x v="1"/>
    <x v="1"/>
    <x v="0"/>
    <n v="255"/>
    <n v="255"/>
    <n v="0.53375527426160296"/>
    <n v="0.53375527426160296"/>
    <s v=""/>
    <s v=""/>
    <x v="0"/>
  </r>
  <r>
    <x v="0"/>
    <x v="25"/>
    <s v=""/>
    <x v="25"/>
    <x v="5"/>
    <x v="35"/>
    <x v="3"/>
    <n v="-1"/>
    <n v="0"/>
    <n v="-0.01"/>
    <n v="0"/>
    <s v=""/>
    <s v=""/>
    <x v="0"/>
  </r>
  <r>
    <x v="0"/>
    <x v="25"/>
    <s v=""/>
    <x v="25"/>
    <x v="4"/>
    <x v="26"/>
    <x v="0"/>
    <n v="30"/>
    <n v="30"/>
    <n v="6.11814345991561E-2"/>
    <n v="6.11814345991561E-2"/>
    <s v=""/>
    <s v=""/>
    <x v="0"/>
  </r>
  <r>
    <x v="0"/>
    <x v="25"/>
    <s v=""/>
    <x v="25"/>
    <x v="8"/>
    <x v="29"/>
    <x v="0"/>
    <n v="195"/>
    <n v="195"/>
    <n v="0.40717299578059102"/>
    <n v="0.40717299578059102"/>
    <s v=""/>
    <s v=""/>
    <x v="0"/>
  </r>
  <r>
    <x v="0"/>
    <x v="25"/>
    <s v=""/>
    <x v="25"/>
    <x v="3"/>
    <x v="36"/>
    <x v="0"/>
    <n v="-1"/>
    <n v="0"/>
    <n v="-0.01"/>
    <n v="0"/>
    <s v=""/>
    <s v=""/>
    <x v="0"/>
  </r>
  <r>
    <x v="0"/>
    <x v="25"/>
    <s v=""/>
    <x v="25"/>
    <x v="8"/>
    <x v="30"/>
    <x v="0"/>
    <n v="150"/>
    <n v="150"/>
    <n v="0.31434599156118098"/>
    <n v="0.31434599156118098"/>
    <s v=""/>
    <s v=""/>
    <x v="0"/>
  </r>
  <r>
    <x v="0"/>
    <x v="25"/>
    <s v=""/>
    <x v="25"/>
    <x v="8"/>
    <x v="18"/>
    <x v="0"/>
    <n v="-1"/>
    <n v="0"/>
    <n v="-0.01"/>
    <n v="0"/>
    <s v=""/>
    <s v=""/>
    <x v="0"/>
  </r>
  <r>
    <x v="0"/>
    <x v="25"/>
    <s v=""/>
    <x v="25"/>
    <x v="4"/>
    <x v="9"/>
    <x v="0"/>
    <n v="10"/>
    <n v="10"/>
    <n v="1.8987341772151899E-2"/>
    <n v="1.8987341772151899E-2"/>
    <s v=""/>
    <s v=""/>
    <x v="0"/>
  </r>
  <r>
    <x v="0"/>
    <x v="25"/>
    <s v=""/>
    <x v="25"/>
    <x v="3"/>
    <x v="22"/>
    <x v="0"/>
    <n v="5"/>
    <n v="5"/>
    <n v="1.05485232067511E-2"/>
    <n v="1.05485232067511E-2"/>
    <s v=""/>
    <s v=""/>
    <x v="0"/>
  </r>
  <r>
    <x v="0"/>
    <x v="25"/>
    <s v=""/>
    <x v="25"/>
    <x v="8"/>
    <x v="7"/>
    <x v="0"/>
    <n v="25"/>
    <n v="25"/>
    <n v="4.8523206751054898E-2"/>
    <n v="4.8523206751054898E-2"/>
    <s v=""/>
    <s v=""/>
    <x v="0"/>
  </r>
  <r>
    <x v="0"/>
    <x v="25"/>
    <s v=""/>
    <x v="25"/>
    <x v="2"/>
    <x v="7"/>
    <x v="0"/>
    <n v="15"/>
    <n v="15"/>
    <n v="3.1645569620253201E-2"/>
    <n v="3.1645569620253201E-2"/>
    <s v=""/>
    <s v=""/>
    <x v="0"/>
  </r>
  <r>
    <x v="0"/>
    <x v="25"/>
    <s v=""/>
    <x v="25"/>
    <x v="8"/>
    <x v="34"/>
    <x v="0"/>
    <n v="5"/>
    <n v="5"/>
    <n v="1.26582278481013E-2"/>
    <n v="1.26582278481013E-2"/>
    <s v=""/>
    <s v=""/>
    <x v="0"/>
  </r>
  <r>
    <x v="0"/>
    <x v="25"/>
    <s v=""/>
    <x v="25"/>
    <x v="8"/>
    <x v="33"/>
    <x v="0"/>
    <n v="30"/>
    <n v="30"/>
    <n v="6.11814345991561E-2"/>
    <n v="6.11814345991561E-2"/>
    <s v=""/>
    <s v=""/>
    <x v="0"/>
  </r>
  <r>
    <x v="0"/>
    <x v="25"/>
    <s v=""/>
    <x v="25"/>
    <x v="2"/>
    <x v="2"/>
    <x v="0"/>
    <n v="120"/>
    <n v="120"/>
    <n v="0.24894514767932499"/>
    <n v="0.24894514767932499"/>
    <s v=""/>
    <s v=""/>
    <x v="0"/>
  </r>
  <r>
    <x v="0"/>
    <x v="26"/>
    <s v=""/>
    <x v="26"/>
    <x v="3"/>
    <x v="21"/>
    <x v="0"/>
    <n v="-1"/>
    <n v="0"/>
    <n v="-0.01"/>
    <n v="0"/>
    <s v=""/>
    <s v=""/>
    <x v="0"/>
  </r>
  <r>
    <x v="0"/>
    <x v="26"/>
    <s v=""/>
    <x v="26"/>
    <x v="2"/>
    <x v="7"/>
    <x v="0"/>
    <n v="-1"/>
    <n v="0"/>
    <n v="-0.01"/>
    <n v="0"/>
    <s v=""/>
    <s v=""/>
    <x v="0"/>
  </r>
  <r>
    <x v="0"/>
    <x v="26"/>
    <s v=""/>
    <x v="26"/>
    <x v="0"/>
    <x v="0"/>
    <x v="0"/>
    <n v="1"/>
    <s v=""/>
    <s v=""/>
    <s v=""/>
    <s v=""/>
    <s v=""/>
    <x v="0"/>
  </r>
  <r>
    <x v="0"/>
    <x v="26"/>
    <s v=""/>
    <x v="26"/>
    <x v="9"/>
    <x v="11"/>
    <x v="0"/>
    <s v=""/>
    <s v=""/>
    <s v=""/>
    <s v=""/>
    <n v="-1"/>
    <n v="-1"/>
    <x v="0"/>
  </r>
  <r>
    <x v="0"/>
    <x v="26"/>
    <s v=""/>
    <x v="26"/>
    <x v="10"/>
    <x v="11"/>
    <x v="0"/>
    <s v=""/>
    <s v=""/>
    <s v=""/>
    <s v=""/>
    <n v="28.814689999999999"/>
    <n v="29"/>
    <x v="0"/>
  </r>
  <r>
    <x v="0"/>
    <x v="26"/>
    <s v=""/>
    <x v="26"/>
    <x v="1"/>
    <x v="23"/>
    <x v="0"/>
    <n v="155"/>
    <n v="155"/>
    <n v="0.54895104895104896"/>
    <n v="0.54895104895104896"/>
    <s v=""/>
    <s v=""/>
    <x v="0"/>
  </r>
  <r>
    <x v="0"/>
    <x v="26"/>
    <s v=""/>
    <x v="26"/>
    <x v="4"/>
    <x v="27"/>
    <x v="0"/>
    <n v="80"/>
    <n v="80"/>
    <n v="0.28321678321678301"/>
    <n v="0.28321678321678301"/>
    <s v=""/>
    <s v=""/>
    <x v="0"/>
  </r>
  <r>
    <x v="0"/>
    <x v="26"/>
    <s v=""/>
    <x v="26"/>
    <x v="7"/>
    <x v="7"/>
    <x v="0"/>
    <n v="-1"/>
    <n v="0"/>
    <n v="-0.01"/>
    <n v="0"/>
    <s v=""/>
    <s v=""/>
    <x v="0"/>
  </r>
  <r>
    <x v="0"/>
    <x v="26"/>
    <s v=""/>
    <x v="26"/>
    <x v="4"/>
    <x v="4"/>
    <x v="0"/>
    <n v="35"/>
    <n v="35"/>
    <n v="0.12237762237762199"/>
    <n v="0.12237762237762199"/>
    <s v=""/>
    <s v=""/>
    <x v="0"/>
  </r>
  <r>
    <x v="0"/>
    <x v="26"/>
    <s v=""/>
    <x v="26"/>
    <x v="7"/>
    <x v="15"/>
    <x v="0"/>
    <n v="10"/>
    <n v="10"/>
    <n v="3.1468531468531499E-2"/>
    <n v="3.1468531468531499E-2"/>
    <s v=""/>
    <s v=""/>
    <x v="0"/>
  </r>
  <r>
    <x v="0"/>
    <x v="26"/>
    <s v=""/>
    <x v="26"/>
    <x v="1"/>
    <x v="20"/>
    <x v="0"/>
    <n v="65"/>
    <n v="65"/>
    <n v="0.22727272727272699"/>
    <n v="0.22727272727272699"/>
    <s v=""/>
    <s v=""/>
    <x v="0"/>
  </r>
  <r>
    <x v="0"/>
    <x v="26"/>
    <s v=""/>
    <x v="26"/>
    <x v="3"/>
    <x v="6"/>
    <x v="0"/>
    <n v="-1"/>
    <n v="0"/>
    <n v="-0.01"/>
    <n v="0"/>
    <s v=""/>
    <s v=""/>
    <x v="0"/>
  </r>
  <r>
    <x v="0"/>
    <x v="26"/>
    <s v=""/>
    <x v="26"/>
    <x v="7"/>
    <x v="31"/>
    <x v="0"/>
    <n v="75"/>
    <n v="75"/>
    <n v="0.26223776223776202"/>
    <n v="0.26223776223776202"/>
    <s v=""/>
    <s v=""/>
    <x v="0"/>
  </r>
  <r>
    <x v="0"/>
    <x v="26"/>
    <s v=""/>
    <x v="26"/>
    <x v="3"/>
    <x v="3"/>
    <x v="0"/>
    <n v="-1"/>
    <n v="0"/>
    <n v="-0.01"/>
    <n v="0"/>
    <s v=""/>
    <s v=""/>
    <x v="0"/>
  </r>
  <r>
    <x v="0"/>
    <x v="26"/>
    <s v=""/>
    <x v="26"/>
    <x v="1"/>
    <x v="8"/>
    <x v="0"/>
    <n v="50"/>
    <n v="50"/>
    <n v="0.171328671328671"/>
    <n v="0.171328671328671"/>
    <s v=""/>
    <s v=""/>
    <x v="0"/>
  </r>
  <r>
    <x v="0"/>
    <x v="26"/>
    <s v=""/>
    <x v="26"/>
    <x v="2"/>
    <x v="12"/>
    <x v="0"/>
    <n v="-1"/>
    <n v="0"/>
    <n v="-0.01"/>
    <n v="0"/>
    <s v=""/>
    <s v=""/>
    <x v="0"/>
  </r>
  <r>
    <x v="0"/>
    <x v="26"/>
    <s v=""/>
    <x v="26"/>
    <x v="2"/>
    <x v="14"/>
    <x v="0"/>
    <n v="250"/>
    <n v="250"/>
    <n v="0.87062937062937096"/>
    <n v="0.87062937062937096"/>
    <s v=""/>
    <s v=""/>
    <x v="0"/>
  </r>
  <r>
    <x v="0"/>
    <x v="26"/>
    <s v=""/>
    <x v="26"/>
    <x v="4"/>
    <x v="5"/>
    <x v="0"/>
    <n v="-1"/>
    <n v="0"/>
    <n v="-0.01"/>
    <n v="0"/>
    <s v=""/>
    <s v=""/>
    <x v="0"/>
  </r>
  <r>
    <x v="0"/>
    <x v="26"/>
    <s v=""/>
    <x v="26"/>
    <x v="3"/>
    <x v="7"/>
    <x v="0"/>
    <n v="20"/>
    <n v="20"/>
    <n v="6.2937062937062901E-2"/>
    <n v="6.2937062937062901E-2"/>
    <s v=""/>
    <s v=""/>
    <x v="0"/>
  </r>
  <r>
    <x v="0"/>
    <x v="26"/>
    <s v=""/>
    <x v="26"/>
    <x v="5"/>
    <x v="1"/>
    <x v="1"/>
    <n v="-1"/>
    <n v="0"/>
    <n v="-0.01"/>
    <n v="0"/>
    <s v=""/>
    <s v=""/>
    <x v="0"/>
  </r>
  <r>
    <x v="0"/>
    <x v="26"/>
    <s v=""/>
    <x v="26"/>
    <x v="6"/>
    <x v="11"/>
    <x v="0"/>
    <n v="285"/>
    <n v="285"/>
    <n v="1"/>
    <n v="1"/>
    <s v=""/>
    <s v=""/>
    <x v="0"/>
  </r>
  <r>
    <x v="0"/>
    <x v="26"/>
    <s v=""/>
    <x v="26"/>
    <x v="4"/>
    <x v="1"/>
    <x v="0"/>
    <n v="-1"/>
    <n v="0"/>
    <n v="-0.01"/>
    <n v="0"/>
    <s v=""/>
    <s v=""/>
    <x v="0"/>
  </r>
  <r>
    <x v="0"/>
    <x v="26"/>
    <s v=""/>
    <x v="26"/>
    <x v="7"/>
    <x v="16"/>
    <x v="0"/>
    <n v="15"/>
    <n v="15"/>
    <n v="5.9440559440559398E-2"/>
    <n v="5.9440559440559398E-2"/>
    <s v=""/>
    <s v=""/>
    <x v="0"/>
  </r>
  <r>
    <x v="0"/>
    <x v="26"/>
    <s v=""/>
    <x v="26"/>
    <x v="1"/>
    <x v="32"/>
    <x v="0"/>
    <n v="10"/>
    <n v="10"/>
    <n v="3.1468531468531499E-2"/>
    <n v="3.1468531468531499E-2"/>
    <s v=""/>
    <s v=""/>
    <x v="0"/>
  </r>
  <r>
    <x v="0"/>
    <x v="26"/>
    <s v=""/>
    <x v="26"/>
    <x v="4"/>
    <x v="10"/>
    <x v="0"/>
    <n v="95"/>
    <n v="95"/>
    <n v="0.339160839160839"/>
    <n v="0.339160839160839"/>
    <s v=""/>
    <s v=""/>
    <x v="0"/>
  </r>
  <r>
    <x v="0"/>
    <x v="26"/>
    <s v=""/>
    <x v="26"/>
    <x v="3"/>
    <x v="24"/>
    <x v="0"/>
    <n v="250"/>
    <n v="250"/>
    <n v="0.87412587412587395"/>
    <n v="0.87412587412587395"/>
    <s v=""/>
    <s v=""/>
    <x v="0"/>
  </r>
  <r>
    <x v="0"/>
    <x v="26"/>
    <s v=""/>
    <x v="26"/>
    <x v="8"/>
    <x v="7"/>
    <x v="0"/>
    <n v="285"/>
    <n v="285"/>
    <n v="0.99300699300699302"/>
    <n v="0.99300699300699302"/>
    <s v=""/>
    <s v=""/>
    <x v="0"/>
  </r>
  <r>
    <x v="0"/>
    <x v="26"/>
    <s v=""/>
    <x v="26"/>
    <x v="1"/>
    <x v="1"/>
    <x v="0"/>
    <n v="5"/>
    <n v="5"/>
    <n v="2.0979020979021001E-2"/>
    <n v="2.0979020979021001E-2"/>
    <s v=""/>
    <s v=""/>
    <x v="0"/>
  </r>
  <r>
    <x v="0"/>
    <x v="26"/>
    <s v=""/>
    <x v="26"/>
    <x v="3"/>
    <x v="25"/>
    <x v="0"/>
    <n v="-1"/>
    <n v="0"/>
    <n v="-0.01"/>
    <n v="0"/>
    <s v=""/>
    <s v=""/>
    <x v="0"/>
  </r>
  <r>
    <x v="0"/>
    <x v="26"/>
    <s v=""/>
    <x v="26"/>
    <x v="5"/>
    <x v="35"/>
    <x v="3"/>
    <n v="5"/>
    <n v="5"/>
    <n v="2.44755244755245E-2"/>
    <n v="2.44755244755245E-2"/>
    <s v=""/>
    <s v=""/>
    <x v="0"/>
  </r>
  <r>
    <x v="0"/>
    <x v="26"/>
    <s v=""/>
    <x v="26"/>
    <x v="2"/>
    <x v="2"/>
    <x v="0"/>
    <n v="35"/>
    <n v="35"/>
    <n v="0.115384615384615"/>
    <n v="0.115384615384615"/>
    <s v=""/>
    <s v=""/>
    <x v="0"/>
  </r>
  <r>
    <x v="0"/>
    <x v="26"/>
    <s v=""/>
    <x v="26"/>
    <x v="8"/>
    <x v="28"/>
    <x v="0"/>
    <n v="-1"/>
    <n v="0"/>
    <n v="-0.01"/>
    <n v="0"/>
    <s v=""/>
    <s v=""/>
    <x v="0"/>
  </r>
  <r>
    <x v="0"/>
    <x v="26"/>
    <s v=""/>
    <x v="26"/>
    <x v="4"/>
    <x v="19"/>
    <x v="0"/>
    <n v="55"/>
    <n v="55"/>
    <n v="0.195804195804196"/>
    <n v="0.195804195804196"/>
    <s v=""/>
    <s v=""/>
    <x v="0"/>
  </r>
  <r>
    <x v="0"/>
    <x v="26"/>
    <s v=""/>
    <x v="26"/>
    <x v="4"/>
    <x v="9"/>
    <x v="0"/>
    <n v="10"/>
    <n v="10"/>
    <n v="3.4965034965035002E-2"/>
    <n v="3.4965034965035002E-2"/>
    <s v=""/>
    <s v=""/>
    <x v="0"/>
  </r>
  <r>
    <x v="0"/>
    <x v="26"/>
    <s v=""/>
    <x v="26"/>
    <x v="8"/>
    <x v="18"/>
    <x v="0"/>
    <n v="-1"/>
    <n v="0"/>
    <n v="-0.01"/>
    <n v="0"/>
    <s v=""/>
    <s v=""/>
    <x v="0"/>
  </r>
  <r>
    <x v="0"/>
    <x v="26"/>
    <s v=""/>
    <x v="26"/>
    <x v="7"/>
    <x v="13"/>
    <x v="0"/>
    <n v="185"/>
    <n v="185"/>
    <n v="0.64685314685314699"/>
    <n v="0.64685314685314699"/>
    <s v=""/>
    <s v=""/>
    <x v="0"/>
  </r>
  <r>
    <x v="0"/>
    <x v="26"/>
    <s v=""/>
    <x v="26"/>
    <x v="8"/>
    <x v="33"/>
    <x v="0"/>
    <n v="-1"/>
    <n v="0"/>
    <n v="-0.01"/>
    <n v="0"/>
    <s v=""/>
    <s v=""/>
    <x v="0"/>
  </r>
  <r>
    <x v="0"/>
    <x v="26"/>
    <s v=""/>
    <x v="26"/>
    <x v="5"/>
    <x v="17"/>
    <x v="2"/>
    <n v="280"/>
    <n v="280"/>
    <n v="0.97552447552447497"/>
    <n v="0.97552447552447497"/>
    <s v=""/>
    <s v=""/>
    <x v="0"/>
  </r>
  <r>
    <x v="0"/>
    <x v="26"/>
    <s v=""/>
    <x v="26"/>
    <x v="3"/>
    <x v="22"/>
    <x v="0"/>
    <n v="10"/>
    <n v="10"/>
    <n v="3.1468531468531499E-2"/>
    <n v="3.1468531468531499E-2"/>
    <s v=""/>
    <s v=""/>
    <x v="0"/>
  </r>
  <r>
    <x v="0"/>
    <x v="26"/>
    <s v=""/>
    <x v="26"/>
    <x v="3"/>
    <x v="36"/>
    <x v="0"/>
    <n v="-1"/>
    <n v="0"/>
    <n v="-0.01"/>
    <n v="0"/>
    <s v=""/>
    <s v=""/>
    <x v="0"/>
  </r>
  <r>
    <x v="0"/>
    <x v="26"/>
    <s v=""/>
    <x v="26"/>
    <x v="4"/>
    <x v="26"/>
    <x v="0"/>
    <n v="5"/>
    <n v="5"/>
    <n v="2.44755244755245E-2"/>
    <n v="2.44755244755245E-2"/>
    <s v=""/>
    <s v=""/>
    <x v="0"/>
  </r>
  <r>
    <x v="0"/>
    <x v="26"/>
    <s v=""/>
    <x v="26"/>
    <x v="8"/>
    <x v="34"/>
    <x v="0"/>
    <n v="-1"/>
    <n v="0"/>
    <n v="-0.01"/>
    <n v="0"/>
    <s v=""/>
    <s v=""/>
    <x v="0"/>
  </r>
  <r>
    <x v="0"/>
    <x v="26"/>
    <s v=""/>
    <x v="26"/>
    <x v="8"/>
    <x v="29"/>
    <x v="0"/>
    <n v="-1"/>
    <n v="0"/>
    <n v="-0.01"/>
    <n v="0"/>
    <s v=""/>
    <s v=""/>
    <x v="0"/>
  </r>
  <r>
    <x v="0"/>
    <x v="26"/>
    <s v=""/>
    <x v="26"/>
    <x v="8"/>
    <x v="30"/>
    <x v="0"/>
    <n v="-1"/>
    <n v="0"/>
    <n v="-0.01"/>
    <n v="0"/>
    <s v=""/>
    <s v=""/>
    <x v="0"/>
  </r>
  <r>
    <x v="0"/>
    <x v="27"/>
    <s v=""/>
    <x v="27"/>
    <x v="7"/>
    <x v="15"/>
    <x v="0"/>
    <n v="25"/>
    <n v="25"/>
    <n v="7.1428571428571397E-2"/>
    <n v="7.1428571428571397E-2"/>
    <s v=""/>
    <s v=""/>
    <x v="0"/>
  </r>
  <r>
    <x v="0"/>
    <x v="27"/>
    <s v=""/>
    <x v="27"/>
    <x v="5"/>
    <x v="1"/>
    <x v="1"/>
    <n v="20"/>
    <n v="20"/>
    <n v="5.4945054945054903E-2"/>
    <n v="5.4945054945054903E-2"/>
    <s v=""/>
    <s v=""/>
    <x v="0"/>
  </r>
  <r>
    <x v="0"/>
    <x v="27"/>
    <s v=""/>
    <x v="27"/>
    <x v="8"/>
    <x v="30"/>
    <x v="0"/>
    <n v="140"/>
    <n v="140"/>
    <n v="0.38461538461538503"/>
    <n v="0.38461538461538503"/>
    <s v=""/>
    <s v=""/>
    <x v="0"/>
  </r>
  <r>
    <x v="0"/>
    <x v="27"/>
    <s v=""/>
    <x v="27"/>
    <x v="9"/>
    <x v="11"/>
    <x v="0"/>
    <s v=""/>
    <s v=""/>
    <s v=""/>
    <s v=""/>
    <n v="8.6060599999999994"/>
    <n v="7"/>
    <x v="0"/>
  </r>
  <r>
    <x v="0"/>
    <x v="27"/>
    <s v=""/>
    <x v="27"/>
    <x v="10"/>
    <x v="11"/>
    <x v="0"/>
    <s v=""/>
    <s v=""/>
    <s v=""/>
    <s v=""/>
    <n v="29.5989"/>
    <n v="30"/>
    <x v="0"/>
  </r>
  <r>
    <x v="0"/>
    <x v="27"/>
    <s v=""/>
    <x v="27"/>
    <x v="0"/>
    <x v="0"/>
    <x v="0"/>
    <n v="1"/>
    <s v=""/>
    <s v=""/>
    <s v=""/>
    <s v=""/>
    <s v=""/>
    <x v="0"/>
  </r>
  <r>
    <x v="0"/>
    <x v="27"/>
    <s v=""/>
    <x v="27"/>
    <x v="1"/>
    <x v="20"/>
    <x v="0"/>
    <n v="110"/>
    <n v="110"/>
    <n v="0.299450549450549"/>
    <n v="0.299450549450549"/>
    <s v=""/>
    <s v=""/>
    <x v="0"/>
  </r>
  <r>
    <x v="0"/>
    <x v="27"/>
    <s v=""/>
    <x v="27"/>
    <x v="3"/>
    <x v="6"/>
    <x v="0"/>
    <n v="-1"/>
    <n v="0"/>
    <n v="-0.01"/>
    <n v="0"/>
    <s v=""/>
    <s v=""/>
    <x v="0"/>
  </r>
  <r>
    <x v="0"/>
    <x v="27"/>
    <s v=""/>
    <x v="27"/>
    <x v="3"/>
    <x v="21"/>
    <x v="0"/>
    <n v="-1"/>
    <n v="0"/>
    <n v="-0.01"/>
    <n v="0"/>
    <s v=""/>
    <s v=""/>
    <x v="0"/>
  </r>
  <r>
    <x v="0"/>
    <x v="27"/>
    <s v=""/>
    <x v="27"/>
    <x v="1"/>
    <x v="8"/>
    <x v="0"/>
    <n v="75"/>
    <n v="75"/>
    <n v="0.200549450549451"/>
    <n v="0.200549450549451"/>
    <s v=""/>
    <s v=""/>
    <x v="0"/>
  </r>
  <r>
    <x v="0"/>
    <x v="27"/>
    <s v=""/>
    <x v="27"/>
    <x v="2"/>
    <x v="7"/>
    <x v="0"/>
    <n v="-1"/>
    <n v="0"/>
    <n v="-0.01"/>
    <n v="0"/>
    <s v=""/>
    <s v=""/>
    <x v="0"/>
  </r>
  <r>
    <x v="0"/>
    <x v="27"/>
    <s v=""/>
    <x v="27"/>
    <x v="2"/>
    <x v="2"/>
    <x v="0"/>
    <n v="35"/>
    <n v="35"/>
    <n v="9.3406593406593394E-2"/>
    <n v="9.3406593406593394E-2"/>
    <s v=""/>
    <s v=""/>
    <x v="0"/>
  </r>
  <r>
    <x v="0"/>
    <x v="27"/>
    <s v=""/>
    <x v="27"/>
    <x v="1"/>
    <x v="23"/>
    <x v="0"/>
    <n v="175"/>
    <n v="175"/>
    <n v="0.480769230769231"/>
    <n v="0.480769230769231"/>
    <s v=""/>
    <s v=""/>
    <x v="0"/>
  </r>
  <r>
    <x v="0"/>
    <x v="27"/>
    <s v=""/>
    <x v="27"/>
    <x v="4"/>
    <x v="5"/>
    <x v="0"/>
    <n v="-1"/>
    <n v="0"/>
    <n v="-0.01"/>
    <n v="0"/>
    <s v=""/>
    <s v=""/>
    <x v="0"/>
  </r>
  <r>
    <x v="0"/>
    <x v="27"/>
    <s v=""/>
    <x v="27"/>
    <x v="2"/>
    <x v="14"/>
    <x v="0"/>
    <n v="315"/>
    <n v="315"/>
    <n v="0.870879120879121"/>
    <n v="0.870879120879121"/>
    <s v=""/>
    <s v=""/>
    <x v="0"/>
  </r>
  <r>
    <x v="0"/>
    <x v="27"/>
    <s v=""/>
    <x v="27"/>
    <x v="6"/>
    <x v="11"/>
    <x v="0"/>
    <n v="365"/>
    <n v="365"/>
    <n v="1"/>
    <n v="1"/>
    <s v=""/>
    <s v=""/>
    <x v="0"/>
  </r>
  <r>
    <x v="0"/>
    <x v="27"/>
    <s v=""/>
    <x v="27"/>
    <x v="7"/>
    <x v="13"/>
    <x v="0"/>
    <n v="185"/>
    <n v="185"/>
    <n v="0.50274725274725296"/>
    <n v="0.50274725274725296"/>
    <s v=""/>
    <s v=""/>
    <x v="0"/>
  </r>
  <r>
    <x v="0"/>
    <x v="27"/>
    <s v=""/>
    <x v="27"/>
    <x v="7"/>
    <x v="7"/>
    <x v="0"/>
    <n v="-1"/>
    <n v="0"/>
    <n v="-0.01"/>
    <n v="0"/>
    <s v=""/>
    <s v=""/>
    <x v="0"/>
  </r>
  <r>
    <x v="0"/>
    <x v="27"/>
    <s v=""/>
    <x v="27"/>
    <x v="4"/>
    <x v="27"/>
    <x v="0"/>
    <n v="105"/>
    <n v="105"/>
    <n v="0.29395604395604402"/>
    <n v="0.29395604395604402"/>
    <s v=""/>
    <s v=""/>
    <x v="0"/>
  </r>
  <r>
    <x v="0"/>
    <x v="27"/>
    <s v=""/>
    <x v="27"/>
    <x v="3"/>
    <x v="7"/>
    <x v="0"/>
    <n v="5"/>
    <n v="5"/>
    <n v="1.37362637362637E-2"/>
    <n v="1.37362637362637E-2"/>
    <s v=""/>
    <s v=""/>
    <x v="0"/>
  </r>
  <r>
    <x v="0"/>
    <x v="27"/>
    <s v=""/>
    <x v="27"/>
    <x v="1"/>
    <x v="32"/>
    <x v="0"/>
    <n v="5"/>
    <n v="5"/>
    <n v="1.9230769230769201E-2"/>
    <n v="1.9230769230769201E-2"/>
    <s v=""/>
    <s v=""/>
    <x v="0"/>
  </r>
  <r>
    <x v="0"/>
    <x v="27"/>
    <s v=""/>
    <x v="27"/>
    <x v="4"/>
    <x v="1"/>
    <x v="0"/>
    <n v="-1"/>
    <n v="0"/>
    <n v="-0.01"/>
    <n v="0"/>
    <s v=""/>
    <s v=""/>
    <x v="0"/>
  </r>
  <r>
    <x v="0"/>
    <x v="27"/>
    <s v=""/>
    <x v="27"/>
    <x v="3"/>
    <x v="3"/>
    <x v="0"/>
    <n v="-1"/>
    <n v="0"/>
    <n v="-0.01"/>
    <n v="0"/>
    <s v=""/>
    <s v=""/>
    <x v="0"/>
  </r>
  <r>
    <x v="0"/>
    <x v="27"/>
    <s v=""/>
    <x v="27"/>
    <x v="4"/>
    <x v="10"/>
    <x v="0"/>
    <n v="105"/>
    <n v="105"/>
    <n v="0.29120879120879101"/>
    <n v="0.29120879120879101"/>
    <s v=""/>
    <s v=""/>
    <x v="0"/>
  </r>
  <r>
    <x v="0"/>
    <x v="27"/>
    <s v=""/>
    <x v="27"/>
    <x v="3"/>
    <x v="24"/>
    <x v="0"/>
    <n v="335"/>
    <n v="335"/>
    <n v="0.91758241758241799"/>
    <n v="0.91758241758241799"/>
    <s v=""/>
    <s v=""/>
    <x v="0"/>
  </r>
  <r>
    <x v="0"/>
    <x v="27"/>
    <s v=""/>
    <x v="27"/>
    <x v="2"/>
    <x v="12"/>
    <x v="0"/>
    <n v="15"/>
    <n v="15"/>
    <n v="3.5714285714285698E-2"/>
    <n v="3.5714285714285698E-2"/>
    <s v=""/>
    <s v=""/>
    <x v="0"/>
  </r>
  <r>
    <x v="0"/>
    <x v="27"/>
    <s v=""/>
    <x v="27"/>
    <x v="7"/>
    <x v="31"/>
    <x v="0"/>
    <n v="120"/>
    <n v="120"/>
    <n v="0.32967032967033"/>
    <n v="0.32967032967033"/>
    <s v=""/>
    <s v=""/>
    <x v="0"/>
  </r>
  <r>
    <x v="0"/>
    <x v="27"/>
    <s v=""/>
    <x v="27"/>
    <x v="8"/>
    <x v="28"/>
    <x v="0"/>
    <n v="45"/>
    <n v="45"/>
    <n v="0.12637362637362601"/>
    <n v="0.12637362637362601"/>
    <s v=""/>
    <s v=""/>
    <x v="0"/>
  </r>
  <r>
    <x v="0"/>
    <x v="27"/>
    <s v=""/>
    <x v="27"/>
    <x v="1"/>
    <x v="1"/>
    <x v="0"/>
    <n v="-1"/>
    <n v="0"/>
    <n v="-0.01"/>
    <n v="0"/>
    <s v=""/>
    <s v=""/>
    <x v="0"/>
  </r>
  <r>
    <x v="0"/>
    <x v="27"/>
    <s v=""/>
    <x v="27"/>
    <x v="7"/>
    <x v="16"/>
    <x v="0"/>
    <n v="35"/>
    <n v="35"/>
    <n v="9.6153846153846201E-2"/>
    <n v="9.6153846153846201E-2"/>
    <s v=""/>
    <s v=""/>
    <x v="0"/>
  </r>
  <r>
    <x v="0"/>
    <x v="27"/>
    <s v=""/>
    <x v="27"/>
    <x v="4"/>
    <x v="19"/>
    <x v="0"/>
    <n v="55"/>
    <n v="55"/>
    <n v="0.15384615384615399"/>
    <n v="0.15384615384615399"/>
    <s v=""/>
    <s v=""/>
    <x v="0"/>
  </r>
  <r>
    <x v="0"/>
    <x v="27"/>
    <s v=""/>
    <x v="27"/>
    <x v="4"/>
    <x v="26"/>
    <x v="0"/>
    <n v="15"/>
    <n v="15"/>
    <n v="4.6703296703296697E-2"/>
    <n v="4.6703296703296697E-2"/>
    <s v=""/>
    <s v=""/>
    <x v="0"/>
  </r>
  <r>
    <x v="0"/>
    <x v="27"/>
    <s v=""/>
    <x v="27"/>
    <x v="8"/>
    <x v="7"/>
    <x v="0"/>
    <n v="-1"/>
    <n v="0"/>
    <n v="-0.01"/>
    <n v="0"/>
    <s v=""/>
    <s v=""/>
    <x v="0"/>
  </r>
  <r>
    <x v="0"/>
    <x v="27"/>
    <s v=""/>
    <x v="27"/>
    <x v="4"/>
    <x v="4"/>
    <x v="0"/>
    <n v="65"/>
    <n v="65"/>
    <n v="0.17857142857142899"/>
    <n v="0.17857142857142899"/>
    <s v=""/>
    <s v=""/>
    <x v="0"/>
  </r>
  <r>
    <x v="0"/>
    <x v="27"/>
    <s v=""/>
    <x v="27"/>
    <x v="5"/>
    <x v="17"/>
    <x v="2"/>
    <n v="320"/>
    <n v="320"/>
    <n v="0.879120879120879"/>
    <n v="0.879120879120879"/>
    <s v=""/>
    <s v=""/>
    <x v="0"/>
  </r>
  <r>
    <x v="0"/>
    <x v="27"/>
    <s v=""/>
    <x v="27"/>
    <x v="5"/>
    <x v="35"/>
    <x v="3"/>
    <n v="25"/>
    <n v="25"/>
    <n v="6.5934065934065894E-2"/>
    <n v="6.5934065934065894E-2"/>
    <s v=""/>
    <s v=""/>
    <x v="0"/>
  </r>
  <r>
    <x v="0"/>
    <x v="27"/>
    <s v=""/>
    <x v="27"/>
    <x v="8"/>
    <x v="34"/>
    <x v="0"/>
    <n v="-1"/>
    <n v="0"/>
    <n v="-0.01"/>
    <n v="0"/>
    <s v=""/>
    <s v=""/>
    <x v="0"/>
  </r>
  <r>
    <x v="0"/>
    <x v="27"/>
    <s v=""/>
    <x v="27"/>
    <x v="8"/>
    <x v="29"/>
    <x v="0"/>
    <n v="155"/>
    <n v="155"/>
    <n v="0.42582417582417598"/>
    <n v="0.42582417582417598"/>
    <s v=""/>
    <s v=""/>
    <x v="0"/>
  </r>
  <r>
    <x v="0"/>
    <x v="27"/>
    <s v=""/>
    <x v="27"/>
    <x v="8"/>
    <x v="33"/>
    <x v="0"/>
    <n v="10"/>
    <n v="10"/>
    <n v="3.2967032967033003E-2"/>
    <n v="3.2967032967033003E-2"/>
    <s v=""/>
    <s v=""/>
    <x v="0"/>
  </r>
  <r>
    <x v="0"/>
    <x v="27"/>
    <s v=""/>
    <x v="27"/>
    <x v="3"/>
    <x v="25"/>
    <x v="0"/>
    <n v="-1"/>
    <n v="0"/>
    <n v="-0.01"/>
    <n v="0"/>
    <s v=""/>
    <s v=""/>
    <x v="0"/>
  </r>
  <r>
    <x v="0"/>
    <x v="27"/>
    <s v=""/>
    <x v="27"/>
    <x v="3"/>
    <x v="22"/>
    <x v="0"/>
    <n v="10"/>
    <n v="10"/>
    <n v="3.2967032967033003E-2"/>
    <n v="3.2967032967033003E-2"/>
    <s v=""/>
    <s v=""/>
    <x v="0"/>
  </r>
  <r>
    <x v="0"/>
    <x v="27"/>
    <s v=""/>
    <x v="27"/>
    <x v="3"/>
    <x v="36"/>
    <x v="0"/>
    <n v="10"/>
    <n v="10"/>
    <n v="2.74725274725275E-2"/>
    <n v="2.74725274725275E-2"/>
    <s v=""/>
    <s v=""/>
    <x v="0"/>
  </r>
  <r>
    <x v="0"/>
    <x v="27"/>
    <s v=""/>
    <x v="27"/>
    <x v="4"/>
    <x v="9"/>
    <x v="0"/>
    <n v="10"/>
    <n v="10"/>
    <n v="3.2967032967033003E-2"/>
    <n v="3.2967032967033003E-2"/>
    <s v=""/>
    <s v=""/>
    <x v="0"/>
  </r>
  <r>
    <x v="0"/>
    <x v="27"/>
    <s v=""/>
    <x v="27"/>
    <x v="8"/>
    <x v="18"/>
    <x v="0"/>
    <n v="5"/>
    <n v="5"/>
    <n v="1.9230769230769201E-2"/>
    <n v="1.9230769230769201E-2"/>
    <s v=""/>
    <s v=""/>
    <x v="0"/>
  </r>
  <r>
    <x v="0"/>
    <x v="28"/>
    <s v=""/>
    <x v="28"/>
    <x v="1"/>
    <x v="8"/>
    <x v="0"/>
    <n v="105"/>
    <n v="105"/>
    <n v="0.19252336448598101"/>
    <n v="0.19252336448598101"/>
    <s v=""/>
    <s v=""/>
    <x v="0"/>
  </r>
  <r>
    <x v="0"/>
    <x v="28"/>
    <s v=""/>
    <x v="28"/>
    <x v="7"/>
    <x v="15"/>
    <x v="0"/>
    <n v="35"/>
    <n v="35"/>
    <n v="6.3551401869158905E-2"/>
    <n v="6.3551401869158905E-2"/>
    <s v=""/>
    <s v=""/>
    <x v="0"/>
  </r>
  <r>
    <x v="0"/>
    <x v="28"/>
    <s v=""/>
    <x v="28"/>
    <x v="1"/>
    <x v="32"/>
    <x v="0"/>
    <n v="10"/>
    <n v="10"/>
    <n v="2.0560747663551399E-2"/>
    <n v="2.0560747663551399E-2"/>
    <s v=""/>
    <s v=""/>
    <x v="0"/>
  </r>
  <r>
    <x v="0"/>
    <x v="28"/>
    <s v=""/>
    <x v="28"/>
    <x v="4"/>
    <x v="9"/>
    <x v="0"/>
    <n v="20"/>
    <n v="20"/>
    <n v="3.3644859813084099E-2"/>
    <n v="3.3644859813084099E-2"/>
    <s v=""/>
    <s v=""/>
    <x v="0"/>
  </r>
  <r>
    <x v="0"/>
    <x v="28"/>
    <s v=""/>
    <x v="28"/>
    <x v="9"/>
    <x v="11"/>
    <x v="0"/>
    <s v=""/>
    <s v=""/>
    <s v=""/>
    <s v=""/>
    <n v="-1"/>
    <n v="-1"/>
    <x v="0"/>
  </r>
  <r>
    <x v="0"/>
    <x v="28"/>
    <s v=""/>
    <x v="28"/>
    <x v="10"/>
    <x v="11"/>
    <x v="0"/>
    <s v=""/>
    <s v=""/>
    <s v=""/>
    <s v=""/>
    <n v="28.95514"/>
    <n v="29"/>
    <x v="0"/>
  </r>
  <r>
    <x v="0"/>
    <x v="28"/>
    <s v=""/>
    <x v="28"/>
    <x v="0"/>
    <x v="0"/>
    <x v="0"/>
    <n v="1"/>
    <s v=""/>
    <s v=""/>
    <s v=""/>
    <s v=""/>
    <s v=""/>
    <x v="0"/>
  </r>
  <r>
    <x v="0"/>
    <x v="28"/>
    <s v=""/>
    <x v="28"/>
    <x v="2"/>
    <x v="7"/>
    <x v="0"/>
    <n v="15"/>
    <n v="15"/>
    <n v="2.80373831775701E-2"/>
    <n v="2.80373831775701E-2"/>
    <s v=""/>
    <s v=""/>
    <x v="0"/>
  </r>
  <r>
    <x v="0"/>
    <x v="28"/>
    <s v=""/>
    <x v="28"/>
    <x v="2"/>
    <x v="2"/>
    <x v="0"/>
    <n v="85"/>
    <n v="85"/>
    <n v="0.15514018691588799"/>
    <n v="0.15514018691588799"/>
    <s v=""/>
    <s v=""/>
    <x v="0"/>
  </r>
  <r>
    <x v="0"/>
    <x v="28"/>
    <s v=""/>
    <x v="28"/>
    <x v="1"/>
    <x v="20"/>
    <x v="0"/>
    <n v="160"/>
    <n v="160"/>
    <n v="0.29906542056074797"/>
    <n v="0.29906542056074797"/>
    <s v=""/>
    <s v=""/>
    <x v="0"/>
  </r>
  <r>
    <x v="0"/>
    <x v="28"/>
    <s v=""/>
    <x v="28"/>
    <x v="3"/>
    <x v="6"/>
    <x v="0"/>
    <n v="25"/>
    <n v="25"/>
    <n v="4.67289719626168E-2"/>
    <n v="4.67289719626168E-2"/>
    <s v=""/>
    <s v=""/>
    <x v="0"/>
  </r>
  <r>
    <x v="0"/>
    <x v="28"/>
    <s v=""/>
    <x v="28"/>
    <x v="8"/>
    <x v="30"/>
    <x v="0"/>
    <n v="180"/>
    <n v="180"/>
    <n v="0.33831775700934602"/>
    <n v="0.33831775700934602"/>
    <s v=""/>
    <s v=""/>
    <x v="0"/>
  </r>
  <r>
    <x v="0"/>
    <x v="28"/>
    <s v=""/>
    <x v="28"/>
    <x v="5"/>
    <x v="1"/>
    <x v="1"/>
    <n v="-1"/>
    <n v="0"/>
    <n v="-0.01"/>
    <n v="0"/>
    <s v=""/>
    <s v=""/>
    <x v="0"/>
  </r>
  <r>
    <x v="0"/>
    <x v="28"/>
    <s v=""/>
    <x v="28"/>
    <x v="1"/>
    <x v="23"/>
    <x v="0"/>
    <n v="245"/>
    <n v="245"/>
    <n v="0.45981308411214999"/>
    <n v="0.45981308411214999"/>
    <s v=""/>
    <s v=""/>
    <x v="0"/>
  </r>
  <r>
    <x v="0"/>
    <x v="28"/>
    <s v=""/>
    <x v="28"/>
    <x v="7"/>
    <x v="31"/>
    <x v="0"/>
    <n v="265"/>
    <n v="265"/>
    <n v="0.49345794392523401"/>
    <n v="0.49345794392523401"/>
    <s v=""/>
    <s v=""/>
    <x v="0"/>
  </r>
  <r>
    <x v="0"/>
    <x v="28"/>
    <s v=""/>
    <x v="28"/>
    <x v="4"/>
    <x v="27"/>
    <x v="0"/>
    <n v="140"/>
    <n v="140"/>
    <n v="0.25794392523364501"/>
    <n v="0.25794392523364501"/>
    <s v=""/>
    <s v=""/>
    <x v="0"/>
  </r>
  <r>
    <x v="0"/>
    <x v="28"/>
    <s v=""/>
    <x v="28"/>
    <x v="3"/>
    <x v="7"/>
    <x v="0"/>
    <n v="15"/>
    <n v="15"/>
    <n v="2.9906542056074799E-2"/>
    <n v="2.9906542056074799E-2"/>
    <s v=""/>
    <s v=""/>
    <x v="0"/>
  </r>
  <r>
    <x v="0"/>
    <x v="28"/>
    <s v=""/>
    <x v="28"/>
    <x v="7"/>
    <x v="13"/>
    <x v="0"/>
    <n v="170"/>
    <n v="170"/>
    <n v="0.32149532710280398"/>
    <n v="0.32149532710280398"/>
    <s v=""/>
    <s v=""/>
    <x v="0"/>
  </r>
  <r>
    <x v="0"/>
    <x v="28"/>
    <s v=""/>
    <x v="28"/>
    <x v="3"/>
    <x v="21"/>
    <x v="0"/>
    <n v="-1"/>
    <n v="0"/>
    <n v="-0.01"/>
    <n v="0"/>
    <s v=""/>
    <s v=""/>
    <x v="0"/>
  </r>
  <r>
    <x v="0"/>
    <x v="28"/>
    <s v=""/>
    <x v="28"/>
    <x v="4"/>
    <x v="1"/>
    <x v="0"/>
    <n v="-1"/>
    <n v="0"/>
    <n v="-0.01"/>
    <n v="0"/>
    <s v=""/>
    <s v=""/>
    <x v="0"/>
  </r>
  <r>
    <x v="0"/>
    <x v="28"/>
    <s v=""/>
    <x v="28"/>
    <x v="6"/>
    <x v="11"/>
    <x v="0"/>
    <n v="535"/>
    <n v="535"/>
    <n v="1"/>
    <n v="1"/>
    <s v=""/>
    <s v=""/>
    <x v="0"/>
  </r>
  <r>
    <x v="0"/>
    <x v="28"/>
    <s v=""/>
    <x v="28"/>
    <x v="8"/>
    <x v="18"/>
    <x v="0"/>
    <n v="10"/>
    <n v="10"/>
    <n v="1.4953271028037399E-2"/>
    <n v="1.4953271028037399E-2"/>
    <s v=""/>
    <s v=""/>
    <x v="0"/>
  </r>
  <r>
    <x v="0"/>
    <x v="28"/>
    <s v=""/>
    <x v="28"/>
    <x v="2"/>
    <x v="12"/>
    <x v="0"/>
    <n v="-1"/>
    <n v="0"/>
    <n v="-0.01"/>
    <n v="0"/>
    <s v=""/>
    <s v=""/>
    <x v="0"/>
  </r>
  <r>
    <x v="0"/>
    <x v="28"/>
    <s v=""/>
    <x v="28"/>
    <x v="3"/>
    <x v="3"/>
    <x v="0"/>
    <n v="10"/>
    <n v="10"/>
    <n v="1.4953271028037399E-2"/>
    <n v="1.4953271028037399E-2"/>
    <s v=""/>
    <s v=""/>
    <x v="0"/>
  </r>
  <r>
    <x v="0"/>
    <x v="28"/>
    <s v=""/>
    <x v="28"/>
    <x v="4"/>
    <x v="10"/>
    <x v="0"/>
    <n v="175"/>
    <n v="175"/>
    <n v="0.32523364485981299"/>
    <n v="0.32523364485981299"/>
    <s v=""/>
    <s v=""/>
    <x v="0"/>
  </r>
  <r>
    <x v="0"/>
    <x v="28"/>
    <s v=""/>
    <x v="28"/>
    <x v="2"/>
    <x v="14"/>
    <x v="0"/>
    <n v="435"/>
    <n v="435"/>
    <n v="0.81682242990654197"/>
    <n v="0.81682242990654197"/>
    <s v=""/>
    <s v=""/>
    <x v="0"/>
  </r>
  <r>
    <x v="0"/>
    <x v="28"/>
    <s v=""/>
    <x v="28"/>
    <x v="4"/>
    <x v="5"/>
    <x v="0"/>
    <n v="-1"/>
    <n v="0"/>
    <n v="-0.01"/>
    <n v="0"/>
    <s v=""/>
    <s v=""/>
    <x v="0"/>
  </r>
  <r>
    <x v="0"/>
    <x v="28"/>
    <s v=""/>
    <x v="28"/>
    <x v="3"/>
    <x v="24"/>
    <x v="0"/>
    <n v="430"/>
    <n v="430"/>
    <n v="0.80560747663551402"/>
    <n v="0.80560747663551402"/>
    <s v=""/>
    <s v=""/>
    <x v="0"/>
  </r>
  <r>
    <x v="0"/>
    <x v="28"/>
    <s v=""/>
    <x v="28"/>
    <x v="1"/>
    <x v="1"/>
    <x v="0"/>
    <n v="15"/>
    <n v="15"/>
    <n v="2.80373831775701E-2"/>
    <n v="2.80373831775701E-2"/>
    <s v=""/>
    <s v=""/>
    <x v="0"/>
  </r>
  <r>
    <x v="0"/>
    <x v="28"/>
    <s v=""/>
    <x v="28"/>
    <x v="8"/>
    <x v="7"/>
    <x v="0"/>
    <n v="-1"/>
    <n v="0"/>
    <n v="-0.01"/>
    <n v="0"/>
    <s v=""/>
    <s v=""/>
    <x v="0"/>
  </r>
  <r>
    <x v="0"/>
    <x v="28"/>
    <s v=""/>
    <x v="28"/>
    <x v="4"/>
    <x v="26"/>
    <x v="0"/>
    <n v="25"/>
    <n v="25"/>
    <n v="5.0467289719626197E-2"/>
    <n v="5.0467289719626197E-2"/>
    <s v=""/>
    <s v=""/>
    <x v="0"/>
  </r>
  <r>
    <x v="0"/>
    <x v="28"/>
    <s v=""/>
    <x v="28"/>
    <x v="7"/>
    <x v="16"/>
    <x v="0"/>
    <n v="65"/>
    <n v="65"/>
    <n v="0.121495327102804"/>
    <n v="0.121495327102804"/>
    <s v=""/>
    <s v=""/>
    <x v="0"/>
  </r>
  <r>
    <x v="0"/>
    <x v="28"/>
    <s v=""/>
    <x v="28"/>
    <x v="7"/>
    <x v="7"/>
    <x v="0"/>
    <n v="-1"/>
    <n v="0"/>
    <n v="-0.01"/>
    <n v="0"/>
    <s v=""/>
    <s v=""/>
    <x v="0"/>
  </r>
  <r>
    <x v="0"/>
    <x v="28"/>
    <s v=""/>
    <x v="28"/>
    <x v="5"/>
    <x v="17"/>
    <x v="2"/>
    <n v="400"/>
    <n v="400"/>
    <n v="0.74953271028037405"/>
    <n v="0.74953271028037405"/>
    <s v=""/>
    <s v=""/>
    <x v="0"/>
  </r>
  <r>
    <x v="0"/>
    <x v="28"/>
    <s v=""/>
    <x v="28"/>
    <x v="8"/>
    <x v="28"/>
    <x v="0"/>
    <n v="60"/>
    <n v="60"/>
    <n v="0.114018691588785"/>
    <n v="0.114018691588785"/>
    <s v=""/>
    <s v=""/>
    <x v="0"/>
  </r>
  <r>
    <x v="0"/>
    <x v="28"/>
    <s v=""/>
    <x v="28"/>
    <x v="8"/>
    <x v="33"/>
    <x v="0"/>
    <n v="25"/>
    <n v="25"/>
    <n v="5.0467289719626197E-2"/>
    <n v="5.0467289719626197E-2"/>
    <s v=""/>
    <s v=""/>
    <x v="0"/>
  </r>
  <r>
    <x v="0"/>
    <x v="28"/>
    <s v=""/>
    <x v="28"/>
    <x v="3"/>
    <x v="25"/>
    <x v="0"/>
    <n v="5"/>
    <n v="5"/>
    <n v="9.3457943925233603E-3"/>
    <n v="9.3457943925233603E-3"/>
    <s v=""/>
    <s v=""/>
    <x v="0"/>
  </r>
  <r>
    <x v="0"/>
    <x v="28"/>
    <s v=""/>
    <x v="28"/>
    <x v="8"/>
    <x v="34"/>
    <x v="0"/>
    <n v="15"/>
    <n v="15"/>
    <n v="2.80373831775701E-2"/>
    <n v="2.80373831775701E-2"/>
    <s v=""/>
    <s v=""/>
    <x v="0"/>
  </r>
  <r>
    <x v="0"/>
    <x v="28"/>
    <s v=""/>
    <x v="28"/>
    <x v="3"/>
    <x v="22"/>
    <x v="0"/>
    <n v="20"/>
    <n v="20"/>
    <n v="3.3644859813084099E-2"/>
    <n v="3.3644859813084099E-2"/>
    <s v=""/>
    <s v=""/>
    <x v="0"/>
  </r>
  <r>
    <x v="0"/>
    <x v="28"/>
    <s v=""/>
    <x v="28"/>
    <x v="4"/>
    <x v="4"/>
    <x v="0"/>
    <n v="85"/>
    <n v="85"/>
    <n v="0.15887850467289699"/>
    <n v="0.15887850467289699"/>
    <s v=""/>
    <s v=""/>
    <x v="0"/>
  </r>
  <r>
    <x v="0"/>
    <x v="28"/>
    <s v=""/>
    <x v="28"/>
    <x v="3"/>
    <x v="36"/>
    <x v="0"/>
    <n v="30"/>
    <n v="30"/>
    <n v="5.98130841121495E-2"/>
    <n v="5.98130841121495E-2"/>
    <s v=""/>
    <s v=""/>
    <x v="0"/>
  </r>
  <r>
    <x v="0"/>
    <x v="28"/>
    <s v=""/>
    <x v="28"/>
    <x v="4"/>
    <x v="19"/>
    <x v="0"/>
    <n v="95"/>
    <n v="95"/>
    <n v="0.173831775700935"/>
    <n v="0.173831775700935"/>
    <s v=""/>
    <s v=""/>
    <x v="0"/>
  </r>
  <r>
    <x v="0"/>
    <x v="28"/>
    <s v=""/>
    <x v="28"/>
    <x v="5"/>
    <x v="35"/>
    <x v="3"/>
    <n v="135"/>
    <n v="135"/>
    <n v="0.25046728971962601"/>
    <n v="0.25046728971962601"/>
    <s v=""/>
    <s v=""/>
    <x v="0"/>
  </r>
  <r>
    <x v="0"/>
    <x v="28"/>
    <s v=""/>
    <x v="28"/>
    <x v="8"/>
    <x v="29"/>
    <x v="0"/>
    <n v="245"/>
    <n v="245"/>
    <n v="0.45420560747663602"/>
    <n v="0.45420560747663602"/>
    <s v=""/>
    <s v=""/>
    <x v="0"/>
  </r>
  <r>
    <x v="0"/>
    <x v="29"/>
    <s v=""/>
    <x v="29"/>
    <x v="1"/>
    <x v="8"/>
    <x v="0"/>
    <n v="-1"/>
    <n v="0"/>
    <n v="-0.01"/>
    <n v="0"/>
    <s v=""/>
    <s v=""/>
    <x v="0"/>
  </r>
  <r>
    <x v="0"/>
    <x v="29"/>
    <s v=""/>
    <x v="29"/>
    <x v="8"/>
    <x v="29"/>
    <x v="0"/>
    <n v="-1"/>
    <n v="0"/>
    <n v="-0.01"/>
    <n v="0"/>
    <s v=""/>
    <s v=""/>
    <x v="0"/>
  </r>
  <r>
    <x v="0"/>
    <x v="29"/>
    <s v=""/>
    <x v="29"/>
    <x v="2"/>
    <x v="12"/>
    <x v="0"/>
    <n v="-1"/>
    <n v="0"/>
    <n v="-0.01"/>
    <n v="0"/>
    <s v=""/>
    <s v=""/>
    <x v="0"/>
  </r>
  <r>
    <x v="0"/>
    <x v="29"/>
    <s v=""/>
    <x v="29"/>
    <x v="2"/>
    <x v="7"/>
    <x v="0"/>
    <n v="765"/>
    <n v="765"/>
    <n v="1"/>
    <n v="1"/>
    <s v=""/>
    <s v=""/>
    <x v="0"/>
  </r>
  <r>
    <x v="0"/>
    <x v="29"/>
    <s v=""/>
    <x v="29"/>
    <x v="3"/>
    <x v="24"/>
    <x v="0"/>
    <n v="-1"/>
    <n v="0"/>
    <n v="-0.01"/>
    <n v="0"/>
    <s v=""/>
    <s v=""/>
    <x v="0"/>
  </r>
  <r>
    <x v="0"/>
    <x v="29"/>
    <s v=""/>
    <x v="29"/>
    <x v="9"/>
    <x v="11"/>
    <x v="0"/>
    <s v=""/>
    <s v=""/>
    <s v=""/>
    <s v=""/>
    <n v="-1"/>
    <n v="-1"/>
    <x v="0"/>
  </r>
  <r>
    <x v="0"/>
    <x v="29"/>
    <s v=""/>
    <x v="29"/>
    <x v="10"/>
    <x v="11"/>
    <x v="0"/>
    <s v=""/>
    <s v=""/>
    <s v=""/>
    <s v=""/>
    <n v="29.42353"/>
    <n v="29"/>
    <x v="0"/>
  </r>
  <r>
    <x v="0"/>
    <x v="29"/>
    <s v=""/>
    <x v="29"/>
    <x v="0"/>
    <x v="0"/>
    <x v="0"/>
    <n v="1"/>
    <s v=""/>
    <s v=""/>
    <s v=""/>
    <s v=""/>
    <s v=""/>
    <x v="0"/>
  </r>
  <r>
    <x v="0"/>
    <x v="29"/>
    <s v=""/>
    <x v="29"/>
    <x v="1"/>
    <x v="20"/>
    <x v="0"/>
    <n v="-1"/>
    <n v="0"/>
    <n v="-0.01"/>
    <n v="0"/>
    <s v=""/>
    <s v=""/>
    <x v="0"/>
  </r>
  <r>
    <x v="0"/>
    <x v="29"/>
    <s v=""/>
    <x v="29"/>
    <x v="8"/>
    <x v="30"/>
    <x v="0"/>
    <n v="-1"/>
    <n v="0"/>
    <n v="-0.01"/>
    <n v="0"/>
    <s v=""/>
    <s v=""/>
    <x v="0"/>
  </r>
  <r>
    <x v="0"/>
    <x v="29"/>
    <s v=""/>
    <x v="29"/>
    <x v="1"/>
    <x v="23"/>
    <x v="0"/>
    <n v="-1"/>
    <n v="0"/>
    <n v="-0.01"/>
    <n v="0"/>
    <s v=""/>
    <s v=""/>
    <x v="0"/>
  </r>
  <r>
    <x v="0"/>
    <x v="29"/>
    <s v=""/>
    <x v="29"/>
    <x v="3"/>
    <x v="3"/>
    <x v="0"/>
    <n v="-1"/>
    <n v="0"/>
    <n v="-0.01"/>
    <n v="0"/>
    <s v=""/>
    <s v=""/>
    <x v="0"/>
  </r>
  <r>
    <x v="0"/>
    <x v="29"/>
    <s v=""/>
    <x v="29"/>
    <x v="1"/>
    <x v="32"/>
    <x v="0"/>
    <n v="-1"/>
    <n v="0"/>
    <n v="-0.01"/>
    <n v="0"/>
    <s v=""/>
    <s v=""/>
    <x v="0"/>
  </r>
  <r>
    <x v="0"/>
    <x v="29"/>
    <s v=""/>
    <x v="29"/>
    <x v="2"/>
    <x v="2"/>
    <x v="0"/>
    <n v="-1"/>
    <n v="0"/>
    <n v="-0.01"/>
    <n v="0"/>
    <s v=""/>
    <s v=""/>
    <x v="0"/>
  </r>
  <r>
    <x v="0"/>
    <x v="29"/>
    <s v=""/>
    <x v="29"/>
    <x v="5"/>
    <x v="1"/>
    <x v="1"/>
    <n v="765"/>
    <n v="765"/>
    <n v="1"/>
    <n v="1"/>
    <s v=""/>
    <s v=""/>
    <x v="0"/>
  </r>
  <r>
    <x v="0"/>
    <x v="29"/>
    <s v=""/>
    <x v="29"/>
    <x v="4"/>
    <x v="5"/>
    <x v="0"/>
    <n v="-1"/>
    <n v="0"/>
    <n v="-0.01"/>
    <n v="0"/>
    <s v=""/>
    <s v=""/>
    <x v="0"/>
  </r>
  <r>
    <x v="0"/>
    <x v="29"/>
    <s v=""/>
    <x v="29"/>
    <x v="7"/>
    <x v="15"/>
    <x v="0"/>
    <n v="195"/>
    <n v="195"/>
    <n v="0.25751633986928102"/>
    <n v="0.25751633986928102"/>
    <s v=""/>
    <s v=""/>
    <x v="0"/>
  </r>
  <r>
    <x v="0"/>
    <x v="29"/>
    <s v=""/>
    <x v="29"/>
    <x v="3"/>
    <x v="6"/>
    <x v="0"/>
    <n v="-1"/>
    <n v="0"/>
    <n v="-0.01"/>
    <n v="0"/>
    <s v=""/>
    <s v=""/>
    <x v="0"/>
  </r>
  <r>
    <x v="0"/>
    <x v="29"/>
    <s v=""/>
    <x v="29"/>
    <x v="4"/>
    <x v="27"/>
    <x v="0"/>
    <n v="210"/>
    <n v="210"/>
    <n v="0.273202614379085"/>
    <n v="0.273202614379085"/>
    <s v=""/>
    <s v=""/>
    <x v="0"/>
  </r>
  <r>
    <x v="0"/>
    <x v="29"/>
    <s v=""/>
    <x v="29"/>
    <x v="4"/>
    <x v="1"/>
    <x v="0"/>
    <n v="-1"/>
    <n v="0"/>
    <n v="-0.01"/>
    <n v="0"/>
    <s v=""/>
    <s v=""/>
    <x v="0"/>
  </r>
  <r>
    <x v="0"/>
    <x v="29"/>
    <s v=""/>
    <x v="29"/>
    <x v="3"/>
    <x v="21"/>
    <x v="0"/>
    <n v="-1"/>
    <n v="0"/>
    <n v="-0.01"/>
    <n v="0"/>
    <s v=""/>
    <s v=""/>
    <x v="0"/>
  </r>
  <r>
    <x v="0"/>
    <x v="29"/>
    <s v=""/>
    <x v="29"/>
    <x v="3"/>
    <x v="25"/>
    <x v="0"/>
    <n v="-1"/>
    <n v="0"/>
    <n v="-0.01"/>
    <n v="0"/>
    <s v=""/>
    <s v=""/>
    <x v="0"/>
  </r>
  <r>
    <x v="0"/>
    <x v="29"/>
    <s v=""/>
    <x v="29"/>
    <x v="5"/>
    <x v="35"/>
    <x v="3"/>
    <n v="-1"/>
    <n v="0"/>
    <n v="-0.01"/>
    <n v="0"/>
    <s v=""/>
    <s v=""/>
    <x v="0"/>
  </r>
  <r>
    <x v="0"/>
    <x v="29"/>
    <s v=""/>
    <x v="29"/>
    <x v="7"/>
    <x v="13"/>
    <x v="0"/>
    <n v="370"/>
    <n v="370"/>
    <n v="0.48235294117647098"/>
    <n v="0.48235294117647098"/>
    <s v=""/>
    <s v=""/>
    <x v="0"/>
  </r>
  <r>
    <x v="0"/>
    <x v="29"/>
    <s v=""/>
    <x v="29"/>
    <x v="2"/>
    <x v="14"/>
    <x v="0"/>
    <n v="-1"/>
    <n v="0"/>
    <n v="-0.01"/>
    <n v="0"/>
    <s v=""/>
    <s v=""/>
    <x v="0"/>
  </r>
  <r>
    <x v="0"/>
    <x v="29"/>
    <s v=""/>
    <x v="29"/>
    <x v="1"/>
    <x v="1"/>
    <x v="0"/>
    <n v="765"/>
    <n v="765"/>
    <n v="1"/>
    <n v="1"/>
    <s v=""/>
    <s v=""/>
    <x v="0"/>
  </r>
  <r>
    <x v="0"/>
    <x v="29"/>
    <s v=""/>
    <x v="29"/>
    <x v="3"/>
    <x v="7"/>
    <x v="0"/>
    <n v="765"/>
    <n v="765"/>
    <n v="1"/>
    <n v="1"/>
    <s v=""/>
    <s v=""/>
    <x v="0"/>
  </r>
  <r>
    <x v="0"/>
    <x v="29"/>
    <s v=""/>
    <x v="29"/>
    <x v="6"/>
    <x v="11"/>
    <x v="0"/>
    <n v="765"/>
    <n v="765"/>
    <n v="1"/>
    <n v="1"/>
    <s v=""/>
    <s v=""/>
    <x v="0"/>
  </r>
  <r>
    <x v="0"/>
    <x v="29"/>
    <s v=""/>
    <x v="29"/>
    <x v="7"/>
    <x v="31"/>
    <x v="0"/>
    <n v="115"/>
    <n v="115"/>
    <n v="0.15032679738562099"/>
    <n v="0.15032679738562099"/>
    <s v=""/>
    <s v=""/>
    <x v="0"/>
  </r>
  <r>
    <x v="0"/>
    <x v="29"/>
    <s v=""/>
    <x v="29"/>
    <x v="5"/>
    <x v="17"/>
    <x v="2"/>
    <n v="-1"/>
    <n v="0"/>
    <n v="-0.01"/>
    <n v="0"/>
    <s v=""/>
    <s v=""/>
    <x v="0"/>
  </r>
  <r>
    <x v="0"/>
    <x v="29"/>
    <s v=""/>
    <x v="29"/>
    <x v="8"/>
    <x v="28"/>
    <x v="0"/>
    <n v="-1"/>
    <n v="0"/>
    <n v="-0.01"/>
    <n v="0"/>
    <s v=""/>
    <s v=""/>
    <x v="0"/>
  </r>
  <r>
    <x v="0"/>
    <x v="29"/>
    <s v=""/>
    <x v="29"/>
    <x v="8"/>
    <x v="7"/>
    <x v="0"/>
    <n v="765"/>
    <n v="765"/>
    <n v="1"/>
    <n v="1"/>
    <s v=""/>
    <s v=""/>
    <x v="0"/>
  </r>
  <r>
    <x v="0"/>
    <x v="29"/>
    <s v=""/>
    <x v="29"/>
    <x v="4"/>
    <x v="26"/>
    <x v="0"/>
    <n v="30"/>
    <n v="30"/>
    <n v="3.9215686274509803E-2"/>
    <n v="3.9215686274509803E-2"/>
    <s v=""/>
    <s v=""/>
    <x v="0"/>
  </r>
  <r>
    <x v="0"/>
    <x v="29"/>
    <s v=""/>
    <x v="29"/>
    <x v="4"/>
    <x v="10"/>
    <x v="0"/>
    <n v="235"/>
    <n v="235"/>
    <n v="0.30849673202614403"/>
    <n v="0.30849673202614403"/>
    <s v=""/>
    <s v=""/>
    <x v="0"/>
  </r>
  <r>
    <x v="0"/>
    <x v="29"/>
    <s v=""/>
    <x v="29"/>
    <x v="8"/>
    <x v="18"/>
    <x v="0"/>
    <n v="-1"/>
    <n v="0"/>
    <n v="-0.01"/>
    <n v="0"/>
    <s v=""/>
    <s v=""/>
    <x v="0"/>
  </r>
  <r>
    <x v="0"/>
    <x v="29"/>
    <s v=""/>
    <x v="29"/>
    <x v="7"/>
    <x v="7"/>
    <x v="0"/>
    <n v="-1"/>
    <n v="0"/>
    <n v="-0.01"/>
    <n v="0"/>
    <s v=""/>
    <s v=""/>
    <x v="0"/>
  </r>
  <r>
    <x v="0"/>
    <x v="29"/>
    <s v=""/>
    <x v="29"/>
    <x v="8"/>
    <x v="33"/>
    <x v="0"/>
    <n v="-1"/>
    <n v="0"/>
    <n v="-0.01"/>
    <n v="0"/>
    <s v=""/>
    <s v=""/>
    <x v="0"/>
  </r>
  <r>
    <x v="0"/>
    <x v="29"/>
    <s v=""/>
    <x v="29"/>
    <x v="4"/>
    <x v="4"/>
    <x v="0"/>
    <n v="125"/>
    <n v="125"/>
    <n v="0.166013071895425"/>
    <n v="0.166013071895425"/>
    <s v=""/>
    <s v=""/>
    <x v="0"/>
  </r>
  <r>
    <x v="0"/>
    <x v="29"/>
    <s v=""/>
    <x v="29"/>
    <x v="7"/>
    <x v="16"/>
    <x v="0"/>
    <n v="85"/>
    <n v="85"/>
    <n v="0.10980392156862701"/>
    <n v="0.10980392156862701"/>
    <s v=""/>
    <s v=""/>
    <x v="0"/>
  </r>
  <r>
    <x v="0"/>
    <x v="29"/>
    <s v=""/>
    <x v="29"/>
    <x v="4"/>
    <x v="9"/>
    <x v="0"/>
    <n v="30"/>
    <n v="30"/>
    <n v="4.05228758169935E-2"/>
    <n v="4.05228758169935E-2"/>
    <s v=""/>
    <s v=""/>
    <x v="0"/>
  </r>
  <r>
    <x v="0"/>
    <x v="29"/>
    <s v=""/>
    <x v="29"/>
    <x v="8"/>
    <x v="34"/>
    <x v="0"/>
    <n v="-1"/>
    <n v="0"/>
    <n v="-0.01"/>
    <n v="0"/>
    <s v=""/>
    <s v=""/>
    <x v="0"/>
  </r>
  <r>
    <x v="0"/>
    <x v="29"/>
    <s v=""/>
    <x v="29"/>
    <x v="3"/>
    <x v="22"/>
    <x v="0"/>
    <n v="-1"/>
    <n v="0"/>
    <n v="-0.01"/>
    <n v="0"/>
    <s v=""/>
    <s v=""/>
    <x v="0"/>
  </r>
  <r>
    <x v="0"/>
    <x v="29"/>
    <s v=""/>
    <x v="29"/>
    <x v="3"/>
    <x v="36"/>
    <x v="0"/>
    <n v="-1"/>
    <n v="0"/>
    <n v="-0.01"/>
    <n v="0"/>
    <s v=""/>
    <s v=""/>
    <x v="0"/>
  </r>
  <r>
    <x v="0"/>
    <x v="29"/>
    <s v=""/>
    <x v="29"/>
    <x v="4"/>
    <x v="19"/>
    <x v="0"/>
    <n v="130"/>
    <n v="130"/>
    <n v="0.168627450980392"/>
    <n v="0.168627450980392"/>
    <s v=""/>
    <s v=""/>
    <x v="0"/>
  </r>
  <r>
    <x v="0"/>
    <x v="30"/>
    <s v=""/>
    <x v="30"/>
    <x v="3"/>
    <x v="24"/>
    <x v="0"/>
    <n v="430"/>
    <n v="430"/>
    <n v="0.65052950075643001"/>
    <n v="0.65052950075643001"/>
    <s v=""/>
    <s v=""/>
    <x v="0"/>
  </r>
  <r>
    <x v="0"/>
    <x v="30"/>
    <s v=""/>
    <x v="30"/>
    <x v="7"/>
    <x v="31"/>
    <x v="0"/>
    <n v="140"/>
    <n v="140"/>
    <n v="0.21482602118003"/>
    <n v="0.21482602118003"/>
    <s v=""/>
    <s v=""/>
    <x v="0"/>
  </r>
  <r>
    <x v="0"/>
    <x v="30"/>
    <s v=""/>
    <x v="30"/>
    <x v="1"/>
    <x v="23"/>
    <x v="0"/>
    <n v="340"/>
    <n v="340"/>
    <n v="0.51285930408472002"/>
    <n v="0.51285930408472002"/>
    <s v=""/>
    <s v=""/>
    <x v="0"/>
  </r>
  <r>
    <x v="0"/>
    <x v="30"/>
    <s v=""/>
    <x v="30"/>
    <x v="8"/>
    <x v="29"/>
    <x v="0"/>
    <n v="320"/>
    <n v="320"/>
    <n v="0.48411497730711101"/>
    <n v="0.48411497730711101"/>
    <s v=""/>
    <s v=""/>
    <x v="0"/>
  </r>
  <r>
    <x v="0"/>
    <x v="30"/>
    <s v=""/>
    <x v="30"/>
    <x v="4"/>
    <x v="19"/>
    <x v="0"/>
    <n v="60"/>
    <n v="60"/>
    <n v="8.9258698940998499E-2"/>
    <n v="8.9258698940998499E-2"/>
    <s v=""/>
    <s v=""/>
    <x v="0"/>
  </r>
  <r>
    <x v="0"/>
    <x v="30"/>
    <s v=""/>
    <x v="30"/>
    <x v="5"/>
    <x v="1"/>
    <x v="1"/>
    <n v="-1"/>
    <n v="0"/>
    <n v="-0.01"/>
    <n v="0"/>
    <s v=""/>
    <s v=""/>
    <x v="0"/>
  </r>
  <r>
    <x v="0"/>
    <x v="30"/>
    <s v=""/>
    <x v="30"/>
    <x v="0"/>
    <x v="0"/>
    <x v="0"/>
    <n v="1"/>
    <s v=""/>
    <s v=""/>
    <s v=""/>
    <s v=""/>
    <s v=""/>
    <x v="0"/>
  </r>
  <r>
    <x v="0"/>
    <x v="30"/>
    <s v=""/>
    <x v="30"/>
    <x v="9"/>
    <x v="11"/>
    <x v="0"/>
    <s v=""/>
    <s v=""/>
    <s v=""/>
    <s v=""/>
    <n v="7.4150900000000002"/>
    <n v="5"/>
    <x v="0"/>
  </r>
  <r>
    <x v="0"/>
    <x v="30"/>
    <s v=""/>
    <x v="30"/>
    <x v="10"/>
    <x v="11"/>
    <x v="0"/>
    <s v=""/>
    <s v=""/>
    <s v=""/>
    <s v=""/>
    <n v="30.82451"/>
    <n v="31"/>
    <x v="0"/>
  </r>
  <r>
    <x v="0"/>
    <x v="30"/>
    <s v=""/>
    <x v="30"/>
    <x v="2"/>
    <x v="14"/>
    <x v="0"/>
    <n v="570"/>
    <n v="570"/>
    <n v="0.86535552193646004"/>
    <n v="0.86535552193646004"/>
    <s v=""/>
    <s v=""/>
    <x v="0"/>
  </r>
  <r>
    <x v="0"/>
    <x v="30"/>
    <s v=""/>
    <x v="30"/>
    <x v="3"/>
    <x v="21"/>
    <x v="0"/>
    <n v="-1"/>
    <n v="0"/>
    <n v="-0.01"/>
    <n v="0"/>
    <s v=""/>
    <s v=""/>
    <x v="0"/>
  </r>
  <r>
    <x v="0"/>
    <x v="30"/>
    <s v=""/>
    <x v="30"/>
    <x v="1"/>
    <x v="8"/>
    <x v="0"/>
    <n v="110"/>
    <n v="110"/>
    <n v="0.16792738275340399"/>
    <n v="0.16792738275340399"/>
    <s v=""/>
    <s v=""/>
    <x v="0"/>
  </r>
  <r>
    <x v="0"/>
    <x v="30"/>
    <s v=""/>
    <x v="30"/>
    <x v="4"/>
    <x v="1"/>
    <x v="0"/>
    <n v="-1"/>
    <n v="0"/>
    <n v="-0.01"/>
    <n v="0"/>
    <s v=""/>
    <s v=""/>
    <x v="0"/>
  </r>
  <r>
    <x v="0"/>
    <x v="30"/>
    <s v=""/>
    <x v="30"/>
    <x v="1"/>
    <x v="32"/>
    <x v="0"/>
    <n v="20"/>
    <n v="20"/>
    <n v="2.7231467473524999E-2"/>
    <n v="2.7231467473524999E-2"/>
    <s v=""/>
    <s v=""/>
    <x v="0"/>
  </r>
  <r>
    <x v="0"/>
    <x v="30"/>
    <s v=""/>
    <x v="30"/>
    <x v="2"/>
    <x v="12"/>
    <x v="0"/>
    <n v="35"/>
    <n v="35"/>
    <n v="5.4462934947049901E-2"/>
    <n v="5.4462934947049901E-2"/>
    <s v=""/>
    <s v=""/>
    <x v="0"/>
  </r>
  <r>
    <x v="0"/>
    <x v="30"/>
    <s v=""/>
    <x v="30"/>
    <x v="2"/>
    <x v="2"/>
    <x v="0"/>
    <n v="55"/>
    <n v="55"/>
    <n v="8.01815431164902E-2"/>
    <n v="8.01815431164902E-2"/>
    <s v=""/>
    <s v=""/>
    <x v="0"/>
  </r>
  <r>
    <x v="0"/>
    <x v="30"/>
    <s v=""/>
    <x v="30"/>
    <x v="3"/>
    <x v="6"/>
    <x v="0"/>
    <n v="105"/>
    <n v="105"/>
    <n v="0.16036308623298001"/>
    <n v="0.16036308623298001"/>
    <s v=""/>
    <s v=""/>
    <x v="0"/>
  </r>
  <r>
    <x v="0"/>
    <x v="30"/>
    <s v=""/>
    <x v="30"/>
    <x v="7"/>
    <x v="15"/>
    <x v="0"/>
    <n v="40"/>
    <n v="40"/>
    <n v="6.20272314674735E-2"/>
    <n v="6.20272314674735E-2"/>
    <s v=""/>
    <s v=""/>
    <x v="0"/>
  </r>
  <r>
    <x v="0"/>
    <x v="30"/>
    <s v=""/>
    <x v="30"/>
    <x v="1"/>
    <x v="20"/>
    <x v="0"/>
    <n v="185"/>
    <n v="185"/>
    <n v="0.28139183055975803"/>
    <n v="0.28139183055975803"/>
    <s v=""/>
    <s v=""/>
    <x v="0"/>
  </r>
  <r>
    <x v="0"/>
    <x v="30"/>
    <s v=""/>
    <x v="30"/>
    <x v="3"/>
    <x v="25"/>
    <x v="0"/>
    <n v="25"/>
    <n v="25"/>
    <n v="3.4795763993948597E-2"/>
    <n v="3.4795763993948597E-2"/>
    <s v=""/>
    <s v=""/>
    <x v="0"/>
  </r>
  <r>
    <x v="0"/>
    <x v="30"/>
    <s v=""/>
    <x v="30"/>
    <x v="4"/>
    <x v="10"/>
    <x v="0"/>
    <n v="160"/>
    <n v="160"/>
    <n v="0.242057488653555"/>
    <n v="0.242057488653555"/>
    <s v=""/>
    <s v=""/>
    <x v="0"/>
  </r>
  <r>
    <x v="0"/>
    <x v="30"/>
    <s v=""/>
    <x v="30"/>
    <x v="3"/>
    <x v="3"/>
    <x v="0"/>
    <n v="10"/>
    <n v="10"/>
    <n v="1.2102874432677799E-2"/>
    <n v="1.2102874432677799E-2"/>
    <s v=""/>
    <s v=""/>
    <x v="0"/>
  </r>
  <r>
    <x v="0"/>
    <x v="30"/>
    <s v=""/>
    <x v="30"/>
    <x v="6"/>
    <x v="11"/>
    <x v="0"/>
    <n v="660"/>
    <n v="660"/>
    <n v="1"/>
    <n v="1"/>
    <s v=""/>
    <s v=""/>
    <x v="0"/>
  </r>
  <r>
    <x v="0"/>
    <x v="30"/>
    <s v=""/>
    <x v="30"/>
    <x v="7"/>
    <x v="13"/>
    <x v="0"/>
    <n v="445"/>
    <n v="445"/>
    <n v="0.67019667170953101"/>
    <n v="0.67019667170953101"/>
    <s v=""/>
    <s v=""/>
    <x v="0"/>
  </r>
  <r>
    <x v="0"/>
    <x v="30"/>
    <s v=""/>
    <x v="30"/>
    <x v="5"/>
    <x v="17"/>
    <x v="2"/>
    <n v="610"/>
    <n v="610"/>
    <n v="0.92284417549167896"/>
    <n v="0.92284417549167896"/>
    <s v=""/>
    <s v=""/>
    <x v="0"/>
  </r>
  <r>
    <x v="0"/>
    <x v="30"/>
    <s v=""/>
    <x v="30"/>
    <x v="4"/>
    <x v="27"/>
    <x v="0"/>
    <n v="270"/>
    <n v="270"/>
    <n v="0.40695915279879002"/>
    <n v="0.40695915279879002"/>
    <s v=""/>
    <s v=""/>
    <x v="0"/>
  </r>
  <r>
    <x v="0"/>
    <x v="30"/>
    <s v=""/>
    <x v="30"/>
    <x v="8"/>
    <x v="30"/>
    <x v="0"/>
    <n v="215"/>
    <n v="215"/>
    <n v="0.32526475037821501"/>
    <n v="0.32526475037821501"/>
    <s v=""/>
    <s v=""/>
    <x v="0"/>
  </r>
  <r>
    <x v="0"/>
    <x v="30"/>
    <s v=""/>
    <x v="30"/>
    <x v="3"/>
    <x v="7"/>
    <x v="0"/>
    <n v="-1"/>
    <n v="0"/>
    <n v="-0.01"/>
    <n v="0"/>
    <s v=""/>
    <s v=""/>
    <x v="0"/>
  </r>
  <r>
    <x v="0"/>
    <x v="30"/>
    <s v=""/>
    <x v="30"/>
    <x v="4"/>
    <x v="5"/>
    <x v="0"/>
    <n v="-1"/>
    <n v="0"/>
    <n v="-0.01"/>
    <n v="0"/>
    <s v=""/>
    <s v=""/>
    <x v="0"/>
  </r>
  <r>
    <x v="0"/>
    <x v="30"/>
    <s v=""/>
    <x v="30"/>
    <x v="4"/>
    <x v="9"/>
    <x v="0"/>
    <n v="35"/>
    <n v="35"/>
    <n v="4.9924357034795801E-2"/>
    <n v="4.9924357034795801E-2"/>
    <s v=""/>
    <s v=""/>
    <x v="0"/>
  </r>
  <r>
    <x v="0"/>
    <x v="30"/>
    <s v=""/>
    <x v="30"/>
    <x v="8"/>
    <x v="18"/>
    <x v="0"/>
    <n v="5"/>
    <n v="5"/>
    <n v="9.0771558245083192E-3"/>
    <n v="9.0771558245083192E-3"/>
    <s v=""/>
    <s v=""/>
    <x v="0"/>
  </r>
  <r>
    <x v="0"/>
    <x v="30"/>
    <s v=""/>
    <x v="30"/>
    <x v="2"/>
    <x v="7"/>
    <x v="0"/>
    <n v="-1"/>
    <n v="0"/>
    <n v="-0.01"/>
    <n v="0"/>
    <s v=""/>
    <s v=""/>
    <x v="0"/>
  </r>
  <r>
    <x v="0"/>
    <x v="30"/>
    <s v=""/>
    <x v="30"/>
    <x v="7"/>
    <x v="7"/>
    <x v="0"/>
    <n v="-1"/>
    <n v="0"/>
    <n v="-0.01"/>
    <n v="0"/>
    <s v=""/>
    <s v=""/>
    <x v="0"/>
  </r>
  <r>
    <x v="0"/>
    <x v="30"/>
    <s v=""/>
    <x v="30"/>
    <x v="8"/>
    <x v="33"/>
    <x v="0"/>
    <n v="25"/>
    <n v="25"/>
    <n v="3.4795763993948597E-2"/>
    <n v="3.4795763993948597E-2"/>
    <s v=""/>
    <s v=""/>
    <x v="0"/>
  </r>
  <r>
    <x v="0"/>
    <x v="30"/>
    <s v=""/>
    <x v="30"/>
    <x v="8"/>
    <x v="28"/>
    <x v="0"/>
    <n v="85"/>
    <n v="85"/>
    <n v="0.13161875945537099"/>
    <n v="0.13161875945537099"/>
    <s v=""/>
    <s v=""/>
    <x v="0"/>
  </r>
  <r>
    <x v="0"/>
    <x v="30"/>
    <s v=""/>
    <x v="30"/>
    <x v="5"/>
    <x v="35"/>
    <x v="3"/>
    <n v="50"/>
    <n v="50"/>
    <n v="7.7155824508320703E-2"/>
    <n v="7.7155824508320703E-2"/>
    <s v=""/>
    <s v=""/>
    <x v="0"/>
  </r>
  <r>
    <x v="0"/>
    <x v="30"/>
    <s v=""/>
    <x v="30"/>
    <x v="8"/>
    <x v="7"/>
    <x v="0"/>
    <n v="-1"/>
    <n v="0"/>
    <n v="-0.01"/>
    <n v="0"/>
    <s v=""/>
    <s v=""/>
    <x v="0"/>
  </r>
  <r>
    <x v="0"/>
    <x v="30"/>
    <s v=""/>
    <x v="30"/>
    <x v="3"/>
    <x v="36"/>
    <x v="0"/>
    <n v="70"/>
    <n v="70"/>
    <n v="0.102874432677761"/>
    <n v="0.102874432677761"/>
    <s v=""/>
    <s v=""/>
    <x v="0"/>
  </r>
  <r>
    <x v="0"/>
    <x v="30"/>
    <s v=""/>
    <x v="30"/>
    <x v="4"/>
    <x v="4"/>
    <x v="0"/>
    <n v="115"/>
    <n v="115"/>
    <n v="0.17700453857791201"/>
    <n v="0.17700453857791201"/>
    <s v=""/>
    <s v=""/>
    <x v="0"/>
  </r>
  <r>
    <x v="0"/>
    <x v="30"/>
    <s v=""/>
    <x v="30"/>
    <x v="1"/>
    <x v="1"/>
    <x v="0"/>
    <n v="5"/>
    <n v="5"/>
    <n v="1.0590015128593E-2"/>
    <n v="1.0590015128593E-2"/>
    <s v=""/>
    <s v=""/>
    <x v="0"/>
  </r>
  <r>
    <x v="0"/>
    <x v="30"/>
    <s v=""/>
    <x v="30"/>
    <x v="7"/>
    <x v="16"/>
    <x v="0"/>
    <n v="35"/>
    <n v="35"/>
    <n v="5.2950075642965201E-2"/>
    <n v="5.2950075642965201E-2"/>
    <s v=""/>
    <s v=""/>
    <x v="0"/>
  </r>
  <r>
    <x v="0"/>
    <x v="30"/>
    <s v=""/>
    <x v="30"/>
    <x v="3"/>
    <x v="22"/>
    <x v="0"/>
    <n v="20"/>
    <n v="20"/>
    <n v="3.32829046898638E-2"/>
    <n v="3.32829046898638E-2"/>
    <s v=""/>
    <s v=""/>
    <x v="0"/>
  </r>
  <r>
    <x v="0"/>
    <x v="30"/>
    <s v=""/>
    <x v="30"/>
    <x v="8"/>
    <x v="34"/>
    <x v="0"/>
    <n v="5"/>
    <n v="5"/>
    <n v="1.0590015128593E-2"/>
    <n v="1.0590015128593E-2"/>
    <s v=""/>
    <s v=""/>
    <x v="0"/>
  </r>
  <r>
    <x v="0"/>
    <x v="30"/>
    <s v=""/>
    <x v="30"/>
    <x v="4"/>
    <x v="26"/>
    <x v="0"/>
    <n v="25"/>
    <n v="25"/>
    <n v="3.4795763993948597E-2"/>
    <n v="3.4795763993948597E-2"/>
    <s v=""/>
    <s v=""/>
    <x v="0"/>
  </r>
  <r>
    <x v="0"/>
    <x v="31"/>
    <s v=""/>
    <x v="31"/>
    <x v="10"/>
    <x v="11"/>
    <x v="0"/>
    <s v=""/>
    <s v=""/>
    <s v=""/>
    <s v=""/>
    <n v="31.847719999999999"/>
    <n v="32"/>
    <x v="0"/>
  </r>
  <r>
    <x v="0"/>
    <x v="31"/>
    <s v=""/>
    <x v="31"/>
    <x v="9"/>
    <x v="11"/>
    <x v="0"/>
    <s v=""/>
    <s v=""/>
    <s v=""/>
    <s v=""/>
    <n v="6.90909"/>
    <n v="5.5"/>
    <x v="0"/>
  </r>
  <r>
    <x v="0"/>
    <x v="31"/>
    <s v=""/>
    <x v="31"/>
    <x v="0"/>
    <x v="0"/>
    <x v="0"/>
    <n v="1"/>
    <s v=""/>
    <s v=""/>
    <s v=""/>
    <s v=""/>
    <s v=""/>
    <x v="0"/>
  </r>
  <r>
    <x v="0"/>
    <x v="31"/>
    <s v=""/>
    <x v="31"/>
    <x v="2"/>
    <x v="12"/>
    <x v="0"/>
    <n v="25"/>
    <n v="25"/>
    <n v="4.3993231810490703E-2"/>
    <n v="4.3993231810490703E-2"/>
    <s v=""/>
    <s v=""/>
    <x v="0"/>
  </r>
  <r>
    <x v="0"/>
    <x v="31"/>
    <s v=""/>
    <x v="31"/>
    <x v="6"/>
    <x v="11"/>
    <x v="0"/>
    <n v="590"/>
    <n v="590"/>
    <n v="1"/>
    <n v="1"/>
    <s v=""/>
    <s v=""/>
    <x v="0"/>
  </r>
  <r>
    <x v="0"/>
    <x v="31"/>
    <s v=""/>
    <x v="31"/>
    <x v="3"/>
    <x v="7"/>
    <x v="0"/>
    <n v="180"/>
    <n v="180"/>
    <n v="0.30795262267343498"/>
    <n v="0.30795262267343498"/>
    <s v=""/>
    <s v=""/>
    <x v="0"/>
  </r>
  <r>
    <x v="0"/>
    <x v="31"/>
    <s v=""/>
    <x v="31"/>
    <x v="3"/>
    <x v="24"/>
    <x v="0"/>
    <n v="215"/>
    <n v="215"/>
    <n v="0.365482233502538"/>
    <n v="0.365482233502538"/>
    <s v=""/>
    <s v=""/>
    <x v="0"/>
  </r>
  <r>
    <x v="0"/>
    <x v="31"/>
    <s v=""/>
    <x v="31"/>
    <x v="7"/>
    <x v="16"/>
    <x v="0"/>
    <n v="100"/>
    <n v="100"/>
    <n v="0.16751269035533001"/>
    <n v="0.16751269035533001"/>
    <s v=""/>
    <s v=""/>
    <x v="0"/>
  </r>
  <r>
    <x v="0"/>
    <x v="31"/>
    <s v=""/>
    <x v="31"/>
    <x v="1"/>
    <x v="8"/>
    <x v="0"/>
    <n v="85"/>
    <n v="85"/>
    <n v="0.14213197969543101"/>
    <n v="0.14213197969543101"/>
    <s v=""/>
    <s v=""/>
    <x v="0"/>
  </r>
  <r>
    <x v="0"/>
    <x v="31"/>
    <s v=""/>
    <x v="31"/>
    <x v="4"/>
    <x v="19"/>
    <x v="0"/>
    <n v="40"/>
    <n v="40"/>
    <n v="7.1065989847715699E-2"/>
    <n v="7.1065989847715699E-2"/>
    <s v=""/>
    <s v=""/>
    <x v="0"/>
  </r>
  <r>
    <x v="0"/>
    <x v="31"/>
    <s v=""/>
    <x v="31"/>
    <x v="2"/>
    <x v="14"/>
    <x v="0"/>
    <n v="435"/>
    <n v="435"/>
    <n v="0.739424703891709"/>
    <n v="0.739424703891709"/>
    <s v=""/>
    <s v=""/>
    <x v="0"/>
  </r>
  <r>
    <x v="0"/>
    <x v="31"/>
    <s v=""/>
    <x v="31"/>
    <x v="4"/>
    <x v="1"/>
    <x v="0"/>
    <n v="-1"/>
    <n v="0"/>
    <n v="-0.01"/>
    <n v="0"/>
    <s v=""/>
    <s v=""/>
    <x v="0"/>
  </r>
  <r>
    <x v="0"/>
    <x v="31"/>
    <s v=""/>
    <x v="31"/>
    <x v="1"/>
    <x v="23"/>
    <x v="0"/>
    <n v="250"/>
    <n v="250"/>
    <n v="0.424703891708968"/>
    <n v="0.424703891708968"/>
    <s v=""/>
    <s v=""/>
    <x v="0"/>
  </r>
  <r>
    <x v="0"/>
    <x v="31"/>
    <s v=""/>
    <x v="31"/>
    <x v="3"/>
    <x v="21"/>
    <x v="0"/>
    <n v="-1"/>
    <n v="0"/>
    <n v="-0.01"/>
    <n v="0"/>
    <s v=""/>
    <s v=""/>
    <x v="0"/>
  </r>
  <r>
    <x v="0"/>
    <x v="31"/>
    <s v=""/>
    <x v="31"/>
    <x v="8"/>
    <x v="29"/>
    <x v="0"/>
    <n v="380"/>
    <n v="380"/>
    <n v="0.63959390862944199"/>
    <n v="0.63959390862944199"/>
    <s v=""/>
    <s v=""/>
    <x v="0"/>
  </r>
  <r>
    <x v="0"/>
    <x v="31"/>
    <s v=""/>
    <x v="31"/>
    <x v="5"/>
    <x v="1"/>
    <x v="1"/>
    <n v="75"/>
    <n v="75"/>
    <n v="0.130287648054146"/>
    <n v="0.130287648054146"/>
    <s v=""/>
    <s v=""/>
    <x v="0"/>
  </r>
  <r>
    <x v="0"/>
    <x v="31"/>
    <s v=""/>
    <x v="31"/>
    <x v="4"/>
    <x v="5"/>
    <x v="0"/>
    <n v="-1"/>
    <n v="0"/>
    <n v="-0.01"/>
    <n v="0"/>
    <s v=""/>
    <s v=""/>
    <x v="0"/>
  </r>
  <r>
    <x v="0"/>
    <x v="31"/>
    <s v=""/>
    <x v="31"/>
    <x v="3"/>
    <x v="3"/>
    <x v="0"/>
    <n v="20"/>
    <n v="20"/>
    <n v="3.5532994923857898E-2"/>
    <n v="3.5532994923857898E-2"/>
    <s v=""/>
    <s v=""/>
    <x v="0"/>
  </r>
  <r>
    <x v="0"/>
    <x v="31"/>
    <s v=""/>
    <x v="31"/>
    <x v="4"/>
    <x v="10"/>
    <x v="0"/>
    <n v="110"/>
    <n v="110"/>
    <n v="0.18781725888324899"/>
    <n v="0.18781725888324899"/>
    <s v=""/>
    <s v=""/>
    <x v="0"/>
  </r>
  <r>
    <x v="0"/>
    <x v="31"/>
    <s v=""/>
    <x v="31"/>
    <x v="3"/>
    <x v="25"/>
    <x v="0"/>
    <n v="90"/>
    <n v="90"/>
    <n v="0.148900169204738"/>
    <n v="0.148900169204738"/>
    <s v=""/>
    <s v=""/>
    <x v="0"/>
  </r>
  <r>
    <x v="0"/>
    <x v="31"/>
    <s v=""/>
    <x v="31"/>
    <x v="7"/>
    <x v="31"/>
    <x v="0"/>
    <n v="330"/>
    <n v="330"/>
    <n v="0.55837563451776695"/>
    <n v="0.55837563451776695"/>
    <s v=""/>
    <s v=""/>
    <x v="0"/>
  </r>
  <r>
    <x v="0"/>
    <x v="31"/>
    <s v=""/>
    <x v="31"/>
    <x v="1"/>
    <x v="32"/>
    <x v="0"/>
    <n v="15"/>
    <n v="15"/>
    <n v="2.3688663282571899E-2"/>
    <n v="2.3688663282571899E-2"/>
    <s v=""/>
    <s v=""/>
    <x v="0"/>
  </r>
  <r>
    <x v="0"/>
    <x v="31"/>
    <s v=""/>
    <x v="31"/>
    <x v="2"/>
    <x v="2"/>
    <x v="0"/>
    <n v="25"/>
    <n v="25"/>
    <n v="4.5685279187817299E-2"/>
    <n v="4.5685279187817299E-2"/>
    <s v=""/>
    <s v=""/>
    <x v="0"/>
  </r>
  <r>
    <x v="0"/>
    <x v="31"/>
    <s v=""/>
    <x v="31"/>
    <x v="1"/>
    <x v="20"/>
    <x v="0"/>
    <n v="120"/>
    <n v="120"/>
    <n v="0.20304568527918801"/>
    <n v="0.20304568527918801"/>
    <s v=""/>
    <s v=""/>
    <x v="0"/>
  </r>
  <r>
    <x v="0"/>
    <x v="31"/>
    <s v=""/>
    <x v="31"/>
    <x v="4"/>
    <x v="27"/>
    <x v="0"/>
    <n v="225"/>
    <n v="225"/>
    <n v="0.37901861252115099"/>
    <n v="0.37901861252115099"/>
    <s v=""/>
    <s v=""/>
    <x v="0"/>
  </r>
  <r>
    <x v="0"/>
    <x v="31"/>
    <s v=""/>
    <x v="31"/>
    <x v="4"/>
    <x v="9"/>
    <x v="0"/>
    <n v="45"/>
    <n v="45"/>
    <n v="7.6142131979695396E-2"/>
    <n v="7.6142131979695396E-2"/>
    <s v=""/>
    <s v=""/>
    <x v="0"/>
  </r>
  <r>
    <x v="0"/>
    <x v="31"/>
    <s v=""/>
    <x v="31"/>
    <x v="3"/>
    <x v="36"/>
    <x v="0"/>
    <n v="35"/>
    <n v="35"/>
    <n v="5.92216582064298E-2"/>
    <n v="5.92216582064298E-2"/>
    <s v=""/>
    <s v=""/>
    <x v="0"/>
  </r>
  <r>
    <x v="0"/>
    <x v="31"/>
    <s v=""/>
    <x v="31"/>
    <x v="7"/>
    <x v="7"/>
    <x v="0"/>
    <n v="-1"/>
    <n v="0"/>
    <n v="-0.01"/>
    <n v="0"/>
    <s v=""/>
    <s v=""/>
    <x v="0"/>
  </r>
  <r>
    <x v="0"/>
    <x v="31"/>
    <s v=""/>
    <x v="31"/>
    <x v="3"/>
    <x v="6"/>
    <x v="0"/>
    <n v="10"/>
    <n v="10"/>
    <n v="2.0304568527918801E-2"/>
    <n v="2.0304568527918801E-2"/>
    <s v=""/>
    <s v=""/>
    <x v="0"/>
  </r>
  <r>
    <x v="0"/>
    <x v="31"/>
    <s v=""/>
    <x v="31"/>
    <x v="7"/>
    <x v="15"/>
    <x v="0"/>
    <n v="55"/>
    <n v="55"/>
    <n v="9.6446700507614197E-2"/>
    <n v="9.6446700507614197E-2"/>
    <s v=""/>
    <s v=""/>
    <x v="0"/>
  </r>
  <r>
    <x v="0"/>
    <x v="31"/>
    <s v=""/>
    <x v="31"/>
    <x v="8"/>
    <x v="7"/>
    <x v="0"/>
    <n v="-1"/>
    <n v="0"/>
    <n v="-0.01"/>
    <n v="0"/>
    <s v=""/>
    <s v=""/>
    <x v="0"/>
  </r>
  <r>
    <x v="0"/>
    <x v="31"/>
    <s v=""/>
    <x v="31"/>
    <x v="4"/>
    <x v="4"/>
    <x v="0"/>
    <n v="155"/>
    <n v="155"/>
    <n v="0.25888324873096402"/>
    <n v="0.25888324873096402"/>
    <s v=""/>
    <s v=""/>
    <x v="0"/>
  </r>
  <r>
    <x v="0"/>
    <x v="31"/>
    <s v=""/>
    <x v="31"/>
    <x v="8"/>
    <x v="30"/>
    <x v="0"/>
    <n v="130"/>
    <n v="130"/>
    <n v="0.22335025380710699"/>
    <n v="0.22335025380710699"/>
    <s v=""/>
    <s v=""/>
    <x v="0"/>
  </r>
  <r>
    <x v="0"/>
    <x v="31"/>
    <s v=""/>
    <x v="31"/>
    <x v="8"/>
    <x v="28"/>
    <x v="0"/>
    <n v="55"/>
    <n v="55"/>
    <n v="8.9678510998307995E-2"/>
    <n v="8.9678510998307995E-2"/>
    <s v=""/>
    <s v=""/>
    <x v="0"/>
  </r>
  <r>
    <x v="0"/>
    <x v="31"/>
    <s v=""/>
    <x v="31"/>
    <x v="3"/>
    <x v="22"/>
    <x v="0"/>
    <n v="35"/>
    <n v="35"/>
    <n v="6.2605752961082894E-2"/>
    <n v="6.2605752961082894E-2"/>
    <s v=""/>
    <s v=""/>
    <x v="0"/>
  </r>
  <r>
    <x v="0"/>
    <x v="31"/>
    <s v=""/>
    <x v="31"/>
    <x v="5"/>
    <x v="17"/>
    <x v="2"/>
    <n v="475"/>
    <n v="475"/>
    <n v="0.80372250423011804"/>
    <n v="0.80372250423011804"/>
    <s v=""/>
    <s v=""/>
    <x v="0"/>
  </r>
  <r>
    <x v="0"/>
    <x v="31"/>
    <s v=""/>
    <x v="31"/>
    <x v="5"/>
    <x v="35"/>
    <x v="3"/>
    <n v="40"/>
    <n v="40"/>
    <n v="6.5989847715736002E-2"/>
    <n v="6.5989847715736002E-2"/>
    <s v=""/>
    <s v=""/>
    <x v="0"/>
  </r>
  <r>
    <x v="0"/>
    <x v="31"/>
    <s v=""/>
    <x v="31"/>
    <x v="7"/>
    <x v="13"/>
    <x v="0"/>
    <n v="105"/>
    <n v="105"/>
    <n v="0.17766497461928901"/>
    <n v="0.17766497461928901"/>
    <s v=""/>
    <s v=""/>
    <x v="0"/>
  </r>
  <r>
    <x v="0"/>
    <x v="31"/>
    <s v=""/>
    <x v="31"/>
    <x v="8"/>
    <x v="34"/>
    <x v="0"/>
    <n v="5"/>
    <n v="5"/>
    <n v="8.4602368866328308E-3"/>
    <n v="8.4602368866328308E-3"/>
    <s v=""/>
    <s v=""/>
    <x v="0"/>
  </r>
  <r>
    <x v="0"/>
    <x v="31"/>
    <s v=""/>
    <x v="31"/>
    <x v="1"/>
    <x v="1"/>
    <x v="0"/>
    <n v="120"/>
    <n v="120"/>
    <n v="0.20642978003384099"/>
    <n v="0.20642978003384099"/>
    <s v=""/>
    <s v=""/>
    <x v="0"/>
  </r>
  <r>
    <x v="0"/>
    <x v="31"/>
    <s v=""/>
    <x v="31"/>
    <x v="8"/>
    <x v="18"/>
    <x v="0"/>
    <n v="-1"/>
    <n v="0"/>
    <n v="-0.01"/>
    <n v="0"/>
    <s v=""/>
    <s v=""/>
    <x v="0"/>
  </r>
  <r>
    <x v="0"/>
    <x v="31"/>
    <s v=""/>
    <x v="31"/>
    <x v="2"/>
    <x v="7"/>
    <x v="0"/>
    <n v="100"/>
    <n v="100"/>
    <n v="0.17089678510998299"/>
    <n v="0.17089678510998299"/>
    <s v=""/>
    <s v=""/>
    <x v="0"/>
  </r>
  <r>
    <x v="0"/>
    <x v="31"/>
    <s v=""/>
    <x v="31"/>
    <x v="8"/>
    <x v="33"/>
    <x v="0"/>
    <n v="20"/>
    <n v="20"/>
    <n v="3.21489001692047E-2"/>
    <n v="3.21489001692047E-2"/>
    <s v=""/>
    <s v=""/>
    <x v="0"/>
  </r>
  <r>
    <x v="0"/>
    <x v="31"/>
    <s v=""/>
    <x v="31"/>
    <x v="4"/>
    <x v="26"/>
    <x v="0"/>
    <n v="15"/>
    <n v="15"/>
    <n v="2.7072758037225E-2"/>
    <n v="2.7072758037225E-2"/>
    <s v=""/>
    <s v=""/>
    <x v="0"/>
  </r>
  <r>
    <x v="0"/>
    <x v="32"/>
    <s v=""/>
    <x v="32"/>
    <x v="8"/>
    <x v="34"/>
    <x v="0"/>
    <n v="-1"/>
    <n v="0"/>
    <n v="-0.01"/>
    <n v="0"/>
    <s v=""/>
    <s v=""/>
    <x v="0"/>
  </r>
  <r>
    <x v="0"/>
    <x v="32"/>
    <s v=""/>
    <x v="32"/>
    <x v="10"/>
    <x v="11"/>
    <x v="0"/>
    <s v=""/>
    <s v=""/>
    <s v=""/>
    <s v=""/>
    <n v="29.873239999999999"/>
    <n v="29"/>
    <x v="0"/>
  </r>
  <r>
    <x v="0"/>
    <x v="32"/>
    <s v=""/>
    <x v="32"/>
    <x v="9"/>
    <x v="11"/>
    <x v="0"/>
    <s v=""/>
    <s v=""/>
    <s v=""/>
    <s v=""/>
    <n v="-1"/>
    <n v="-1"/>
    <x v="0"/>
  </r>
  <r>
    <x v="0"/>
    <x v="32"/>
    <s v=""/>
    <x v="32"/>
    <x v="0"/>
    <x v="0"/>
    <x v="0"/>
    <n v="1"/>
    <s v=""/>
    <s v=""/>
    <s v=""/>
    <s v=""/>
    <s v=""/>
    <x v="0"/>
  </r>
  <r>
    <x v="0"/>
    <x v="32"/>
    <s v=""/>
    <x v="32"/>
    <x v="7"/>
    <x v="16"/>
    <x v="0"/>
    <n v="10"/>
    <n v="10"/>
    <n v="0.11267605633802801"/>
    <n v="0.11267605633802801"/>
    <s v=""/>
    <s v=""/>
    <x v="0"/>
  </r>
  <r>
    <x v="0"/>
    <x v="32"/>
    <s v=""/>
    <x v="32"/>
    <x v="4"/>
    <x v="27"/>
    <x v="0"/>
    <n v="15"/>
    <n v="15"/>
    <n v="0.21126760563380301"/>
    <n v="0.21126760563380301"/>
    <s v=""/>
    <s v=""/>
    <x v="0"/>
  </r>
  <r>
    <x v="0"/>
    <x v="32"/>
    <s v=""/>
    <x v="32"/>
    <x v="1"/>
    <x v="8"/>
    <x v="0"/>
    <n v="15"/>
    <n v="15"/>
    <n v="0.22535211267605601"/>
    <n v="0.22535211267605601"/>
    <s v=""/>
    <s v=""/>
    <x v="0"/>
  </r>
  <r>
    <x v="0"/>
    <x v="32"/>
    <s v=""/>
    <x v="32"/>
    <x v="2"/>
    <x v="14"/>
    <x v="0"/>
    <n v="-1"/>
    <n v="0"/>
    <n v="-0.01"/>
    <n v="0"/>
    <s v=""/>
    <s v=""/>
    <x v="0"/>
  </r>
  <r>
    <x v="0"/>
    <x v="32"/>
    <s v=""/>
    <x v="32"/>
    <x v="3"/>
    <x v="6"/>
    <x v="0"/>
    <n v="10"/>
    <n v="10"/>
    <n v="0.154929577464789"/>
    <n v="0.154929577464789"/>
    <s v=""/>
    <s v=""/>
    <x v="0"/>
  </r>
  <r>
    <x v="0"/>
    <x v="32"/>
    <s v=""/>
    <x v="32"/>
    <x v="5"/>
    <x v="1"/>
    <x v="1"/>
    <n v="-1"/>
    <n v="0"/>
    <n v="-0.01"/>
    <n v="0"/>
    <s v=""/>
    <s v=""/>
    <x v="0"/>
  </r>
  <r>
    <x v="0"/>
    <x v="32"/>
    <s v=""/>
    <x v="32"/>
    <x v="1"/>
    <x v="23"/>
    <x v="0"/>
    <n v="35"/>
    <n v="35"/>
    <n v="0.49295774647887303"/>
    <n v="0.49295774647887303"/>
    <s v=""/>
    <s v=""/>
    <x v="0"/>
  </r>
  <r>
    <x v="0"/>
    <x v="32"/>
    <s v=""/>
    <x v="32"/>
    <x v="7"/>
    <x v="31"/>
    <x v="0"/>
    <n v="30"/>
    <n v="30"/>
    <n v="0.45070422535211302"/>
    <n v="0.45070422535211302"/>
    <s v=""/>
    <s v=""/>
    <x v="0"/>
  </r>
  <r>
    <x v="0"/>
    <x v="32"/>
    <s v=""/>
    <x v="32"/>
    <x v="2"/>
    <x v="12"/>
    <x v="0"/>
    <n v="70"/>
    <n v="70"/>
    <n v="1"/>
    <n v="1"/>
    <s v=""/>
    <s v=""/>
    <x v="0"/>
  </r>
  <r>
    <x v="0"/>
    <x v="32"/>
    <s v=""/>
    <x v="32"/>
    <x v="4"/>
    <x v="19"/>
    <x v="0"/>
    <n v="10"/>
    <n v="10"/>
    <n v="0.154929577464789"/>
    <n v="0.154929577464789"/>
    <s v=""/>
    <s v=""/>
    <x v="0"/>
  </r>
  <r>
    <x v="0"/>
    <x v="32"/>
    <s v=""/>
    <x v="32"/>
    <x v="3"/>
    <x v="24"/>
    <x v="0"/>
    <n v="35"/>
    <n v="35"/>
    <n v="0.49295774647887303"/>
    <n v="0.49295774647887303"/>
    <s v=""/>
    <s v=""/>
    <x v="0"/>
  </r>
  <r>
    <x v="0"/>
    <x v="32"/>
    <s v=""/>
    <x v="32"/>
    <x v="8"/>
    <x v="29"/>
    <x v="0"/>
    <n v="35"/>
    <n v="35"/>
    <n v="0.47887323943662002"/>
    <n v="0.47887323943662002"/>
    <s v=""/>
    <s v=""/>
    <x v="0"/>
  </r>
  <r>
    <x v="0"/>
    <x v="32"/>
    <s v=""/>
    <x v="32"/>
    <x v="6"/>
    <x v="11"/>
    <x v="0"/>
    <n v="70"/>
    <n v="70"/>
    <n v="1"/>
    <n v="1"/>
    <s v=""/>
    <s v=""/>
    <x v="0"/>
  </r>
  <r>
    <x v="0"/>
    <x v="32"/>
    <s v=""/>
    <x v="32"/>
    <x v="3"/>
    <x v="7"/>
    <x v="0"/>
    <n v="-1"/>
    <n v="0"/>
    <n v="-0.01"/>
    <n v="0"/>
    <s v=""/>
    <s v=""/>
    <x v="0"/>
  </r>
  <r>
    <x v="0"/>
    <x v="32"/>
    <s v=""/>
    <x v="32"/>
    <x v="2"/>
    <x v="2"/>
    <x v="0"/>
    <n v="-1"/>
    <n v="0"/>
    <n v="-0.01"/>
    <n v="0"/>
    <s v=""/>
    <s v=""/>
    <x v="0"/>
  </r>
  <r>
    <x v="0"/>
    <x v="32"/>
    <s v=""/>
    <x v="32"/>
    <x v="3"/>
    <x v="21"/>
    <x v="0"/>
    <n v="-1"/>
    <n v="0"/>
    <n v="-0.01"/>
    <n v="0"/>
    <s v=""/>
    <s v=""/>
    <x v="0"/>
  </r>
  <r>
    <x v="0"/>
    <x v="32"/>
    <s v=""/>
    <x v="32"/>
    <x v="3"/>
    <x v="3"/>
    <x v="0"/>
    <n v="-1"/>
    <n v="0"/>
    <n v="-0.01"/>
    <n v="0"/>
    <s v=""/>
    <s v=""/>
    <x v="0"/>
  </r>
  <r>
    <x v="0"/>
    <x v="32"/>
    <s v=""/>
    <x v="32"/>
    <x v="1"/>
    <x v="32"/>
    <x v="0"/>
    <n v="-1"/>
    <n v="0"/>
    <n v="-0.01"/>
    <n v="0"/>
    <s v=""/>
    <s v=""/>
    <x v="0"/>
  </r>
  <r>
    <x v="0"/>
    <x v="32"/>
    <s v=""/>
    <x v="32"/>
    <x v="4"/>
    <x v="1"/>
    <x v="0"/>
    <n v="-1"/>
    <n v="0"/>
    <n v="-0.01"/>
    <n v="0"/>
    <s v=""/>
    <s v=""/>
    <x v="0"/>
  </r>
  <r>
    <x v="0"/>
    <x v="32"/>
    <s v=""/>
    <x v="32"/>
    <x v="4"/>
    <x v="5"/>
    <x v="0"/>
    <n v="-1"/>
    <n v="0"/>
    <n v="-0.01"/>
    <n v="0"/>
    <s v=""/>
    <s v=""/>
    <x v="0"/>
  </r>
  <r>
    <x v="0"/>
    <x v="32"/>
    <s v=""/>
    <x v="32"/>
    <x v="3"/>
    <x v="25"/>
    <x v="0"/>
    <n v="10"/>
    <n v="10"/>
    <n v="0.154929577464789"/>
    <n v="0.154929577464789"/>
    <s v=""/>
    <s v=""/>
    <x v="0"/>
  </r>
  <r>
    <x v="0"/>
    <x v="32"/>
    <s v=""/>
    <x v="32"/>
    <x v="5"/>
    <x v="35"/>
    <x v="3"/>
    <n v="-1"/>
    <n v="0"/>
    <n v="-0.01"/>
    <n v="0"/>
    <s v=""/>
    <s v=""/>
    <x v="0"/>
  </r>
  <r>
    <x v="0"/>
    <x v="32"/>
    <s v=""/>
    <x v="32"/>
    <x v="7"/>
    <x v="15"/>
    <x v="0"/>
    <n v="5"/>
    <n v="5"/>
    <n v="7.0422535211267595E-2"/>
    <n v="7.0422535211267595E-2"/>
    <s v=""/>
    <s v=""/>
    <x v="0"/>
  </r>
  <r>
    <x v="0"/>
    <x v="32"/>
    <s v=""/>
    <x v="32"/>
    <x v="1"/>
    <x v="1"/>
    <x v="0"/>
    <n v="-1"/>
    <n v="0"/>
    <n v="-0.01"/>
    <n v="0"/>
    <s v=""/>
    <s v=""/>
    <x v="0"/>
  </r>
  <r>
    <x v="0"/>
    <x v="32"/>
    <s v=""/>
    <x v="32"/>
    <x v="8"/>
    <x v="7"/>
    <x v="0"/>
    <n v="-1"/>
    <n v="0"/>
    <n v="-0.01"/>
    <n v="0"/>
    <s v=""/>
    <s v=""/>
    <x v="0"/>
  </r>
  <r>
    <x v="0"/>
    <x v="32"/>
    <s v=""/>
    <x v="32"/>
    <x v="4"/>
    <x v="10"/>
    <x v="0"/>
    <n v="25"/>
    <n v="25"/>
    <n v="0.36619718309859201"/>
    <n v="0.36619718309859201"/>
    <s v=""/>
    <s v=""/>
    <x v="0"/>
  </r>
  <r>
    <x v="0"/>
    <x v="32"/>
    <s v=""/>
    <x v="32"/>
    <x v="1"/>
    <x v="20"/>
    <x v="0"/>
    <n v="20"/>
    <n v="20"/>
    <n v="0.28169014084506999"/>
    <n v="0.28169014084506999"/>
    <s v=""/>
    <s v=""/>
    <x v="0"/>
  </r>
  <r>
    <x v="0"/>
    <x v="32"/>
    <s v=""/>
    <x v="32"/>
    <x v="3"/>
    <x v="36"/>
    <x v="0"/>
    <n v="10"/>
    <n v="10"/>
    <n v="0.11267605633802801"/>
    <n v="0.11267605633802801"/>
    <s v=""/>
    <s v=""/>
    <x v="0"/>
  </r>
  <r>
    <x v="0"/>
    <x v="32"/>
    <s v=""/>
    <x v="32"/>
    <x v="7"/>
    <x v="13"/>
    <x v="0"/>
    <n v="25"/>
    <n v="25"/>
    <n v="0.36619718309859201"/>
    <n v="0.36619718309859201"/>
    <s v=""/>
    <s v=""/>
    <x v="0"/>
  </r>
  <r>
    <x v="0"/>
    <x v="32"/>
    <s v=""/>
    <x v="32"/>
    <x v="4"/>
    <x v="26"/>
    <x v="0"/>
    <n v="-1"/>
    <n v="0"/>
    <n v="-0.01"/>
    <n v="0"/>
    <s v=""/>
    <s v=""/>
    <x v="0"/>
  </r>
  <r>
    <x v="0"/>
    <x v="32"/>
    <s v=""/>
    <x v="32"/>
    <x v="7"/>
    <x v="7"/>
    <x v="0"/>
    <n v="-1"/>
    <n v="0"/>
    <n v="-0.01"/>
    <n v="0"/>
    <s v=""/>
    <s v=""/>
    <x v="0"/>
  </r>
  <r>
    <x v="0"/>
    <x v="32"/>
    <s v=""/>
    <x v="32"/>
    <x v="4"/>
    <x v="4"/>
    <x v="0"/>
    <n v="15"/>
    <n v="15"/>
    <n v="0.19718309859154901"/>
    <n v="0.19718309859154901"/>
    <s v=""/>
    <s v=""/>
    <x v="0"/>
  </r>
  <r>
    <x v="0"/>
    <x v="32"/>
    <s v=""/>
    <x v="32"/>
    <x v="8"/>
    <x v="28"/>
    <x v="0"/>
    <n v="10"/>
    <n v="10"/>
    <n v="0.140845070422535"/>
    <n v="0.140845070422535"/>
    <s v=""/>
    <s v=""/>
    <x v="0"/>
  </r>
  <r>
    <x v="0"/>
    <x v="32"/>
    <s v=""/>
    <x v="32"/>
    <x v="5"/>
    <x v="17"/>
    <x v="2"/>
    <n v="70"/>
    <n v="70"/>
    <n v="1"/>
    <n v="1"/>
    <s v=""/>
    <s v=""/>
    <x v="0"/>
  </r>
  <r>
    <x v="0"/>
    <x v="32"/>
    <s v=""/>
    <x v="32"/>
    <x v="4"/>
    <x v="9"/>
    <x v="0"/>
    <n v="-1"/>
    <n v="0"/>
    <n v="-0.01"/>
    <n v="0"/>
    <s v=""/>
    <s v=""/>
    <x v="0"/>
  </r>
  <r>
    <x v="0"/>
    <x v="32"/>
    <s v=""/>
    <x v="32"/>
    <x v="2"/>
    <x v="7"/>
    <x v="0"/>
    <n v="-1"/>
    <n v="0"/>
    <n v="-0.01"/>
    <n v="0"/>
    <s v=""/>
    <s v=""/>
    <x v="0"/>
  </r>
  <r>
    <x v="0"/>
    <x v="32"/>
    <s v=""/>
    <x v="32"/>
    <x v="8"/>
    <x v="18"/>
    <x v="0"/>
    <n v="-1"/>
    <n v="0"/>
    <n v="-0.01"/>
    <n v="0"/>
    <s v=""/>
    <s v=""/>
    <x v="0"/>
  </r>
  <r>
    <x v="0"/>
    <x v="32"/>
    <s v=""/>
    <x v="32"/>
    <x v="8"/>
    <x v="30"/>
    <x v="0"/>
    <n v="20"/>
    <n v="20"/>
    <n v="0.26760563380281699"/>
    <n v="0.26760563380281699"/>
    <s v=""/>
    <s v=""/>
    <x v="0"/>
  </r>
  <r>
    <x v="0"/>
    <x v="32"/>
    <s v=""/>
    <x v="32"/>
    <x v="3"/>
    <x v="22"/>
    <x v="0"/>
    <n v="-1"/>
    <n v="0"/>
    <n v="-0.01"/>
    <n v="0"/>
    <s v=""/>
    <s v=""/>
    <x v="0"/>
  </r>
  <r>
    <x v="0"/>
    <x v="32"/>
    <s v=""/>
    <x v="32"/>
    <x v="8"/>
    <x v="33"/>
    <x v="0"/>
    <n v="-1"/>
    <n v="0"/>
    <n v="-0.01"/>
    <n v="0"/>
    <s v=""/>
    <s v=""/>
    <x v="0"/>
  </r>
  <r>
    <x v="0"/>
    <x v="33"/>
    <s v=""/>
    <x v="33"/>
    <x v="4"/>
    <x v="10"/>
    <x v="0"/>
    <n v="35"/>
    <n v="35"/>
    <n v="0.32692307692307698"/>
    <n v="0.32692307692307698"/>
    <s v=""/>
    <s v=""/>
    <x v="0"/>
  </r>
  <r>
    <x v="0"/>
    <x v="33"/>
    <s v=""/>
    <x v="33"/>
    <x v="8"/>
    <x v="18"/>
    <x v="0"/>
    <n v="-1"/>
    <n v="0"/>
    <n v="-0.01"/>
    <n v="0"/>
    <s v=""/>
    <s v=""/>
    <x v="0"/>
  </r>
  <r>
    <x v="0"/>
    <x v="33"/>
    <s v=""/>
    <x v="33"/>
    <x v="0"/>
    <x v="0"/>
    <x v="0"/>
    <n v="1"/>
    <s v=""/>
    <s v=""/>
    <s v=""/>
    <s v=""/>
    <s v=""/>
    <x v="0"/>
  </r>
  <r>
    <x v="0"/>
    <x v="33"/>
    <s v=""/>
    <x v="33"/>
    <x v="9"/>
    <x v="11"/>
    <x v="0"/>
    <s v=""/>
    <s v=""/>
    <s v=""/>
    <s v=""/>
    <n v="8.1578900000000001"/>
    <n v="10"/>
    <x v="0"/>
  </r>
  <r>
    <x v="0"/>
    <x v="33"/>
    <s v=""/>
    <x v="33"/>
    <x v="10"/>
    <x v="11"/>
    <x v="0"/>
    <s v=""/>
    <s v=""/>
    <s v=""/>
    <s v=""/>
    <n v="28.39423"/>
    <n v="28"/>
    <x v="0"/>
  </r>
  <r>
    <x v="0"/>
    <x v="33"/>
    <s v=""/>
    <x v="33"/>
    <x v="8"/>
    <x v="7"/>
    <x v="0"/>
    <n v="40"/>
    <n v="40"/>
    <n v="0.394230769230769"/>
    <n v="0.394230769230769"/>
    <s v=""/>
    <s v=""/>
    <x v="0"/>
  </r>
  <r>
    <x v="0"/>
    <x v="33"/>
    <s v=""/>
    <x v="33"/>
    <x v="1"/>
    <x v="8"/>
    <x v="0"/>
    <n v="25"/>
    <n v="25"/>
    <n v="0.240384615384615"/>
    <n v="0.240384615384615"/>
    <s v=""/>
    <s v=""/>
    <x v="0"/>
  </r>
  <r>
    <x v="0"/>
    <x v="33"/>
    <s v=""/>
    <x v="33"/>
    <x v="3"/>
    <x v="6"/>
    <x v="0"/>
    <n v="-1"/>
    <n v="0"/>
    <n v="-0.01"/>
    <n v="0"/>
    <s v=""/>
    <s v=""/>
    <x v="0"/>
  </r>
  <r>
    <x v="0"/>
    <x v="33"/>
    <s v=""/>
    <x v="33"/>
    <x v="3"/>
    <x v="3"/>
    <x v="0"/>
    <n v="-1"/>
    <n v="0"/>
    <n v="-0.01"/>
    <n v="0"/>
    <s v=""/>
    <s v=""/>
    <x v="0"/>
  </r>
  <r>
    <x v="0"/>
    <x v="33"/>
    <s v=""/>
    <x v="33"/>
    <x v="4"/>
    <x v="19"/>
    <x v="0"/>
    <n v="25"/>
    <n v="25"/>
    <n v="0.22115384615384601"/>
    <n v="0.22115384615384601"/>
    <s v=""/>
    <s v=""/>
    <x v="0"/>
  </r>
  <r>
    <x v="0"/>
    <x v="33"/>
    <s v=""/>
    <x v="33"/>
    <x v="1"/>
    <x v="23"/>
    <x v="0"/>
    <n v="45"/>
    <n v="45"/>
    <n v="0.43269230769230799"/>
    <n v="0.43269230769230799"/>
    <s v=""/>
    <s v=""/>
    <x v="0"/>
  </r>
  <r>
    <x v="0"/>
    <x v="33"/>
    <s v=""/>
    <x v="33"/>
    <x v="8"/>
    <x v="34"/>
    <x v="0"/>
    <n v="-1"/>
    <n v="0"/>
    <n v="-0.01"/>
    <n v="0"/>
    <s v=""/>
    <s v=""/>
    <x v="0"/>
  </r>
  <r>
    <x v="0"/>
    <x v="33"/>
    <s v=""/>
    <x v="33"/>
    <x v="7"/>
    <x v="31"/>
    <x v="0"/>
    <n v="50"/>
    <n v="50"/>
    <n v="0.47115384615384598"/>
    <n v="0.47115384615384598"/>
    <s v=""/>
    <s v=""/>
    <x v="0"/>
  </r>
  <r>
    <x v="0"/>
    <x v="33"/>
    <s v=""/>
    <x v="33"/>
    <x v="1"/>
    <x v="32"/>
    <x v="0"/>
    <n v="-1"/>
    <n v="0"/>
    <n v="-0.01"/>
    <n v="0"/>
    <s v=""/>
    <s v=""/>
    <x v="0"/>
  </r>
  <r>
    <x v="0"/>
    <x v="33"/>
    <s v=""/>
    <x v="33"/>
    <x v="4"/>
    <x v="27"/>
    <x v="0"/>
    <n v="25"/>
    <n v="25"/>
    <n v="0.240384615384615"/>
    <n v="0.240384615384615"/>
    <s v=""/>
    <s v=""/>
    <x v="0"/>
  </r>
  <r>
    <x v="0"/>
    <x v="33"/>
    <s v=""/>
    <x v="33"/>
    <x v="2"/>
    <x v="12"/>
    <x v="0"/>
    <n v="-1"/>
    <n v="0"/>
    <n v="-0.01"/>
    <n v="0"/>
    <s v=""/>
    <s v=""/>
    <x v="0"/>
  </r>
  <r>
    <x v="0"/>
    <x v="33"/>
    <s v=""/>
    <x v="33"/>
    <x v="6"/>
    <x v="11"/>
    <x v="0"/>
    <n v="105"/>
    <n v="105"/>
    <n v="1"/>
    <n v="1"/>
    <s v=""/>
    <s v=""/>
    <x v="0"/>
  </r>
  <r>
    <x v="0"/>
    <x v="33"/>
    <s v=""/>
    <x v="33"/>
    <x v="2"/>
    <x v="14"/>
    <x v="0"/>
    <n v="80"/>
    <n v="80"/>
    <n v="0.78846153846153799"/>
    <n v="0.78846153846153799"/>
    <s v=""/>
    <s v=""/>
    <x v="0"/>
  </r>
  <r>
    <x v="0"/>
    <x v="33"/>
    <s v=""/>
    <x v="33"/>
    <x v="8"/>
    <x v="29"/>
    <x v="0"/>
    <n v="-1"/>
    <n v="0"/>
    <n v="-0.01"/>
    <n v="0"/>
    <s v=""/>
    <s v=""/>
    <x v="0"/>
  </r>
  <r>
    <x v="0"/>
    <x v="33"/>
    <s v=""/>
    <x v="33"/>
    <x v="3"/>
    <x v="21"/>
    <x v="0"/>
    <n v="25"/>
    <n v="25"/>
    <n v="0.22115384615384601"/>
    <n v="0.22115384615384601"/>
    <s v=""/>
    <s v=""/>
    <x v="0"/>
  </r>
  <r>
    <x v="0"/>
    <x v="33"/>
    <s v=""/>
    <x v="33"/>
    <x v="4"/>
    <x v="1"/>
    <x v="0"/>
    <n v="-1"/>
    <n v="0"/>
    <n v="-0.01"/>
    <n v="0"/>
    <s v=""/>
    <s v=""/>
    <x v="0"/>
  </r>
  <r>
    <x v="0"/>
    <x v="33"/>
    <s v=""/>
    <x v="33"/>
    <x v="3"/>
    <x v="24"/>
    <x v="0"/>
    <n v="70"/>
    <n v="70"/>
    <n v="0.66346153846153799"/>
    <n v="0.66346153846153799"/>
    <s v=""/>
    <s v=""/>
    <x v="0"/>
  </r>
  <r>
    <x v="0"/>
    <x v="33"/>
    <s v=""/>
    <x v="33"/>
    <x v="5"/>
    <x v="1"/>
    <x v="1"/>
    <n v="-1"/>
    <n v="0"/>
    <n v="-0.01"/>
    <n v="0"/>
    <s v=""/>
    <s v=""/>
    <x v="0"/>
  </r>
  <r>
    <x v="0"/>
    <x v="33"/>
    <s v=""/>
    <x v="33"/>
    <x v="3"/>
    <x v="7"/>
    <x v="0"/>
    <n v="-1"/>
    <n v="0"/>
    <n v="-0.01"/>
    <n v="0"/>
    <s v=""/>
    <s v=""/>
    <x v="0"/>
  </r>
  <r>
    <x v="0"/>
    <x v="33"/>
    <s v=""/>
    <x v="33"/>
    <x v="2"/>
    <x v="2"/>
    <x v="0"/>
    <n v="20"/>
    <n v="20"/>
    <n v="0.18269230769230799"/>
    <n v="0.18269230769230799"/>
    <s v=""/>
    <s v=""/>
    <x v="0"/>
  </r>
  <r>
    <x v="0"/>
    <x v="33"/>
    <s v=""/>
    <x v="33"/>
    <x v="4"/>
    <x v="5"/>
    <x v="0"/>
    <n v="-1"/>
    <n v="0"/>
    <n v="-0.01"/>
    <n v="0"/>
    <s v=""/>
    <s v=""/>
    <x v="0"/>
  </r>
  <r>
    <x v="0"/>
    <x v="33"/>
    <s v=""/>
    <x v="33"/>
    <x v="8"/>
    <x v="28"/>
    <x v="0"/>
    <n v="20"/>
    <n v="20"/>
    <n v="0.20192307692307701"/>
    <n v="0.20192307692307701"/>
    <s v=""/>
    <s v=""/>
    <x v="0"/>
  </r>
  <r>
    <x v="0"/>
    <x v="33"/>
    <s v=""/>
    <x v="33"/>
    <x v="1"/>
    <x v="20"/>
    <x v="0"/>
    <n v="25"/>
    <n v="25"/>
    <n v="0.240384615384615"/>
    <n v="0.240384615384615"/>
    <s v=""/>
    <s v=""/>
    <x v="0"/>
  </r>
  <r>
    <x v="0"/>
    <x v="33"/>
    <s v=""/>
    <x v="33"/>
    <x v="8"/>
    <x v="33"/>
    <x v="0"/>
    <n v="-1"/>
    <n v="0"/>
    <n v="-0.01"/>
    <n v="0"/>
    <s v=""/>
    <s v=""/>
    <x v="0"/>
  </r>
  <r>
    <x v="0"/>
    <x v="33"/>
    <s v=""/>
    <x v="33"/>
    <x v="3"/>
    <x v="36"/>
    <x v="0"/>
    <n v="5"/>
    <n v="5"/>
    <n v="5.7692307692307702E-2"/>
    <n v="5.7692307692307702E-2"/>
    <s v=""/>
    <s v=""/>
    <x v="0"/>
  </r>
  <r>
    <x v="0"/>
    <x v="33"/>
    <s v=""/>
    <x v="33"/>
    <x v="3"/>
    <x v="25"/>
    <x v="0"/>
    <n v="-1"/>
    <n v="0"/>
    <n v="-0.01"/>
    <n v="0"/>
    <s v=""/>
    <s v=""/>
    <x v="0"/>
  </r>
  <r>
    <x v="0"/>
    <x v="33"/>
    <s v=""/>
    <x v="33"/>
    <x v="7"/>
    <x v="16"/>
    <x v="0"/>
    <n v="10"/>
    <n v="10"/>
    <n v="0.105769230769231"/>
    <n v="0.105769230769231"/>
    <s v=""/>
    <s v=""/>
    <x v="0"/>
  </r>
  <r>
    <x v="0"/>
    <x v="33"/>
    <s v=""/>
    <x v="33"/>
    <x v="5"/>
    <x v="17"/>
    <x v="2"/>
    <n v="100"/>
    <n v="100"/>
    <n v="0.96153846153846201"/>
    <n v="0.96153846153846201"/>
    <s v=""/>
    <s v=""/>
    <x v="0"/>
  </r>
  <r>
    <x v="0"/>
    <x v="33"/>
    <s v=""/>
    <x v="33"/>
    <x v="4"/>
    <x v="26"/>
    <x v="0"/>
    <n v="5"/>
    <n v="5"/>
    <n v="5.7692307692307702E-2"/>
    <n v="5.7692307692307702E-2"/>
    <s v=""/>
    <s v=""/>
    <x v="0"/>
  </r>
  <r>
    <x v="0"/>
    <x v="33"/>
    <s v=""/>
    <x v="33"/>
    <x v="7"/>
    <x v="13"/>
    <x v="0"/>
    <n v="35"/>
    <n v="35"/>
    <n v="0.34615384615384598"/>
    <n v="0.34615384615384598"/>
    <s v=""/>
    <s v=""/>
    <x v="0"/>
  </r>
  <r>
    <x v="0"/>
    <x v="33"/>
    <s v=""/>
    <x v="33"/>
    <x v="7"/>
    <x v="15"/>
    <x v="0"/>
    <n v="10"/>
    <n v="10"/>
    <n v="7.69230769230769E-2"/>
    <n v="7.69230769230769E-2"/>
    <s v=""/>
    <s v=""/>
    <x v="0"/>
  </r>
  <r>
    <x v="0"/>
    <x v="33"/>
    <s v=""/>
    <x v="33"/>
    <x v="4"/>
    <x v="9"/>
    <x v="0"/>
    <n v="5"/>
    <n v="5"/>
    <n v="4.80769230769231E-2"/>
    <n v="4.80769230769231E-2"/>
    <s v=""/>
    <s v=""/>
    <x v="0"/>
  </r>
  <r>
    <x v="0"/>
    <x v="33"/>
    <s v=""/>
    <x v="33"/>
    <x v="1"/>
    <x v="1"/>
    <x v="0"/>
    <n v="5"/>
    <n v="5"/>
    <n v="4.80769230769231E-2"/>
    <n v="4.80769230769231E-2"/>
    <s v=""/>
    <s v=""/>
    <x v="0"/>
  </r>
  <r>
    <x v="0"/>
    <x v="33"/>
    <s v=""/>
    <x v="33"/>
    <x v="5"/>
    <x v="35"/>
    <x v="3"/>
    <n v="-1"/>
    <n v="0"/>
    <n v="-0.01"/>
    <n v="0"/>
    <s v=""/>
    <s v=""/>
    <x v="0"/>
  </r>
  <r>
    <x v="0"/>
    <x v="33"/>
    <s v=""/>
    <x v="33"/>
    <x v="2"/>
    <x v="7"/>
    <x v="0"/>
    <n v="-1"/>
    <n v="0"/>
    <n v="-0.01"/>
    <n v="0"/>
    <s v=""/>
    <s v=""/>
    <x v="0"/>
  </r>
  <r>
    <x v="0"/>
    <x v="33"/>
    <s v=""/>
    <x v="33"/>
    <x v="8"/>
    <x v="30"/>
    <x v="0"/>
    <n v="35"/>
    <n v="35"/>
    <n v="0.31730769230769201"/>
    <n v="0.31730769230769201"/>
    <s v=""/>
    <s v=""/>
    <x v="0"/>
  </r>
  <r>
    <x v="0"/>
    <x v="33"/>
    <s v=""/>
    <x v="33"/>
    <x v="3"/>
    <x v="22"/>
    <x v="0"/>
    <n v="-1"/>
    <n v="0"/>
    <n v="-0.01"/>
    <n v="0"/>
    <s v=""/>
    <s v=""/>
    <x v="0"/>
  </r>
  <r>
    <x v="0"/>
    <x v="33"/>
    <s v=""/>
    <x v="33"/>
    <x v="7"/>
    <x v="7"/>
    <x v="0"/>
    <n v="-1"/>
    <n v="0"/>
    <n v="-0.01"/>
    <n v="0"/>
    <s v=""/>
    <s v=""/>
    <x v="0"/>
  </r>
  <r>
    <x v="0"/>
    <x v="33"/>
    <s v=""/>
    <x v="33"/>
    <x v="4"/>
    <x v="4"/>
    <x v="0"/>
    <n v="10"/>
    <n v="10"/>
    <n v="0.105769230769231"/>
    <n v="0.105769230769231"/>
    <s v=""/>
    <s v=""/>
    <x v="0"/>
  </r>
  <r>
    <x v="0"/>
    <x v="34"/>
    <s v=""/>
    <x v="34"/>
    <x v="8"/>
    <x v="34"/>
    <x v="0"/>
    <n v="5"/>
    <n v="5"/>
    <n v="2.2801302931596101E-2"/>
    <n v="2.2801302931596101E-2"/>
    <s v=""/>
    <s v=""/>
    <x v="0"/>
  </r>
  <r>
    <x v="0"/>
    <x v="34"/>
    <s v=""/>
    <x v="34"/>
    <x v="2"/>
    <x v="14"/>
    <x v="0"/>
    <n v="205"/>
    <n v="205"/>
    <n v="0.67100977198697098"/>
    <n v="0.67100977198697098"/>
    <s v=""/>
    <s v=""/>
    <x v="0"/>
  </r>
  <r>
    <x v="0"/>
    <x v="34"/>
    <s v=""/>
    <x v="34"/>
    <x v="3"/>
    <x v="25"/>
    <x v="0"/>
    <n v="-1"/>
    <n v="0"/>
    <n v="-0.01"/>
    <n v="0"/>
    <s v=""/>
    <s v=""/>
    <x v="0"/>
  </r>
  <r>
    <x v="0"/>
    <x v="34"/>
    <s v=""/>
    <x v="34"/>
    <x v="9"/>
    <x v="11"/>
    <x v="0"/>
    <s v=""/>
    <s v=""/>
    <s v=""/>
    <s v=""/>
    <n v="9.2758599999999998"/>
    <n v="10"/>
    <x v="0"/>
  </r>
  <r>
    <x v="0"/>
    <x v="34"/>
    <s v=""/>
    <x v="34"/>
    <x v="10"/>
    <x v="11"/>
    <x v="0"/>
    <s v=""/>
    <s v=""/>
    <s v=""/>
    <s v=""/>
    <n v="27.50489"/>
    <n v="27"/>
    <x v="0"/>
  </r>
  <r>
    <x v="0"/>
    <x v="34"/>
    <s v=""/>
    <x v="34"/>
    <x v="0"/>
    <x v="0"/>
    <x v="0"/>
    <n v="1"/>
    <s v=""/>
    <s v=""/>
    <s v=""/>
    <s v=""/>
    <s v=""/>
    <x v="0"/>
  </r>
  <r>
    <x v="0"/>
    <x v="34"/>
    <s v=""/>
    <x v="34"/>
    <x v="6"/>
    <x v="11"/>
    <x v="0"/>
    <n v="305"/>
    <n v="305"/>
    <n v="1"/>
    <n v="1"/>
    <s v=""/>
    <s v=""/>
    <x v="0"/>
  </r>
  <r>
    <x v="0"/>
    <x v="34"/>
    <s v=""/>
    <x v="34"/>
    <x v="1"/>
    <x v="23"/>
    <x v="0"/>
    <n v="125"/>
    <n v="125"/>
    <n v="0.40390879478827402"/>
    <n v="0.40390879478827402"/>
    <s v=""/>
    <s v=""/>
    <x v="0"/>
  </r>
  <r>
    <x v="0"/>
    <x v="34"/>
    <s v=""/>
    <x v="34"/>
    <x v="3"/>
    <x v="6"/>
    <x v="0"/>
    <n v="-1"/>
    <n v="0"/>
    <n v="-0.01"/>
    <n v="0"/>
    <s v=""/>
    <s v=""/>
    <x v="0"/>
  </r>
  <r>
    <x v="0"/>
    <x v="34"/>
    <s v=""/>
    <x v="34"/>
    <x v="8"/>
    <x v="7"/>
    <x v="0"/>
    <n v="-1"/>
    <n v="0"/>
    <n v="-0.01"/>
    <n v="0"/>
    <s v=""/>
    <s v=""/>
    <x v="0"/>
  </r>
  <r>
    <x v="0"/>
    <x v="34"/>
    <s v=""/>
    <x v="34"/>
    <x v="4"/>
    <x v="10"/>
    <x v="0"/>
    <n v="105"/>
    <n v="105"/>
    <n v="0.34853420195439699"/>
    <n v="0.34853420195439699"/>
    <s v=""/>
    <s v=""/>
    <x v="0"/>
  </r>
  <r>
    <x v="0"/>
    <x v="34"/>
    <s v=""/>
    <x v="34"/>
    <x v="8"/>
    <x v="18"/>
    <x v="0"/>
    <n v="-1"/>
    <n v="0"/>
    <n v="-0.01"/>
    <n v="0"/>
    <s v=""/>
    <s v=""/>
    <x v="0"/>
  </r>
  <r>
    <x v="0"/>
    <x v="34"/>
    <s v=""/>
    <x v="34"/>
    <x v="4"/>
    <x v="19"/>
    <x v="0"/>
    <n v="75"/>
    <n v="75"/>
    <n v="0.250814332247557"/>
    <n v="0.250814332247557"/>
    <s v=""/>
    <s v=""/>
    <x v="0"/>
  </r>
  <r>
    <x v="0"/>
    <x v="34"/>
    <s v=""/>
    <x v="34"/>
    <x v="7"/>
    <x v="13"/>
    <x v="0"/>
    <n v="230"/>
    <n v="230"/>
    <n v="0.75570032573289903"/>
    <n v="0.75570032573289903"/>
    <s v=""/>
    <s v=""/>
    <x v="0"/>
  </r>
  <r>
    <x v="0"/>
    <x v="34"/>
    <s v=""/>
    <x v="34"/>
    <x v="8"/>
    <x v="29"/>
    <x v="0"/>
    <n v="135"/>
    <n v="135"/>
    <n v="0.44299674267101002"/>
    <n v="0.44299674267101002"/>
    <s v=""/>
    <s v=""/>
    <x v="0"/>
  </r>
  <r>
    <x v="0"/>
    <x v="34"/>
    <s v=""/>
    <x v="34"/>
    <x v="5"/>
    <x v="1"/>
    <x v="1"/>
    <n v="-1"/>
    <n v="0"/>
    <n v="-0.01"/>
    <n v="0"/>
    <s v=""/>
    <s v=""/>
    <x v="0"/>
  </r>
  <r>
    <x v="0"/>
    <x v="34"/>
    <s v=""/>
    <x v="34"/>
    <x v="4"/>
    <x v="27"/>
    <x v="0"/>
    <n v="70"/>
    <n v="70"/>
    <n v="0.23452768729641699"/>
    <n v="0.23452768729641699"/>
    <s v=""/>
    <s v=""/>
    <x v="0"/>
  </r>
  <r>
    <x v="0"/>
    <x v="34"/>
    <s v=""/>
    <x v="34"/>
    <x v="1"/>
    <x v="8"/>
    <x v="0"/>
    <n v="90"/>
    <n v="90"/>
    <n v="0.299674267100977"/>
    <n v="0.299674267100977"/>
    <s v=""/>
    <s v=""/>
    <x v="0"/>
  </r>
  <r>
    <x v="0"/>
    <x v="34"/>
    <s v=""/>
    <x v="34"/>
    <x v="3"/>
    <x v="3"/>
    <x v="0"/>
    <n v="-1"/>
    <n v="0"/>
    <n v="-0.01"/>
    <n v="0"/>
    <s v=""/>
    <s v=""/>
    <x v="0"/>
  </r>
  <r>
    <x v="0"/>
    <x v="34"/>
    <s v=""/>
    <x v="34"/>
    <x v="1"/>
    <x v="32"/>
    <x v="0"/>
    <n v="5"/>
    <n v="5"/>
    <n v="2.2801302931596101E-2"/>
    <n v="2.2801302931596101E-2"/>
    <s v=""/>
    <s v=""/>
    <x v="0"/>
  </r>
  <r>
    <x v="0"/>
    <x v="34"/>
    <s v=""/>
    <x v="34"/>
    <x v="4"/>
    <x v="5"/>
    <x v="0"/>
    <n v="-1"/>
    <n v="0"/>
    <n v="-0.01"/>
    <n v="0"/>
    <s v=""/>
    <s v=""/>
    <x v="0"/>
  </r>
  <r>
    <x v="0"/>
    <x v="34"/>
    <s v=""/>
    <x v="34"/>
    <x v="4"/>
    <x v="1"/>
    <x v="0"/>
    <n v="-1"/>
    <n v="0"/>
    <n v="-0.01"/>
    <n v="0"/>
    <s v=""/>
    <s v=""/>
    <x v="0"/>
  </r>
  <r>
    <x v="0"/>
    <x v="34"/>
    <s v=""/>
    <x v="34"/>
    <x v="2"/>
    <x v="12"/>
    <x v="0"/>
    <n v="15"/>
    <n v="15"/>
    <n v="4.5602605863192203E-2"/>
    <n v="4.5602605863192203E-2"/>
    <s v=""/>
    <s v=""/>
    <x v="0"/>
  </r>
  <r>
    <x v="0"/>
    <x v="34"/>
    <s v=""/>
    <x v="34"/>
    <x v="3"/>
    <x v="24"/>
    <x v="0"/>
    <n v="290"/>
    <n v="290"/>
    <n v="0.94462540716612398"/>
    <n v="0.94462540716612398"/>
    <s v=""/>
    <s v=""/>
    <x v="0"/>
  </r>
  <r>
    <x v="0"/>
    <x v="34"/>
    <s v=""/>
    <x v="34"/>
    <x v="3"/>
    <x v="21"/>
    <x v="0"/>
    <n v="-1"/>
    <n v="0"/>
    <n v="-0.01"/>
    <n v="0"/>
    <s v=""/>
    <s v=""/>
    <x v="0"/>
  </r>
  <r>
    <x v="0"/>
    <x v="34"/>
    <s v=""/>
    <x v="34"/>
    <x v="3"/>
    <x v="7"/>
    <x v="0"/>
    <n v="-1"/>
    <n v="0"/>
    <n v="-0.01"/>
    <n v="0"/>
    <s v=""/>
    <s v=""/>
    <x v="0"/>
  </r>
  <r>
    <x v="0"/>
    <x v="34"/>
    <s v=""/>
    <x v="34"/>
    <x v="7"/>
    <x v="31"/>
    <x v="0"/>
    <n v="35"/>
    <n v="35"/>
    <n v="0.11400651465797999"/>
    <n v="0.11400651465797999"/>
    <s v=""/>
    <s v=""/>
    <x v="0"/>
  </r>
  <r>
    <x v="0"/>
    <x v="34"/>
    <s v=""/>
    <x v="34"/>
    <x v="8"/>
    <x v="28"/>
    <x v="0"/>
    <n v="50"/>
    <n v="50"/>
    <n v="0.16612377850162899"/>
    <n v="0.16612377850162899"/>
    <s v=""/>
    <s v=""/>
    <x v="0"/>
  </r>
  <r>
    <x v="0"/>
    <x v="34"/>
    <s v=""/>
    <x v="34"/>
    <x v="5"/>
    <x v="17"/>
    <x v="2"/>
    <n v="275"/>
    <n v="275"/>
    <n v="0.90228013029316001"/>
    <n v="0.90228013029316001"/>
    <s v=""/>
    <s v=""/>
    <x v="0"/>
  </r>
  <r>
    <x v="0"/>
    <x v="34"/>
    <s v=""/>
    <x v="34"/>
    <x v="7"/>
    <x v="16"/>
    <x v="0"/>
    <n v="20"/>
    <n v="20"/>
    <n v="6.1889250814332199E-2"/>
    <n v="6.1889250814332199E-2"/>
    <s v=""/>
    <s v=""/>
    <x v="0"/>
  </r>
  <r>
    <x v="0"/>
    <x v="34"/>
    <s v=""/>
    <x v="34"/>
    <x v="8"/>
    <x v="33"/>
    <x v="0"/>
    <n v="15"/>
    <n v="15"/>
    <n v="4.2345276872964202E-2"/>
    <n v="4.2345276872964202E-2"/>
    <s v=""/>
    <s v=""/>
    <x v="0"/>
  </r>
  <r>
    <x v="0"/>
    <x v="34"/>
    <s v=""/>
    <x v="34"/>
    <x v="8"/>
    <x v="30"/>
    <x v="0"/>
    <n v="95"/>
    <n v="95"/>
    <n v="0.30944625407166099"/>
    <n v="0.30944625407166099"/>
    <s v=""/>
    <s v=""/>
    <x v="0"/>
  </r>
  <r>
    <x v="0"/>
    <x v="34"/>
    <s v=""/>
    <x v="34"/>
    <x v="1"/>
    <x v="1"/>
    <x v="0"/>
    <n v="5"/>
    <n v="5"/>
    <n v="1.62866449511401E-2"/>
    <n v="1.62866449511401E-2"/>
    <s v=""/>
    <s v=""/>
    <x v="0"/>
  </r>
  <r>
    <x v="0"/>
    <x v="34"/>
    <s v=""/>
    <x v="34"/>
    <x v="4"/>
    <x v="4"/>
    <x v="0"/>
    <n v="30"/>
    <n v="30"/>
    <n v="9.1205211726384405E-2"/>
    <n v="9.1205211726384405E-2"/>
    <s v=""/>
    <s v=""/>
    <x v="0"/>
  </r>
  <r>
    <x v="0"/>
    <x v="34"/>
    <s v=""/>
    <x v="34"/>
    <x v="5"/>
    <x v="35"/>
    <x v="3"/>
    <n v="30"/>
    <n v="30"/>
    <n v="9.7719869706840407E-2"/>
    <n v="9.7719869706840407E-2"/>
    <s v=""/>
    <s v=""/>
    <x v="0"/>
  </r>
  <r>
    <x v="0"/>
    <x v="34"/>
    <s v=""/>
    <x v="34"/>
    <x v="7"/>
    <x v="15"/>
    <x v="0"/>
    <n v="20"/>
    <n v="20"/>
    <n v="6.8403908794788304E-2"/>
    <n v="6.8403908794788304E-2"/>
    <s v=""/>
    <s v=""/>
    <x v="0"/>
  </r>
  <r>
    <x v="0"/>
    <x v="34"/>
    <s v=""/>
    <x v="34"/>
    <x v="3"/>
    <x v="22"/>
    <x v="0"/>
    <n v="-1"/>
    <n v="0"/>
    <n v="-0.01"/>
    <n v="0"/>
    <s v=""/>
    <s v=""/>
    <x v="0"/>
  </r>
  <r>
    <x v="0"/>
    <x v="34"/>
    <s v=""/>
    <x v="34"/>
    <x v="7"/>
    <x v="7"/>
    <x v="0"/>
    <n v="-1"/>
    <n v="0"/>
    <n v="-0.01"/>
    <n v="0"/>
    <s v=""/>
    <s v=""/>
    <x v="0"/>
  </r>
  <r>
    <x v="0"/>
    <x v="34"/>
    <s v=""/>
    <x v="34"/>
    <x v="1"/>
    <x v="20"/>
    <x v="0"/>
    <n v="80"/>
    <n v="80"/>
    <n v="0.25732899022801298"/>
    <n v="0.25732899022801298"/>
    <s v=""/>
    <s v=""/>
    <x v="0"/>
  </r>
  <r>
    <x v="0"/>
    <x v="34"/>
    <s v=""/>
    <x v="34"/>
    <x v="3"/>
    <x v="36"/>
    <x v="0"/>
    <n v="10"/>
    <n v="10"/>
    <n v="2.6058631921824098E-2"/>
    <n v="2.6058631921824098E-2"/>
    <s v=""/>
    <s v=""/>
    <x v="0"/>
  </r>
  <r>
    <x v="0"/>
    <x v="34"/>
    <s v=""/>
    <x v="34"/>
    <x v="2"/>
    <x v="7"/>
    <x v="0"/>
    <n v="-1"/>
    <n v="0"/>
    <n v="-0.01"/>
    <n v="0"/>
    <s v=""/>
    <s v=""/>
    <x v="0"/>
  </r>
  <r>
    <x v="0"/>
    <x v="34"/>
    <s v=""/>
    <x v="34"/>
    <x v="2"/>
    <x v="2"/>
    <x v="0"/>
    <n v="85"/>
    <n v="85"/>
    <n v="0.28338762214983698"/>
    <n v="0.28338762214983698"/>
    <s v=""/>
    <s v=""/>
    <x v="0"/>
  </r>
  <r>
    <x v="0"/>
    <x v="34"/>
    <s v=""/>
    <x v="34"/>
    <x v="4"/>
    <x v="26"/>
    <x v="0"/>
    <n v="15"/>
    <n v="15"/>
    <n v="5.5374592833876198E-2"/>
    <n v="5.5374592833876198E-2"/>
    <s v=""/>
    <s v=""/>
    <x v="0"/>
  </r>
  <r>
    <x v="0"/>
    <x v="34"/>
    <s v=""/>
    <x v="34"/>
    <x v="4"/>
    <x v="9"/>
    <x v="0"/>
    <n v="5"/>
    <n v="5"/>
    <n v="1.62866449511401E-2"/>
    <n v="1.62866449511401E-2"/>
    <s v=""/>
    <s v=""/>
    <x v="0"/>
  </r>
  <r>
    <x v="0"/>
    <x v="35"/>
    <s v=""/>
    <x v="35"/>
    <x v="8"/>
    <x v="18"/>
    <x v="0"/>
    <n v="-1"/>
    <n v="0"/>
    <n v="-0.01"/>
    <n v="0"/>
    <s v=""/>
    <s v=""/>
    <x v="0"/>
  </r>
  <r>
    <x v="0"/>
    <x v="35"/>
    <s v=""/>
    <x v="35"/>
    <x v="3"/>
    <x v="25"/>
    <x v="0"/>
    <n v="-1"/>
    <n v="0"/>
    <n v="-0.01"/>
    <n v="0"/>
    <s v=""/>
    <s v=""/>
    <x v="0"/>
  </r>
  <r>
    <x v="0"/>
    <x v="35"/>
    <s v=""/>
    <x v="35"/>
    <x v="8"/>
    <x v="7"/>
    <x v="0"/>
    <n v="130"/>
    <n v="130"/>
    <n v="0.88435374149659896"/>
    <n v="0.88435374149659896"/>
    <s v=""/>
    <s v=""/>
    <x v="0"/>
  </r>
  <r>
    <x v="0"/>
    <x v="35"/>
    <s v=""/>
    <x v="35"/>
    <x v="4"/>
    <x v="5"/>
    <x v="0"/>
    <n v="-1"/>
    <n v="0"/>
    <n v="-0.01"/>
    <n v="0"/>
    <s v=""/>
    <s v=""/>
    <x v="0"/>
  </r>
  <r>
    <x v="0"/>
    <x v="35"/>
    <s v=""/>
    <x v="35"/>
    <x v="0"/>
    <x v="0"/>
    <x v="0"/>
    <n v="1"/>
    <s v=""/>
    <s v=""/>
    <s v=""/>
    <s v=""/>
    <s v=""/>
    <x v="0"/>
  </r>
  <r>
    <x v="0"/>
    <x v="35"/>
    <s v=""/>
    <x v="35"/>
    <x v="9"/>
    <x v="11"/>
    <x v="0"/>
    <s v=""/>
    <s v=""/>
    <s v=""/>
    <s v=""/>
    <n v="6.2307699999999997"/>
    <n v="5"/>
    <x v="0"/>
  </r>
  <r>
    <x v="0"/>
    <x v="35"/>
    <s v=""/>
    <x v="35"/>
    <x v="10"/>
    <x v="11"/>
    <x v="0"/>
    <s v=""/>
    <s v=""/>
    <s v=""/>
    <s v=""/>
    <n v="31.517009999999999"/>
    <n v="32"/>
    <x v="0"/>
  </r>
  <r>
    <x v="0"/>
    <x v="35"/>
    <s v=""/>
    <x v="35"/>
    <x v="6"/>
    <x v="11"/>
    <x v="0"/>
    <n v="145"/>
    <n v="145"/>
    <n v="1"/>
    <n v="1"/>
    <s v=""/>
    <s v=""/>
    <x v="0"/>
  </r>
  <r>
    <x v="0"/>
    <x v="35"/>
    <s v=""/>
    <x v="35"/>
    <x v="8"/>
    <x v="34"/>
    <x v="0"/>
    <n v="-1"/>
    <n v="0"/>
    <n v="-0.01"/>
    <n v="0"/>
    <s v=""/>
    <s v=""/>
    <x v="0"/>
  </r>
  <r>
    <x v="0"/>
    <x v="35"/>
    <s v=""/>
    <x v="35"/>
    <x v="4"/>
    <x v="10"/>
    <x v="0"/>
    <n v="30"/>
    <n v="30"/>
    <n v="0.210884353741497"/>
    <n v="0.210884353741497"/>
    <s v=""/>
    <s v=""/>
    <x v="0"/>
  </r>
  <r>
    <x v="0"/>
    <x v="35"/>
    <s v=""/>
    <x v="35"/>
    <x v="3"/>
    <x v="6"/>
    <x v="0"/>
    <n v="-1"/>
    <n v="0"/>
    <n v="-0.01"/>
    <n v="0"/>
    <s v=""/>
    <s v=""/>
    <x v="0"/>
  </r>
  <r>
    <x v="0"/>
    <x v="35"/>
    <s v=""/>
    <x v="35"/>
    <x v="4"/>
    <x v="26"/>
    <x v="0"/>
    <n v="-1"/>
    <n v="0"/>
    <n v="-0.01"/>
    <n v="0"/>
    <s v=""/>
    <s v=""/>
    <x v="0"/>
  </r>
  <r>
    <x v="0"/>
    <x v="35"/>
    <s v=""/>
    <x v="35"/>
    <x v="4"/>
    <x v="19"/>
    <x v="0"/>
    <n v="15"/>
    <n v="15"/>
    <n v="8.8435374149659907E-2"/>
    <n v="8.8435374149659907E-2"/>
    <s v=""/>
    <s v=""/>
    <x v="0"/>
  </r>
  <r>
    <x v="0"/>
    <x v="35"/>
    <s v=""/>
    <x v="35"/>
    <x v="2"/>
    <x v="14"/>
    <x v="0"/>
    <n v="135"/>
    <n v="135"/>
    <n v="0.90476190476190499"/>
    <n v="0.90476190476190499"/>
    <s v=""/>
    <s v=""/>
    <x v="0"/>
  </r>
  <r>
    <x v="0"/>
    <x v="35"/>
    <s v=""/>
    <x v="35"/>
    <x v="3"/>
    <x v="3"/>
    <x v="0"/>
    <n v="-1"/>
    <n v="0"/>
    <n v="-0.01"/>
    <n v="0"/>
    <s v=""/>
    <s v=""/>
    <x v="0"/>
  </r>
  <r>
    <x v="0"/>
    <x v="35"/>
    <s v=""/>
    <x v="35"/>
    <x v="1"/>
    <x v="8"/>
    <x v="0"/>
    <n v="25"/>
    <n v="25"/>
    <n v="0.16326530612244899"/>
    <n v="0.16326530612244899"/>
    <s v=""/>
    <s v=""/>
    <x v="0"/>
  </r>
  <r>
    <x v="0"/>
    <x v="35"/>
    <s v=""/>
    <x v="35"/>
    <x v="1"/>
    <x v="32"/>
    <x v="0"/>
    <n v="-1"/>
    <n v="0"/>
    <n v="-0.01"/>
    <n v="0"/>
    <s v=""/>
    <s v=""/>
    <x v="0"/>
  </r>
  <r>
    <x v="0"/>
    <x v="35"/>
    <s v=""/>
    <x v="35"/>
    <x v="7"/>
    <x v="31"/>
    <x v="0"/>
    <n v="35"/>
    <n v="35"/>
    <n v="0.238095238095238"/>
    <n v="0.238095238095238"/>
    <s v=""/>
    <s v=""/>
    <x v="0"/>
  </r>
  <r>
    <x v="0"/>
    <x v="35"/>
    <s v=""/>
    <x v="35"/>
    <x v="1"/>
    <x v="23"/>
    <x v="0"/>
    <n v="85"/>
    <n v="85"/>
    <n v="0.578231292517007"/>
    <n v="0.578231292517007"/>
    <s v=""/>
    <s v=""/>
    <x v="0"/>
  </r>
  <r>
    <x v="0"/>
    <x v="35"/>
    <s v=""/>
    <x v="35"/>
    <x v="4"/>
    <x v="1"/>
    <x v="0"/>
    <n v="-1"/>
    <n v="0"/>
    <n v="-0.01"/>
    <n v="0"/>
    <s v=""/>
    <s v=""/>
    <x v="0"/>
  </r>
  <r>
    <x v="0"/>
    <x v="35"/>
    <s v=""/>
    <x v="35"/>
    <x v="5"/>
    <x v="1"/>
    <x v="1"/>
    <n v="-1"/>
    <n v="0"/>
    <n v="-0.01"/>
    <n v="0"/>
    <s v=""/>
    <s v=""/>
    <x v="0"/>
  </r>
  <r>
    <x v="0"/>
    <x v="35"/>
    <s v=""/>
    <x v="35"/>
    <x v="4"/>
    <x v="9"/>
    <x v="0"/>
    <n v="5"/>
    <n v="5"/>
    <n v="4.08163265306122E-2"/>
    <n v="4.08163265306122E-2"/>
    <s v=""/>
    <s v=""/>
    <x v="0"/>
  </r>
  <r>
    <x v="0"/>
    <x v="35"/>
    <s v=""/>
    <x v="35"/>
    <x v="3"/>
    <x v="21"/>
    <x v="0"/>
    <n v="-1"/>
    <n v="0"/>
    <n v="-0.01"/>
    <n v="0"/>
    <s v=""/>
    <s v=""/>
    <x v="0"/>
  </r>
  <r>
    <x v="0"/>
    <x v="35"/>
    <s v=""/>
    <x v="35"/>
    <x v="2"/>
    <x v="12"/>
    <x v="0"/>
    <n v="-1"/>
    <n v="0"/>
    <n v="-0.01"/>
    <n v="0"/>
    <s v=""/>
    <s v=""/>
    <x v="0"/>
  </r>
  <r>
    <x v="0"/>
    <x v="35"/>
    <s v=""/>
    <x v="35"/>
    <x v="8"/>
    <x v="33"/>
    <x v="0"/>
    <n v="-1"/>
    <n v="0"/>
    <n v="-0.01"/>
    <n v="0"/>
    <s v=""/>
    <s v=""/>
    <x v="0"/>
  </r>
  <r>
    <x v="0"/>
    <x v="35"/>
    <s v=""/>
    <x v="35"/>
    <x v="4"/>
    <x v="27"/>
    <x v="0"/>
    <n v="60"/>
    <n v="60"/>
    <n v="0.39455782312925203"/>
    <n v="0.39455782312925203"/>
    <s v=""/>
    <s v=""/>
    <x v="0"/>
  </r>
  <r>
    <x v="0"/>
    <x v="35"/>
    <s v=""/>
    <x v="35"/>
    <x v="7"/>
    <x v="13"/>
    <x v="0"/>
    <n v="95"/>
    <n v="95"/>
    <n v="0.64625850340136104"/>
    <n v="0.64625850340136104"/>
    <s v=""/>
    <s v=""/>
    <x v="0"/>
  </r>
  <r>
    <x v="0"/>
    <x v="35"/>
    <s v=""/>
    <x v="35"/>
    <x v="3"/>
    <x v="7"/>
    <x v="0"/>
    <n v="20"/>
    <n v="20"/>
    <n v="0.129251700680272"/>
    <n v="0.129251700680272"/>
    <s v=""/>
    <s v=""/>
    <x v="0"/>
  </r>
  <r>
    <x v="0"/>
    <x v="35"/>
    <s v=""/>
    <x v="35"/>
    <x v="1"/>
    <x v="1"/>
    <x v="0"/>
    <n v="-1"/>
    <n v="0"/>
    <n v="-0.01"/>
    <n v="0"/>
    <s v=""/>
    <s v=""/>
    <x v="0"/>
  </r>
  <r>
    <x v="0"/>
    <x v="35"/>
    <s v=""/>
    <x v="35"/>
    <x v="8"/>
    <x v="28"/>
    <x v="0"/>
    <n v="-1"/>
    <n v="0"/>
    <n v="-0.01"/>
    <n v="0"/>
    <s v=""/>
    <s v=""/>
    <x v="0"/>
  </r>
  <r>
    <x v="0"/>
    <x v="35"/>
    <s v=""/>
    <x v="35"/>
    <x v="7"/>
    <x v="7"/>
    <x v="0"/>
    <n v="-1"/>
    <n v="0"/>
    <n v="-0.01"/>
    <n v="0"/>
    <s v=""/>
    <s v=""/>
    <x v="0"/>
  </r>
  <r>
    <x v="0"/>
    <x v="35"/>
    <s v=""/>
    <x v="35"/>
    <x v="4"/>
    <x v="4"/>
    <x v="0"/>
    <n v="35"/>
    <n v="35"/>
    <n v="0.24489795918367299"/>
    <n v="0.24489795918367299"/>
    <s v=""/>
    <s v=""/>
    <x v="0"/>
  </r>
  <r>
    <x v="0"/>
    <x v="35"/>
    <s v=""/>
    <x v="35"/>
    <x v="8"/>
    <x v="30"/>
    <x v="0"/>
    <n v="10"/>
    <n v="10"/>
    <n v="6.1224489795918401E-2"/>
    <n v="6.1224489795918401E-2"/>
    <s v=""/>
    <s v=""/>
    <x v="0"/>
  </r>
  <r>
    <x v="0"/>
    <x v="35"/>
    <s v=""/>
    <x v="35"/>
    <x v="3"/>
    <x v="24"/>
    <x v="0"/>
    <n v="120"/>
    <n v="120"/>
    <n v="0.80272108843537404"/>
    <n v="0.80272108843537404"/>
    <s v=""/>
    <s v=""/>
    <x v="0"/>
  </r>
  <r>
    <x v="0"/>
    <x v="35"/>
    <s v=""/>
    <x v="35"/>
    <x v="5"/>
    <x v="17"/>
    <x v="2"/>
    <n v="145"/>
    <n v="145"/>
    <n v="0.97278911564625803"/>
    <n v="0.97278911564625803"/>
    <s v=""/>
    <s v=""/>
    <x v="0"/>
  </r>
  <r>
    <x v="0"/>
    <x v="35"/>
    <s v=""/>
    <x v="35"/>
    <x v="2"/>
    <x v="7"/>
    <x v="0"/>
    <n v="-1"/>
    <n v="0"/>
    <n v="-0.01"/>
    <n v="0"/>
    <s v=""/>
    <s v=""/>
    <x v="0"/>
  </r>
  <r>
    <x v="0"/>
    <x v="35"/>
    <s v=""/>
    <x v="35"/>
    <x v="1"/>
    <x v="20"/>
    <x v="0"/>
    <n v="35"/>
    <n v="35"/>
    <n v="0.23129251700680301"/>
    <n v="0.23129251700680301"/>
    <s v=""/>
    <s v=""/>
    <x v="0"/>
  </r>
  <r>
    <x v="0"/>
    <x v="35"/>
    <s v=""/>
    <x v="35"/>
    <x v="3"/>
    <x v="22"/>
    <x v="0"/>
    <n v="-1"/>
    <n v="0"/>
    <n v="-0.01"/>
    <n v="0"/>
    <s v=""/>
    <s v=""/>
    <x v="0"/>
  </r>
  <r>
    <x v="0"/>
    <x v="35"/>
    <s v=""/>
    <x v="35"/>
    <x v="8"/>
    <x v="29"/>
    <x v="0"/>
    <n v="-1"/>
    <n v="0"/>
    <n v="-0.01"/>
    <n v="0"/>
    <s v=""/>
    <s v=""/>
    <x v="0"/>
  </r>
  <r>
    <x v="0"/>
    <x v="35"/>
    <s v=""/>
    <x v="35"/>
    <x v="7"/>
    <x v="16"/>
    <x v="0"/>
    <n v="10"/>
    <n v="10"/>
    <n v="6.8027210884353706E-2"/>
    <n v="6.8027210884353706E-2"/>
    <s v=""/>
    <s v=""/>
    <x v="0"/>
  </r>
  <r>
    <x v="0"/>
    <x v="35"/>
    <s v=""/>
    <x v="35"/>
    <x v="2"/>
    <x v="2"/>
    <x v="0"/>
    <n v="15"/>
    <n v="15"/>
    <n v="8.8435374149659907E-2"/>
    <n v="8.8435374149659907E-2"/>
    <s v=""/>
    <s v=""/>
    <x v="0"/>
  </r>
  <r>
    <x v="0"/>
    <x v="35"/>
    <s v=""/>
    <x v="35"/>
    <x v="3"/>
    <x v="36"/>
    <x v="0"/>
    <n v="-1"/>
    <n v="0"/>
    <n v="-0.01"/>
    <n v="0"/>
    <s v=""/>
    <s v=""/>
    <x v="0"/>
  </r>
  <r>
    <x v="0"/>
    <x v="35"/>
    <s v=""/>
    <x v="35"/>
    <x v="5"/>
    <x v="35"/>
    <x v="3"/>
    <n v="-1"/>
    <n v="0"/>
    <n v="-0.01"/>
    <n v="0"/>
    <s v=""/>
    <s v=""/>
    <x v="0"/>
  </r>
  <r>
    <x v="0"/>
    <x v="35"/>
    <s v=""/>
    <x v="35"/>
    <x v="7"/>
    <x v="15"/>
    <x v="0"/>
    <n v="5"/>
    <n v="5"/>
    <n v="4.7619047619047603E-2"/>
    <n v="4.7619047619047603E-2"/>
    <s v=""/>
    <s v=""/>
    <x v="0"/>
  </r>
  <r>
    <x v="0"/>
    <x v="36"/>
    <s v=""/>
    <x v="36"/>
    <x v="8"/>
    <x v="7"/>
    <x v="0"/>
    <n v="300"/>
    <n v="300"/>
    <n v="1"/>
    <n v="1"/>
    <s v=""/>
    <s v=""/>
    <x v="0"/>
  </r>
  <r>
    <x v="0"/>
    <x v="36"/>
    <s v=""/>
    <x v="36"/>
    <x v="3"/>
    <x v="7"/>
    <x v="0"/>
    <n v="-1"/>
    <n v="0"/>
    <n v="-0.01"/>
    <n v="0"/>
    <s v=""/>
    <s v=""/>
    <x v="0"/>
  </r>
  <r>
    <x v="0"/>
    <x v="36"/>
    <s v=""/>
    <x v="36"/>
    <x v="4"/>
    <x v="5"/>
    <x v="0"/>
    <n v="-1"/>
    <n v="0"/>
    <n v="-0.01"/>
    <n v="0"/>
    <s v=""/>
    <s v=""/>
    <x v="0"/>
  </r>
  <r>
    <x v="0"/>
    <x v="36"/>
    <s v=""/>
    <x v="36"/>
    <x v="4"/>
    <x v="19"/>
    <x v="0"/>
    <n v="45"/>
    <n v="45"/>
    <n v="0.15614617940199299"/>
    <n v="0.15614617940199299"/>
    <s v=""/>
    <s v=""/>
    <x v="0"/>
  </r>
  <r>
    <x v="0"/>
    <x v="36"/>
    <s v=""/>
    <x v="36"/>
    <x v="6"/>
    <x v="11"/>
    <x v="0"/>
    <n v="300"/>
    <n v="300"/>
    <n v="1"/>
    <n v="1"/>
    <s v=""/>
    <s v=""/>
    <x v="0"/>
  </r>
  <r>
    <x v="0"/>
    <x v="36"/>
    <s v=""/>
    <x v="36"/>
    <x v="0"/>
    <x v="0"/>
    <x v="0"/>
    <n v="1"/>
    <s v=""/>
    <s v=""/>
    <s v=""/>
    <s v=""/>
    <s v=""/>
    <x v="0"/>
  </r>
  <r>
    <x v="0"/>
    <x v="36"/>
    <s v=""/>
    <x v="36"/>
    <x v="9"/>
    <x v="11"/>
    <x v="0"/>
    <s v=""/>
    <s v=""/>
    <s v=""/>
    <s v=""/>
    <n v="-1"/>
    <n v="-1"/>
    <x v="0"/>
  </r>
  <r>
    <x v="0"/>
    <x v="36"/>
    <s v=""/>
    <x v="36"/>
    <x v="10"/>
    <x v="11"/>
    <x v="0"/>
    <s v=""/>
    <s v=""/>
    <s v=""/>
    <s v=""/>
    <n v="29.764119999999998"/>
    <n v="30"/>
    <x v="0"/>
  </r>
  <r>
    <x v="0"/>
    <x v="36"/>
    <s v=""/>
    <x v="36"/>
    <x v="3"/>
    <x v="25"/>
    <x v="0"/>
    <n v="-1"/>
    <n v="0"/>
    <n v="-0.01"/>
    <n v="0"/>
    <s v=""/>
    <s v=""/>
    <x v="0"/>
  </r>
  <r>
    <x v="0"/>
    <x v="36"/>
    <s v=""/>
    <x v="36"/>
    <x v="2"/>
    <x v="14"/>
    <x v="0"/>
    <n v="-1"/>
    <n v="0"/>
    <n v="-0.01"/>
    <n v="0"/>
    <s v=""/>
    <s v=""/>
    <x v="0"/>
  </r>
  <r>
    <x v="0"/>
    <x v="36"/>
    <s v=""/>
    <x v="36"/>
    <x v="8"/>
    <x v="18"/>
    <x v="0"/>
    <n v="-1"/>
    <n v="0"/>
    <n v="-0.01"/>
    <n v="0"/>
    <s v=""/>
    <s v=""/>
    <x v="0"/>
  </r>
  <r>
    <x v="0"/>
    <x v="36"/>
    <s v=""/>
    <x v="36"/>
    <x v="1"/>
    <x v="20"/>
    <x v="0"/>
    <n v="85"/>
    <n v="85"/>
    <n v="0.27906976744186002"/>
    <n v="0.27906976744186002"/>
    <s v=""/>
    <s v=""/>
    <x v="0"/>
  </r>
  <r>
    <x v="0"/>
    <x v="36"/>
    <s v=""/>
    <x v="36"/>
    <x v="4"/>
    <x v="9"/>
    <x v="0"/>
    <n v="15"/>
    <n v="15"/>
    <n v="5.3156146179402002E-2"/>
    <n v="5.3156146179402002E-2"/>
    <s v=""/>
    <s v=""/>
    <x v="0"/>
  </r>
  <r>
    <x v="0"/>
    <x v="36"/>
    <s v=""/>
    <x v="36"/>
    <x v="4"/>
    <x v="26"/>
    <x v="0"/>
    <n v="10"/>
    <n v="10"/>
    <n v="3.6544850498338902E-2"/>
    <n v="3.6544850498338902E-2"/>
    <s v=""/>
    <s v=""/>
    <x v="0"/>
  </r>
  <r>
    <x v="0"/>
    <x v="36"/>
    <s v=""/>
    <x v="36"/>
    <x v="4"/>
    <x v="10"/>
    <x v="0"/>
    <n v="90"/>
    <n v="90"/>
    <n v="0.29235880398671099"/>
    <n v="0.29235880398671099"/>
    <s v=""/>
    <s v=""/>
    <x v="0"/>
  </r>
  <r>
    <x v="0"/>
    <x v="36"/>
    <s v=""/>
    <x v="36"/>
    <x v="7"/>
    <x v="15"/>
    <x v="0"/>
    <n v="20"/>
    <n v="20"/>
    <n v="6.9767441860465101E-2"/>
    <n v="6.9767441860465101E-2"/>
    <s v=""/>
    <s v=""/>
    <x v="0"/>
  </r>
  <r>
    <x v="0"/>
    <x v="36"/>
    <s v=""/>
    <x v="36"/>
    <x v="1"/>
    <x v="23"/>
    <x v="0"/>
    <n v="145"/>
    <n v="145"/>
    <n v="0.481727574750831"/>
    <n v="0.481727574750831"/>
    <s v=""/>
    <s v=""/>
    <x v="0"/>
  </r>
  <r>
    <x v="0"/>
    <x v="36"/>
    <s v=""/>
    <x v="36"/>
    <x v="3"/>
    <x v="6"/>
    <x v="0"/>
    <n v="-1"/>
    <n v="0"/>
    <n v="-0.01"/>
    <n v="0"/>
    <s v=""/>
    <s v=""/>
    <x v="0"/>
  </r>
  <r>
    <x v="0"/>
    <x v="36"/>
    <s v=""/>
    <x v="36"/>
    <x v="7"/>
    <x v="13"/>
    <x v="0"/>
    <n v="190"/>
    <n v="190"/>
    <n v="0.62790697674418605"/>
    <n v="0.62790697674418605"/>
    <s v=""/>
    <s v=""/>
    <x v="0"/>
  </r>
  <r>
    <x v="0"/>
    <x v="36"/>
    <s v=""/>
    <x v="36"/>
    <x v="1"/>
    <x v="32"/>
    <x v="0"/>
    <n v="10"/>
    <n v="10"/>
    <n v="3.32225913621262E-2"/>
    <n v="3.32225913621262E-2"/>
    <s v=""/>
    <s v=""/>
    <x v="0"/>
  </r>
  <r>
    <x v="0"/>
    <x v="36"/>
    <s v=""/>
    <x v="36"/>
    <x v="4"/>
    <x v="1"/>
    <x v="0"/>
    <n v="-1"/>
    <n v="0"/>
    <n v="-0.01"/>
    <n v="0"/>
    <s v=""/>
    <s v=""/>
    <x v="0"/>
  </r>
  <r>
    <x v="0"/>
    <x v="36"/>
    <s v=""/>
    <x v="36"/>
    <x v="8"/>
    <x v="34"/>
    <x v="0"/>
    <n v="-1"/>
    <n v="0"/>
    <n v="-0.01"/>
    <n v="0"/>
    <s v=""/>
    <s v=""/>
    <x v="0"/>
  </r>
  <r>
    <x v="0"/>
    <x v="36"/>
    <s v=""/>
    <x v="36"/>
    <x v="5"/>
    <x v="35"/>
    <x v="3"/>
    <n v="-1"/>
    <n v="0"/>
    <n v="-0.01"/>
    <n v="0"/>
    <s v=""/>
    <s v=""/>
    <x v="0"/>
  </r>
  <r>
    <x v="0"/>
    <x v="36"/>
    <s v=""/>
    <x v="36"/>
    <x v="3"/>
    <x v="3"/>
    <x v="0"/>
    <n v="-1"/>
    <n v="0"/>
    <n v="-0.01"/>
    <n v="0"/>
    <s v=""/>
    <s v=""/>
    <x v="0"/>
  </r>
  <r>
    <x v="0"/>
    <x v="36"/>
    <s v=""/>
    <x v="36"/>
    <x v="4"/>
    <x v="27"/>
    <x v="0"/>
    <n v="90"/>
    <n v="90"/>
    <n v="0.30232558139534899"/>
    <n v="0.30232558139534899"/>
    <s v=""/>
    <s v=""/>
    <x v="0"/>
  </r>
  <r>
    <x v="0"/>
    <x v="36"/>
    <s v=""/>
    <x v="36"/>
    <x v="1"/>
    <x v="1"/>
    <x v="0"/>
    <n v="-1"/>
    <n v="0"/>
    <n v="-0.01"/>
    <n v="0"/>
    <s v=""/>
    <s v=""/>
    <x v="0"/>
  </r>
  <r>
    <x v="0"/>
    <x v="36"/>
    <s v=""/>
    <x v="36"/>
    <x v="1"/>
    <x v="8"/>
    <x v="0"/>
    <n v="60"/>
    <n v="60"/>
    <n v="0.20265780730897001"/>
    <n v="0.20265780730897001"/>
    <s v=""/>
    <s v=""/>
    <x v="0"/>
  </r>
  <r>
    <x v="0"/>
    <x v="36"/>
    <s v=""/>
    <x v="36"/>
    <x v="5"/>
    <x v="1"/>
    <x v="1"/>
    <n v="300"/>
    <n v="300"/>
    <n v="1"/>
    <n v="1"/>
    <s v=""/>
    <s v=""/>
    <x v="0"/>
  </r>
  <r>
    <x v="0"/>
    <x v="36"/>
    <s v=""/>
    <x v="36"/>
    <x v="7"/>
    <x v="31"/>
    <x v="0"/>
    <n v="70"/>
    <n v="70"/>
    <n v="0.23920265780730901"/>
    <n v="0.23920265780730901"/>
    <s v=""/>
    <s v=""/>
    <x v="0"/>
  </r>
  <r>
    <x v="0"/>
    <x v="36"/>
    <s v=""/>
    <x v="36"/>
    <x v="7"/>
    <x v="7"/>
    <x v="0"/>
    <n v="-1"/>
    <n v="0"/>
    <n v="-0.01"/>
    <n v="0"/>
    <s v=""/>
    <s v=""/>
    <x v="0"/>
  </r>
  <r>
    <x v="0"/>
    <x v="36"/>
    <s v=""/>
    <x v="36"/>
    <x v="5"/>
    <x v="17"/>
    <x v="2"/>
    <n v="-1"/>
    <n v="0"/>
    <n v="-0.01"/>
    <n v="0"/>
    <s v=""/>
    <s v=""/>
    <x v="0"/>
  </r>
  <r>
    <x v="0"/>
    <x v="36"/>
    <s v=""/>
    <x v="36"/>
    <x v="8"/>
    <x v="33"/>
    <x v="0"/>
    <n v="-1"/>
    <n v="0"/>
    <n v="-0.01"/>
    <n v="0"/>
    <s v=""/>
    <s v=""/>
    <x v="0"/>
  </r>
  <r>
    <x v="0"/>
    <x v="36"/>
    <s v=""/>
    <x v="36"/>
    <x v="3"/>
    <x v="24"/>
    <x v="0"/>
    <n v="280"/>
    <n v="280"/>
    <n v="0.93355481727574796"/>
    <n v="0.93355481727574796"/>
    <s v=""/>
    <s v=""/>
    <x v="0"/>
  </r>
  <r>
    <x v="0"/>
    <x v="36"/>
    <s v=""/>
    <x v="36"/>
    <x v="8"/>
    <x v="30"/>
    <x v="0"/>
    <n v="-1"/>
    <n v="0"/>
    <n v="-0.01"/>
    <n v="0"/>
    <s v=""/>
    <s v=""/>
    <x v="0"/>
  </r>
  <r>
    <x v="0"/>
    <x v="36"/>
    <s v=""/>
    <x v="36"/>
    <x v="3"/>
    <x v="21"/>
    <x v="0"/>
    <n v="-1"/>
    <n v="0"/>
    <n v="-0.01"/>
    <n v="0"/>
    <s v=""/>
    <s v=""/>
    <x v="0"/>
  </r>
  <r>
    <x v="0"/>
    <x v="36"/>
    <s v=""/>
    <x v="36"/>
    <x v="8"/>
    <x v="28"/>
    <x v="0"/>
    <n v="-1"/>
    <n v="0"/>
    <n v="-0.01"/>
    <n v="0"/>
    <s v=""/>
    <s v=""/>
    <x v="0"/>
  </r>
  <r>
    <x v="0"/>
    <x v="36"/>
    <s v=""/>
    <x v="36"/>
    <x v="3"/>
    <x v="22"/>
    <x v="0"/>
    <n v="-1"/>
    <n v="0"/>
    <n v="-0.01"/>
    <n v="0"/>
    <s v=""/>
    <s v=""/>
    <x v="0"/>
  </r>
  <r>
    <x v="0"/>
    <x v="36"/>
    <s v=""/>
    <x v="36"/>
    <x v="2"/>
    <x v="7"/>
    <x v="0"/>
    <n v="300"/>
    <n v="300"/>
    <n v="1"/>
    <n v="1"/>
    <s v=""/>
    <s v=""/>
    <x v="0"/>
  </r>
  <r>
    <x v="0"/>
    <x v="36"/>
    <s v=""/>
    <x v="36"/>
    <x v="7"/>
    <x v="16"/>
    <x v="0"/>
    <n v="20"/>
    <n v="20"/>
    <n v="6.3122923588039906E-2"/>
    <n v="6.3122923588039906E-2"/>
    <s v=""/>
    <s v=""/>
    <x v="0"/>
  </r>
  <r>
    <x v="0"/>
    <x v="36"/>
    <s v=""/>
    <x v="36"/>
    <x v="3"/>
    <x v="36"/>
    <x v="0"/>
    <n v="10"/>
    <n v="10"/>
    <n v="2.6578073089701001E-2"/>
    <n v="2.6578073089701001E-2"/>
    <s v=""/>
    <s v=""/>
    <x v="0"/>
  </r>
  <r>
    <x v="0"/>
    <x v="36"/>
    <s v=""/>
    <x v="36"/>
    <x v="8"/>
    <x v="29"/>
    <x v="0"/>
    <n v="-1"/>
    <n v="0"/>
    <n v="-0.01"/>
    <n v="0"/>
    <s v=""/>
    <s v=""/>
    <x v="0"/>
  </r>
  <r>
    <x v="0"/>
    <x v="36"/>
    <s v=""/>
    <x v="36"/>
    <x v="2"/>
    <x v="2"/>
    <x v="0"/>
    <n v="-1"/>
    <n v="0"/>
    <n v="-0.01"/>
    <n v="0"/>
    <s v=""/>
    <s v=""/>
    <x v="0"/>
  </r>
  <r>
    <x v="0"/>
    <x v="36"/>
    <s v=""/>
    <x v="36"/>
    <x v="4"/>
    <x v="4"/>
    <x v="0"/>
    <n v="50"/>
    <n v="50"/>
    <n v="0.159468438538206"/>
    <n v="0.159468438538206"/>
    <s v=""/>
    <s v=""/>
    <x v="0"/>
  </r>
  <r>
    <x v="0"/>
    <x v="36"/>
    <s v=""/>
    <x v="36"/>
    <x v="2"/>
    <x v="12"/>
    <x v="0"/>
    <n v="-1"/>
    <n v="0"/>
    <n v="-0.01"/>
    <n v="0"/>
    <s v=""/>
    <s v=""/>
    <x v="0"/>
  </r>
  <r>
    <x v="0"/>
    <x v="37"/>
    <s v=""/>
    <x v="37"/>
    <x v="6"/>
    <x v="11"/>
    <x v="0"/>
    <n v="465"/>
    <n v="465"/>
    <n v="1"/>
    <n v="1"/>
    <s v=""/>
    <s v=""/>
    <x v="0"/>
  </r>
  <r>
    <x v="0"/>
    <x v="37"/>
    <s v=""/>
    <x v="37"/>
    <x v="7"/>
    <x v="31"/>
    <x v="0"/>
    <n v="185"/>
    <n v="185"/>
    <n v="0.39400428265524601"/>
    <n v="0.39400428265524601"/>
    <s v=""/>
    <s v=""/>
    <x v="0"/>
  </r>
  <r>
    <x v="0"/>
    <x v="37"/>
    <s v=""/>
    <x v="37"/>
    <x v="3"/>
    <x v="7"/>
    <x v="0"/>
    <n v="25"/>
    <n v="25"/>
    <n v="5.5674518201284801E-2"/>
    <n v="5.5674518201284801E-2"/>
    <s v=""/>
    <s v=""/>
    <x v="0"/>
  </r>
  <r>
    <x v="0"/>
    <x v="37"/>
    <s v=""/>
    <x v="37"/>
    <x v="4"/>
    <x v="5"/>
    <x v="0"/>
    <n v="-1"/>
    <n v="0"/>
    <n v="-0.01"/>
    <n v="0"/>
    <s v=""/>
    <s v=""/>
    <x v="0"/>
  </r>
  <r>
    <x v="0"/>
    <x v="37"/>
    <s v=""/>
    <x v="37"/>
    <x v="2"/>
    <x v="12"/>
    <x v="0"/>
    <n v="5"/>
    <n v="5"/>
    <n v="1.07066381156317E-2"/>
    <n v="1.07066381156317E-2"/>
    <s v=""/>
    <s v=""/>
    <x v="0"/>
  </r>
  <r>
    <x v="0"/>
    <x v="37"/>
    <s v=""/>
    <x v="37"/>
    <x v="2"/>
    <x v="14"/>
    <x v="0"/>
    <n v="440"/>
    <n v="440"/>
    <n v="0.94218415417558898"/>
    <n v="0.94218415417558898"/>
    <s v=""/>
    <s v=""/>
    <x v="0"/>
  </r>
  <r>
    <x v="0"/>
    <x v="37"/>
    <s v=""/>
    <x v="37"/>
    <x v="7"/>
    <x v="16"/>
    <x v="0"/>
    <n v="105"/>
    <n v="105"/>
    <n v="0.22912205567451799"/>
    <n v="0.22912205567451799"/>
    <s v=""/>
    <s v=""/>
    <x v="0"/>
  </r>
  <r>
    <x v="0"/>
    <x v="37"/>
    <s v=""/>
    <x v="37"/>
    <x v="4"/>
    <x v="4"/>
    <x v="0"/>
    <n v="110"/>
    <n v="110"/>
    <n v="0.23768736616702399"/>
    <n v="0.23768736616702399"/>
    <s v=""/>
    <s v=""/>
    <x v="0"/>
  </r>
  <r>
    <x v="0"/>
    <x v="37"/>
    <s v=""/>
    <x v="37"/>
    <x v="7"/>
    <x v="7"/>
    <x v="0"/>
    <n v="-1"/>
    <n v="0"/>
    <n v="-0.01"/>
    <n v="0"/>
    <s v=""/>
    <s v=""/>
    <x v="0"/>
  </r>
  <r>
    <x v="0"/>
    <x v="37"/>
    <s v=""/>
    <x v="37"/>
    <x v="1"/>
    <x v="1"/>
    <x v="0"/>
    <n v="5"/>
    <n v="5"/>
    <n v="1.07066381156317E-2"/>
    <n v="1.07066381156317E-2"/>
    <s v=""/>
    <s v=""/>
    <x v="0"/>
  </r>
  <r>
    <x v="0"/>
    <x v="37"/>
    <s v=""/>
    <x v="37"/>
    <x v="8"/>
    <x v="29"/>
    <x v="0"/>
    <n v="10"/>
    <n v="10"/>
    <n v="1.7130620985010701E-2"/>
    <n v="1.7130620985010701E-2"/>
    <s v=""/>
    <s v=""/>
    <x v="0"/>
  </r>
  <r>
    <x v="0"/>
    <x v="37"/>
    <s v=""/>
    <x v="37"/>
    <x v="3"/>
    <x v="24"/>
    <x v="0"/>
    <n v="195"/>
    <n v="195"/>
    <n v="0.41970021413276198"/>
    <n v="0.41970021413276198"/>
    <s v=""/>
    <s v=""/>
    <x v="0"/>
  </r>
  <r>
    <x v="0"/>
    <x v="37"/>
    <s v=""/>
    <x v="37"/>
    <x v="2"/>
    <x v="2"/>
    <x v="0"/>
    <n v="20"/>
    <n v="20"/>
    <n v="4.7109207708779403E-2"/>
    <n v="4.7109207708779403E-2"/>
    <s v=""/>
    <s v=""/>
    <x v="0"/>
  </r>
  <r>
    <x v="0"/>
    <x v="37"/>
    <s v=""/>
    <x v="37"/>
    <x v="9"/>
    <x v="11"/>
    <x v="0"/>
    <s v=""/>
    <s v=""/>
    <s v=""/>
    <s v=""/>
    <n v="5.4545500000000002"/>
    <n v="5"/>
    <x v="0"/>
  </r>
  <r>
    <x v="0"/>
    <x v="37"/>
    <s v=""/>
    <x v="37"/>
    <x v="10"/>
    <x v="11"/>
    <x v="0"/>
    <s v=""/>
    <s v=""/>
    <s v=""/>
    <s v=""/>
    <n v="31.648820000000001"/>
    <n v="32"/>
    <x v="0"/>
  </r>
  <r>
    <x v="0"/>
    <x v="37"/>
    <s v=""/>
    <x v="37"/>
    <x v="0"/>
    <x v="0"/>
    <x v="0"/>
    <n v="1"/>
    <s v=""/>
    <s v=""/>
    <s v=""/>
    <s v=""/>
    <s v=""/>
    <x v="0"/>
  </r>
  <r>
    <x v="0"/>
    <x v="37"/>
    <s v=""/>
    <x v="37"/>
    <x v="4"/>
    <x v="26"/>
    <x v="0"/>
    <n v="10"/>
    <n v="10"/>
    <n v="2.5695931477516101E-2"/>
    <n v="2.5695931477516101E-2"/>
    <s v=""/>
    <s v=""/>
    <x v="0"/>
  </r>
  <r>
    <x v="0"/>
    <x v="37"/>
    <s v=""/>
    <x v="37"/>
    <x v="3"/>
    <x v="21"/>
    <x v="0"/>
    <n v="-1"/>
    <n v="0"/>
    <n v="-0.01"/>
    <n v="0"/>
    <s v=""/>
    <s v=""/>
    <x v="0"/>
  </r>
  <r>
    <x v="0"/>
    <x v="37"/>
    <s v=""/>
    <x v="37"/>
    <x v="8"/>
    <x v="18"/>
    <x v="0"/>
    <n v="-1"/>
    <n v="0"/>
    <n v="-0.01"/>
    <n v="0"/>
    <s v=""/>
    <s v=""/>
    <x v="0"/>
  </r>
  <r>
    <x v="0"/>
    <x v="37"/>
    <s v=""/>
    <x v="37"/>
    <x v="4"/>
    <x v="27"/>
    <x v="0"/>
    <n v="170"/>
    <n v="170"/>
    <n v="0.359743040685225"/>
    <n v="0.359743040685225"/>
    <s v=""/>
    <s v=""/>
    <x v="0"/>
  </r>
  <r>
    <x v="0"/>
    <x v="37"/>
    <s v=""/>
    <x v="37"/>
    <x v="8"/>
    <x v="7"/>
    <x v="0"/>
    <n v="445"/>
    <n v="445"/>
    <n v="0.95074946466809396"/>
    <n v="0.95074946466809396"/>
    <s v=""/>
    <s v=""/>
    <x v="0"/>
  </r>
  <r>
    <x v="0"/>
    <x v="37"/>
    <s v=""/>
    <x v="37"/>
    <x v="4"/>
    <x v="19"/>
    <x v="0"/>
    <n v="35"/>
    <n v="35"/>
    <n v="7.9229122055674506E-2"/>
    <n v="7.9229122055674506E-2"/>
    <s v=""/>
    <s v=""/>
    <x v="0"/>
  </r>
  <r>
    <x v="0"/>
    <x v="37"/>
    <s v=""/>
    <x v="37"/>
    <x v="4"/>
    <x v="9"/>
    <x v="0"/>
    <n v="30"/>
    <n v="30"/>
    <n v="6.6381156316916504E-2"/>
    <n v="6.6381156316916504E-2"/>
    <s v=""/>
    <s v=""/>
    <x v="0"/>
  </r>
  <r>
    <x v="0"/>
    <x v="37"/>
    <s v=""/>
    <x v="37"/>
    <x v="5"/>
    <x v="1"/>
    <x v="1"/>
    <n v="-1"/>
    <n v="0"/>
    <n v="-0.01"/>
    <n v="0"/>
    <s v=""/>
    <s v=""/>
    <x v="0"/>
  </r>
  <r>
    <x v="0"/>
    <x v="37"/>
    <s v=""/>
    <x v="37"/>
    <x v="1"/>
    <x v="20"/>
    <x v="0"/>
    <n v="150"/>
    <n v="150"/>
    <n v="0.32334047109207698"/>
    <n v="0.32334047109207698"/>
    <s v=""/>
    <s v=""/>
    <x v="0"/>
  </r>
  <r>
    <x v="0"/>
    <x v="37"/>
    <s v=""/>
    <x v="37"/>
    <x v="3"/>
    <x v="25"/>
    <x v="0"/>
    <n v="155"/>
    <n v="155"/>
    <n v="0.33404710920770903"/>
    <n v="0.33404710920770903"/>
    <s v=""/>
    <s v=""/>
    <x v="0"/>
  </r>
  <r>
    <x v="0"/>
    <x v="37"/>
    <s v=""/>
    <x v="37"/>
    <x v="1"/>
    <x v="23"/>
    <x v="0"/>
    <n v="205"/>
    <n v="205"/>
    <n v="0.43683083511777299"/>
    <n v="0.43683083511777299"/>
    <s v=""/>
    <s v=""/>
    <x v="0"/>
  </r>
  <r>
    <x v="0"/>
    <x v="37"/>
    <s v=""/>
    <x v="37"/>
    <x v="3"/>
    <x v="6"/>
    <x v="0"/>
    <n v="-1"/>
    <n v="0"/>
    <n v="-0.01"/>
    <n v="0"/>
    <s v=""/>
    <s v=""/>
    <x v="0"/>
  </r>
  <r>
    <x v="0"/>
    <x v="37"/>
    <s v=""/>
    <x v="37"/>
    <x v="4"/>
    <x v="1"/>
    <x v="0"/>
    <n v="-1"/>
    <n v="0"/>
    <n v="-0.01"/>
    <n v="0"/>
    <s v=""/>
    <s v=""/>
    <x v="0"/>
  </r>
  <r>
    <x v="0"/>
    <x v="37"/>
    <s v=""/>
    <x v="37"/>
    <x v="1"/>
    <x v="32"/>
    <x v="0"/>
    <n v="10"/>
    <n v="10"/>
    <n v="2.3554603854389702E-2"/>
    <n v="2.3554603854389702E-2"/>
    <s v=""/>
    <s v=""/>
    <x v="0"/>
  </r>
  <r>
    <x v="0"/>
    <x v="37"/>
    <s v=""/>
    <x v="37"/>
    <x v="3"/>
    <x v="36"/>
    <x v="0"/>
    <n v="25"/>
    <n v="25"/>
    <n v="5.1391862955032099E-2"/>
    <n v="5.1391862955032099E-2"/>
    <s v=""/>
    <s v=""/>
    <x v="0"/>
  </r>
  <r>
    <x v="0"/>
    <x v="37"/>
    <s v=""/>
    <x v="37"/>
    <x v="7"/>
    <x v="15"/>
    <x v="0"/>
    <n v="60"/>
    <n v="60"/>
    <n v="0.126338329764454"/>
    <n v="0.126338329764454"/>
    <s v=""/>
    <s v=""/>
    <x v="0"/>
  </r>
  <r>
    <x v="0"/>
    <x v="37"/>
    <s v=""/>
    <x v="37"/>
    <x v="1"/>
    <x v="8"/>
    <x v="0"/>
    <n v="95"/>
    <n v="95"/>
    <n v="0.20556745182012801"/>
    <n v="0.20556745182012801"/>
    <s v=""/>
    <s v=""/>
    <x v="0"/>
  </r>
  <r>
    <x v="0"/>
    <x v="37"/>
    <s v=""/>
    <x v="37"/>
    <x v="5"/>
    <x v="17"/>
    <x v="2"/>
    <n v="425"/>
    <n v="425"/>
    <n v="0.91220556745182002"/>
    <n v="0.91220556745182002"/>
    <s v=""/>
    <s v=""/>
    <x v="0"/>
  </r>
  <r>
    <x v="0"/>
    <x v="37"/>
    <s v=""/>
    <x v="37"/>
    <x v="4"/>
    <x v="10"/>
    <x v="0"/>
    <n v="105"/>
    <n v="105"/>
    <n v="0.224839400428266"/>
    <n v="0.224839400428266"/>
    <s v=""/>
    <s v=""/>
    <x v="0"/>
  </r>
  <r>
    <x v="0"/>
    <x v="37"/>
    <s v=""/>
    <x v="37"/>
    <x v="8"/>
    <x v="34"/>
    <x v="0"/>
    <n v="-1"/>
    <n v="0"/>
    <n v="-0.01"/>
    <n v="0"/>
    <s v=""/>
    <s v=""/>
    <x v="0"/>
  </r>
  <r>
    <x v="0"/>
    <x v="37"/>
    <s v=""/>
    <x v="37"/>
    <x v="7"/>
    <x v="13"/>
    <x v="0"/>
    <n v="115"/>
    <n v="115"/>
    <n v="0.25053533190578198"/>
    <n v="0.25053533190578198"/>
    <s v=""/>
    <s v=""/>
    <x v="0"/>
  </r>
  <r>
    <x v="0"/>
    <x v="37"/>
    <s v=""/>
    <x v="37"/>
    <x v="8"/>
    <x v="33"/>
    <x v="0"/>
    <n v="-1"/>
    <n v="0"/>
    <n v="-0.01"/>
    <n v="0"/>
    <s v=""/>
    <s v=""/>
    <x v="0"/>
  </r>
  <r>
    <x v="0"/>
    <x v="37"/>
    <s v=""/>
    <x v="37"/>
    <x v="5"/>
    <x v="35"/>
    <x v="3"/>
    <n v="40"/>
    <n v="40"/>
    <n v="8.7794432548179896E-2"/>
    <n v="8.7794432548179896E-2"/>
    <s v=""/>
    <s v=""/>
    <x v="0"/>
  </r>
  <r>
    <x v="0"/>
    <x v="37"/>
    <s v=""/>
    <x v="37"/>
    <x v="2"/>
    <x v="7"/>
    <x v="0"/>
    <n v="-1"/>
    <n v="0"/>
    <n v="-0.01"/>
    <n v="0"/>
    <s v=""/>
    <s v=""/>
    <x v="0"/>
  </r>
  <r>
    <x v="0"/>
    <x v="37"/>
    <s v=""/>
    <x v="37"/>
    <x v="3"/>
    <x v="22"/>
    <x v="0"/>
    <n v="40"/>
    <n v="40"/>
    <n v="8.9935760171306195E-2"/>
    <n v="8.9935760171306195E-2"/>
    <s v=""/>
    <s v=""/>
    <x v="0"/>
  </r>
  <r>
    <x v="0"/>
    <x v="37"/>
    <s v=""/>
    <x v="37"/>
    <x v="3"/>
    <x v="3"/>
    <x v="0"/>
    <n v="15"/>
    <n v="15"/>
    <n v="3.64025695931477E-2"/>
    <n v="3.64025695931477E-2"/>
    <s v=""/>
    <s v=""/>
    <x v="0"/>
  </r>
  <r>
    <x v="0"/>
    <x v="37"/>
    <s v=""/>
    <x v="37"/>
    <x v="8"/>
    <x v="30"/>
    <x v="0"/>
    <n v="10"/>
    <n v="10"/>
    <n v="1.9271948608137E-2"/>
    <n v="1.9271948608137E-2"/>
    <s v=""/>
    <s v=""/>
    <x v="0"/>
  </r>
  <r>
    <x v="0"/>
    <x v="37"/>
    <s v=""/>
    <x v="37"/>
    <x v="8"/>
    <x v="28"/>
    <x v="0"/>
    <n v="-1"/>
    <n v="0"/>
    <n v="-0.01"/>
    <n v="0"/>
    <s v=""/>
    <s v=""/>
    <x v="0"/>
  </r>
  <r>
    <x v="0"/>
    <x v="38"/>
    <s v=""/>
    <x v="38"/>
    <x v="6"/>
    <x v="11"/>
    <x v="0"/>
    <n v="430"/>
    <n v="430"/>
    <n v="1"/>
    <n v="1"/>
    <s v=""/>
    <s v=""/>
    <x v="0"/>
  </r>
  <r>
    <x v="0"/>
    <x v="38"/>
    <s v=""/>
    <x v="38"/>
    <x v="2"/>
    <x v="14"/>
    <x v="0"/>
    <n v="345"/>
    <n v="345"/>
    <n v="0.80465116279069804"/>
    <n v="0.80465116279069804"/>
    <s v=""/>
    <s v=""/>
    <x v="0"/>
  </r>
  <r>
    <x v="0"/>
    <x v="38"/>
    <s v=""/>
    <x v="38"/>
    <x v="4"/>
    <x v="9"/>
    <x v="0"/>
    <n v="10"/>
    <n v="10"/>
    <n v="2.09302325581395E-2"/>
    <n v="2.09302325581395E-2"/>
    <s v=""/>
    <s v=""/>
    <x v="0"/>
  </r>
  <r>
    <x v="0"/>
    <x v="38"/>
    <s v=""/>
    <x v="38"/>
    <x v="4"/>
    <x v="19"/>
    <x v="0"/>
    <n v="70"/>
    <n v="70"/>
    <n v="0.15813953488372101"/>
    <n v="0.15813953488372101"/>
    <s v=""/>
    <s v=""/>
    <x v="0"/>
  </r>
  <r>
    <x v="0"/>
    <x v="38"/>
    <s v=""/>
    <x v="38"/>
    <x v="1"/>
    <x v="1"/>
    <x v="0"/>
    <n v="-1"/>
    <n v="0"/>
    <n v="-0.01"/>
    <n v="0"/>
    <s v=""/>
    <s v=""/>
    <x v="0"/>
  </r>
  <r>
    <x v="0"/>
    <x v="38"/>
    <s v=""/>
    <x v="38"/>
    <x v="7"/>
    <x v="13"/>
    <x v="0"/>
    <n v="320"/>
    <n v="320"/>
    <n v="0.74186046511627901"/>
    <n v="0.74186046511627901"/>
    <s v=""/>
    <s v=""/>
    <x v="0"/>
  </r>
  <r>
    <x v="0"/>
    <x v="38"/>
    <s v=""/>
    <x v="38"/>
    <x v="2"/>
    <x v="12"/>
    <x v="0"/>
    <n v="-1"/>
    <n v="0"/>
    <n v="-0.01"/>
    <n v="0"/>
    <s v=""/>
    <s v=""/>
    <x v="0"/>
  </r>
  <r>
    <x v="0"/>
    <x v="38"/>
    <s v=""/>
    <x v="38"/>
    <x v="3"/>
    <x v="6"/>
    <x v="0"/>
    <n v="5"/>
    <n v="5"/>
    <n v="1.3953488372093001E-2"/>
    <n v="1.3953488372093001E-2"/>
    <s v=""/>
    <s v=""/>
    <x v="0"/>
  </r>
  <r>
    <x v="0"/>
    <x v="38"/>
    <s v=""/>
    <x v="38"/>
    <x v="8"/>
    <x v="18"/>
    <x v="0"/>
    <n v="10"/>
    <n v="10"/>
    <n v="2.09302325581395E-2"/>
    <n v="2.09302325581395E-2"/>
    <s v=""/>
    <s v=""/>
    <x v="0"/>
  </r>
  <r>
    <x v="0"/>
    <x v="38"/>
    <s v=""/>
    <x v="38"/>
    <x v="1"/>
    <x v="8"/>
    <x v="0"/>
    <n v="90"/>
    <n v="90"/>
    <n v="0.211627906976744"/>
    <n v="0.211627906976744"/>
    <s v=""/>
    <s v=""/>
    <x v="0"/>
  </r>
  <r>
    <x v="0"/>
    <x v="38"/>
    <s v=""/>
    <x v="38"/>
    <x v="3"/>
    <x v="21"/>
    <x v="0"/>
    <n v="10"/>
    <n v="10"/>
    <n v="2.09302325581395E-2"/>
    <n v="2.09302325581395E-2"/>
    <s v=""/>
    <s v=""/>
    <x v="0"/>
  </r>
  <r>
    <x v="0"/>
    <x v="38"/>
    <s v=""/>
    <x v="38"/>
    <x v="4"/>
    <x v="5"/>
    <x v="0"/>
    <n v="-1"/>
    <n v="0"/>
    <n v="-0.01"/>
    <n v="0"/>
    <s v=""/>
    <s v=""/>
    <x v="0"/>
  </r>
  <r>
    <x v="0"/>
    <x v="38"/>
    <s v=""/>
    <x v="38"/>
    <x v="8"/>
    <x v="7"/>
    <x v="0"/>
    <n v="-1"/>
    <n v="0"/>
    <n v="-0.01"/>
    <n v="0"/>
    <s v=""/>
    <s v=""/>
    <x v="0"/>
  </r>
  <r>
    <x v="0"/>
    <x v="38"/>
    <s v=""/>
    <x v="38"/>
    <x v="4"/>
    <x v="1"/>
    <x v="0"/>
    <n v="-1"/>
    <n v="0"/>
    <n v="-0.01"/>
    <n v="0"/>
    <s v=""/>
    <s v=""/>
    <x v="0"/>
  </r>
  <r>
    <x v="0"/>
    <x v="38"/>
    <s v=""/>
    <x v="38"/>
    <x v="3"/>
    <x v="25"/>
    <x v="0"/>
    <n v="-1"/>
    <n v="0"/>
    <n v="-0.01"/>
    <n v="0"/>
    <s v=""/>
    <s v=""/>
    <x v="0"/>
  </r>
  <r>
    <x v="0"/>
    <x v="38"/>
    <s v=""/>
    <x v="38"/>
    <x v="1"/>
    <x v="20"/>
    <x v="0"/>
    <n v="120"/>
    <n v="120"/>
    <n v="0.27674418604651202"/>
    <n v="0.27674418604651202"/>
    <s v=""/>
    <s v=""/>
    <x v="0"/>
  </r>
  <r>
    <x v="0"/>
    <x v="38"/>
    <s v=""/>
    <x v="38"/>
    <x v="4"/>
    <x v="26"/>
    <x v="0"/>
    <n v="25"/>
    <n v="25"/>
    <n v="5.8139534883720902E-2"/>
    <n v="5.8139534883720902E-2"/>
    <s v=""/>
    <s v=""/>
    <x v="0"/>
  </r>
  <r>
    <x v="0"/>
    <x v="38"/>
    <s v=""/>
    <x v="38"/>
    <x v="3"/>
    <x v="7"/>
    <x v="0"/>
    <n v="-1"/>
    <n v="0"/>
    <n v="-0.01"/>
    <n v="0"/>
    <s v=""/>
    <s v=""/>
    <x v="0"/>
  </r>
  <r>
    <x v="0"/>
    <x v="38"/>
    <s v=""/>
    <x v="38"/>
    <x v="4"/>
    <x v="27"/>
    <x v="0"/>
    <n v="120"/>
    <n v="120"/>
    <n v="0.28139534883720901"/>
    <n v="0.28139534883720901"/>
    <s v=""/>
    <s v=""/>
    <x v="0"/>
  </r>
  <r>
    <x v="0"/>
    <x v="38"/>
    <s v=""/>
    <x v="38"/>
    <x v="1"/>
    <x v="32"/>
    <x v="0"/>
    <n v="20"/>
    <n v="20"/>
    <n v="4.1860465116279097E-2"/>
    <n v="4.1860465116279097E-2"/>
    <s v=""/>
    <s v=""/>
    <x v="0"/>
  </r>
  <r>
    <x v="0"/>
    <x v="38"/>
    <s v=""/>
    <x v="38"/>
    <x v="8"/>
    <x v="34"/>
    <x v="0"/>
    <n v="10"/>
    <n v="10"/>
    <n v="2.7906976744186001E-2"/>
    <n v="2.7906976744186001E-2"/>
    <s v=""/>
    <s v=""/>
    <x v="0"/>
  </r>
  <r>
    <x v="0"/>
    <x v="38"/>
    <s v=""/>
    <x v="38"/>
    <x v="8"/>
    <x v="28"/>
    <x v="0"/>
    <n v="70"/>
    <n v="70"/>
    <n v="0.167441860465116"/>
    <n v="0.167441860465116"/>
    <s v=""/>
    <s v=""/>
    <x v="0"/>
  </r>
  <r>
    <x v="0"/>
    <x v="38"/>
    <s v=""/>
    <x v="38"/>
    <x v="7"/>
    <x v="16"/>
    <x v="0"/>
    <n v="20"/>
    <n v="20"/>
    <n v="4.4186046511627899E-2"/>
    <n v="4.4186046511627899E-2"/>
    <s v=""/>
    <s v=""/>
    <x v="0"/>
  </r>
  <r>
    <x v="0"/>
    <x v="38"/>
    <s v=""/>
    <x v="38"/>
    <x v="1"/>
    <x v="23"/>
    <x v="0"/>
    <n v="200"/>
    <n v="200"/>
    <n v="0.46976744186046498"/>
    <n v="0.46976744186046498"/>
    <s v=""/>
    <s v=""/>
    <x v="0"/>
  </r>
  <r>
    <x v="0"/>
    <x v="38"/>
    <s v=""/>
    <x v="38"/>
    <x v="5"/>
    <x v="17"/>
    <x v="2"/>
    <n v="-1"/>
    <n v="0"/>
    <n v="-0.01"/>
    <n v="0"/>
    <s v=""/>
    <s v=""/>
    <x v="0"/>
  </r>
  <r>
    <x v="0"/>
    <x v="38"/>
    <s v=""/>
    <x v="38"/>
    <x v="7"/>
    <x v="31"/>
    <x v="0"/>
    <n v="75"/>
    <n v="75"/>
    <n v="0.17674418604651199"/>
    <n v="0.17674418604651199"/>
    <s v=""/>
    <s v=""/>
    <x v="0"/>
  </r>
  <r>
    <x v="0"/>
    <x v="38"/>
    <s v=""/>
    <x v="38"/>
    <x v="4"/>
    <x v="10"/>
    <x v="0"/>
    <n v="150"/>
    <n v="150"/>
    <n v="0.34418604651162799"/>
    <n v="0.34418604651162799"/>
    <s v=""/>
    <s v=""/>
    <x v="0"/>
  </r>
  <r>
    <x v="0"/>
    <x v="38"/>
    <s v=""/>
    <x v="38"/>
    <x v="5"/>
    <x v="1"/>
    <x v="1"/>
    <n v="430"/>
    <n v="430"/>
    <n v="1"/>
    <n v="1"/>
    <s v=""/>
    <s v=""/>
    <x v="0"/>
  </r>
  <r>
    <x v="0"/>
    <x v="38"/>
    <s v=""/>
    <x v="38"/>
    <x v="4"/>
    <x v="4"/>
    <x v="0"/>
    <n v="55"/>
    <n v="55"/>
    <n v="0.13255813953488399"/>
    <n v="0.13255813953488399"/>
    <s v=""/>
    <s v=""/>
    <x v="0"/>
  </r>
  <r>
    <x v="0"/>
    <x v="38"/>
    <s v=""/>
    <x v="38"/>
    <x v="8"/>
    <x v="30"/>
    <x v="0"/>
    <n v="135"/>
    <n v="135"/>
    <n v="0.31395348837209303"/>
    <n v="0.31395348837209303"/>
    <s v=""/>
    <s v=""/>
    <x v="0"/>
  </r>
  <r>
    <x v="0"/>
    <x v="38"/>
    <s v=""/>
    <x v="38"/>
    <x v="2"/>
    <x v="7"/>
    <x v="0"/>
    <n v="10"/>
    <n v="10"/>
    <n v="2.09302325581395E-2"/>
    <n v="2.09302325581395E-2"/>
    <s v=""/>
    <s v=""/>
    <x v="0"/>
  </r>
  <r>
    <x v="0"/>
    <x v="38"/>
    <s v=""/>
    <x v="38"/>
    <x v="3"/>
    <x v="22"/>
    <x v="0"/>
    <n v="5"/>
    <n v="5"/>
    <n v="1.16279069767442E-2"/>
    <n v="1.16279069767442E-2"/>
    <s v=""/>
    <s v=""/>
    <x v="0"/>
  </r>
  <r>
    <x v="0"/>
    <x v="38"/>
    <s v=""/>
    <x v="38"/>
    <x v="3"/>
    <x v="36"/>
    <x v="0"/>
    <n v="-1"/>
    <n v="0"/>
    <n v="-0.01"/>
    <n v="0"/>
    <s v=""/>
    <s v=""/>
    <x v="0"/>
  </r>
  <r>
    <x v="0"/>
    <x v="38"/>
    <s v=""/>
    <x v="38"/>
    <x v="7"/>
    <x v="15"/>
    <x v="0"/>
    <n v="15"/>
    <n v="15"/>
    <n v="3.7209302325581402E-2"/>
    <n v="3.7209302325581402E-2"/>
    <s v=""/>
    <s v=""/>
    <x v="0"/>
  </r>
  <r>
    <x v="0"/>
    <x v="38"/>
    <s v=""/>
    <x v="38"/>
    <x v="3"/>
    <x v="3"/>
    <x v="0"/>
    <n v="-1"/>
    <n v="0"/>
    <n v="-0.01"/>
    <n v="0"/>
    <s v=""/>
    <s v=""/>
    <x v="0"/>
  </r>
  <r>
    <x v="0"/>
    <x v="38"/>
    <s v=""/>
    <x v="38"/>
    <x v="8"/>
    <x v="29"/>
    <x v="0"/>
    <n v="185"/>
    <n v="185"/>
    <n v="0.43255813953488398"/>
    <n v="0.43255813953488398"/>
    <s v=""/>
    <s v=""/>
    <x v="0"/>
  </r>
  <r>
    <x v="0"/>
    <x v="38"/>
    <s v=""/>
    <x v="38"/>
    <x v="3"/>
    <x v="24"/>
    <x v="0"/>
    <n v="400"/>
    <n v="400"/>
    <n v="0.93255813953488398"/>
    <n v="0.93255813953488398"/>
    <s v=""/>
    <s v=""/>
    <x v="0"/>
  </r>
  <r>
    <x v="0"/>
    <x v="38"/>
    <s v=""/>
    <x v="38"/>
    <x v="8"/>
    <x v="33"/>
    <x v="0"/>
    <n v="15"/>
    <n v="15"/>
    <n v="3.7209302325581402E-2"/>
    <n v="3.7209302325581402E-2"/>
    <s v=""/>
    <s v=""/>
    <x v="0"/>
  </r>
  <r>
    <x v="0"/>
    <x v="38"/>
    <s v=""/>
    <x v="38"/>
    <x v="2"/>
    <x v="2"/>
    <x v="0"/>
    <n v="75"/>
    <n v="75"/>
    <n v="0.17441860465116299"/>
    <n v="0.17441860465116299"/>
    <s v=""/>
    <s v=""/>
    <x v="0"/>
  </r>
  <r>
    <x v="0"/>
    <x v="38"/>
    <s v=""/>
    <x v="38"/>
    <x v="5"/>
    <x v="35"/>
    <x v="3"/>
    <n v="-1"/>
    <n v="0"/>
    <n v="-0.01"/>
    <n v="0"/>
    <s v=""/>
    <s v=""/>
    <x v="0"/>
  </r>
  <r>
    <x v="0"/>
    <x v="38"/>
    <s v=""/>
    <x v="38"/>
    <x v="7"/>
    <x v="7"/>
    <x v="0"/>
    <n v="-1"/>
    <n v="0"/>
    <n v="-0.01"/>
    <n v="0"/>
    <s v=""/>
    <s v=""/>
    <x v="0"/>
  </r>
  <r>
    <x v="0"/>
    <x v="38"/>
    <s v=""/>
    <x v="38"/>
    <x v="10"/>
    <x v="11"/>
    <x v="0"/>
    <s v=""/>
    <s v=""/>
    <s v=""/>
    <s v=""/>
    <n v="28.9"/>
    <n v="29"/>
    <x v="0"/>
  </r>
  <r>
    <x v="0"/>
    <x v="38"/>
    <s v=""/>
    <x v="38"/>
    <x v="9"/>
    <x v="11"/>
    <x v="0"/>
    <s v=""/>
    <s v=""/>
    <s v=""/>
    <s v=""/>
    <n v="-1"/>
    <n v="-1"/>
    <x v="0"/>
  </r>
  <r>
    <x v="0"/>
    <x v="38"/>
    <s v=""/>
    <x v="38"/>
    <x v="0"/>
    <x v="0"/>
    <x v="0"/>
    <n v="1"/>
    <s v=""/>
    <s v=""/>
    <s v=""/>
    <s v=""/>
    <s v=""/>
    <x v="0"/>
  </r>
  <r>
    <x v="0"/>
    <x v="39"/>
    <s v=""/>
    <x v="39"/>
    <x v="0"/>
    <x v="0"/>
    <x v="0"/>
    <n v="1"/>
    <s v=""/>
    <s v=""/>
    <s v=""/>
    <s v=""/>
    <s v=""/>
    <x v="0"/>
  </r>
  <r>
    <x v="0"/>
    <x v="39"/>
    <s v=""/>
    <x v="39"/>
    <x v="8"/>
    <x v="29"/>
    <x v="0"/>
    <n v="265"/>
    <n v="265"/>
    <n v="0.43181818181818199"/>
    <n v="0.43181818181818199"/>
    <s v=""/>
    <s v=""/>
    <x v="0"/>
  </r>
  <r>
    <x v="0"/>
    <x v="39"/>
    <s v=""/>
    <x v="39"/>
    <x v="3"/>
    <x v="24"/>
    <x v="0"/>
    <n v="415"/>
    <n v="415"/>
    <n v="0.67694805194805197"/>
    <n v="0.67694805194805197"/>
    <s v=""/>
    <s v=""/>
    <x v="0"/>
  </r>
  <r>
    <x v="0"/>
    <x v="39"/>
    <s v=""/>
    <x v="39"/>
    <x v="4"/>
    <x v="5"/>
    <x v="0"/>
    <n v="-1"/>
    <n v="0"/>
    <n v="-0.01"/>
    <n v="0"/>
    <s v=""/>
    <s v=""/>
    <x v="0"/>
  </r>
  <r>
    <x v="0"/>
    <x v="39"/>
    <s v=""/>
    <x v="39"/>
    <x v="4"/>
    <x v="10"/>
    <x v="0"/>
    <n v="200"/>
    <n v="200"/>
    <n v="0.32305194805194798"/>
    <n v="0.32305194805194798"/>
    <s v=""/>
    <s v=""/>
    <x v="0"/>
  </r>
  <r>
    <x v="0"/>
    <x v="39"/>
    <s v=""/>
    <x v="39"/>
    <x v="3"/>
    <x v="6"/>
    <x v="0"/>
    <n v="10"/>
    <n v="10"/>
    <n v="1.2987012987013E-2"/>
    <n v="1.2987012987013E-2"/>
    <s v=""/>
    <s v=""/>
    <x v="0"/>
  </r>
  <r>
    <x v="0"/>
    <x v="39"/>
    <s v=""/>
    <x v="39"/>
    <x v="1"/>
    <x v="23"/>
    <x v="0"/>
    <n v="265"/>
    <n v="265"/>
    <n v="0.43019480519480502"/>
    <n v="0.43019480519480502"/>
    <s v=""/>
    <s v=""/>
    <x v="0"/>
  </r>
  <r>
    <x v="0"/>
    <x v="39"/>
    <s v=""/>
    <x v="39"/>
    <x v="2"/>
    <x v="12"/>
    <x v="0"/>
    <n v="40"/>
    <n v="40"/>
    <n v="6.6558441558441594E-2"/>
    <n v="6.6558441558441594E-2"/>
    <s v=""/>
    <s v=""/>
    <x v="0"/>
  </r>
  <r>
    <x v="0"/>
    <x v="39"/>
    <s v=""/>
    <x v="39"/>
    <x v="3"/>
    <x v="21"/>
    <x v="0"/>
    <n v="15"/>
    <n v="15"/>
    <n v="2.5974025974026E-2"/>
    <n v="2.5974025974026E-2"/>
    <s v=""/>
    <s v=""/>
    <x v="0"/>
  </r>
  <r>
    <x v="0"/>
    <x v="39"/>
    <s v=""/>
    <x v="39"/>
    <x v="7"/>
    <x v="31"/>
    <x v="0"/>
    <n v="135"/>
    <n v="135"/>
    <n v="0.21753246753246799"/>
    <n v="0.21753246753246799"/>
    <s v=""/>
    <s v=""/>
    <x v="0"/>
  </r>
  <r>
    <x v="0"/>
    <x v="39"/>
    <s v=""/>
    <x v="39"/>
    <x v="3"/>
    <x v="22"/>
    <x v="0"/>
    <n v="30"/>
    <n v="30"/>
    <n v="5.03246753246753E-2"/>
    <n v="5.03246753246753E-2"/>
    <s v=""/>
    <s v=""/>
    <x v="0"/>
  </r>
  <r>
    <x v="0"/>
    <x v="39"/>
    <s v=""/>
    <x v="39"/>
    <x v="1"/>
    <x v="8"/>
    <x v="0"/>
    <n v="140"/>
    <n v="140"/>
    <n v="0.22402597402597399"/>
    <n v="0.22402597402597399"/>
    <s v=""/>
    <s v=""/>
    <x v="0"/>
  </r>
  <r>
    <x v="0"/>
    <x v="39"/>
    <s v=""/>
    <x v="39"/>
    <x v="8"/>
    <x v="34"/>
    <x v="0"/>
    <n v="15"/>
    <n v="15"/>
    <n v="2.5974025974026E-2"/>
    <n v="2.5974025974026E-2"/>
    <s v=""/>
    <s v=""/>
    <x v="0"/>
  </r>
  <r>
    <x v="0"/>
    <x v="39"/>
    <s v=""/>
    <x v="39"/>
    <x v="8"/>
    <x v="7"/>
    <x v="0"/>
    <n v="15"/>
    <n v="15"/>
    <n v="2.27272727272727E-2"/>
    <n v="2.27272727272727E-2"/>
    <s v=""/>
    <s v=""/>
    <x v="0"/>
  </r>
  <r>
    <x v="0"/>
    <x v="39"/>
    <s v=""/>
    <x v="39"/>
    <x v="8"/>
    <x v="18"/>
    <x v="0"/>
    <n v="10"/>
    <n v="10"/>
    <n v="1.46103896103896E-2"/>
    <n v="1.46103896103896E-2"/>
    <s v=""/>
    <s v=""/>
    <x v="0"/>
  </r>
  <r>
    <x v="0"/>
    <x v="39"/>
    <s v=""/>
    <x v="39"/>
    <x v="4"/>
    <x v="1"/>
    <x v="0"/>
    <n v="-1"/>
    <n v="0"/>
    <n v="-0.01"/>
    <n v="0"/>
    <s v=""/>
    <s v=""/>
    <x v="0"/>
  </r>
  <r>
    <x v="0"/>
    <x v="39"/>
    <s v=""/>
    <x v="39"/>
    <x v="2"/>
    <x v="7"/>
    <x v="0"/>
    <n v="-1"/>
    <n v="0"/>
    <n v="-0.01"/>
    <n v="0"/>
    <s v=""/>
    <s v=""/>
    <x v="0"/>
  </r>
  <r>
    <x v="0"/>
    <x v="39"/>
    <s v=""/>
    <x v="39"/>
    <x v="1"/>
    <x v="20"/>
    <x v="0"/>
    <n v="165"/>
    <n v="165"/>
    <n v="0.26785714285714302"/>
    <n v="0.26785714285714302"/>
    <s v=""/>
    <s v=""/>
    <x v="0"/>
  </r>
  <r>
    <x v="0"/>
    <x v="39"/>
    <s v=""/>
    <x v="39"/>
    <x v="3"/>
    <x v="7"/>
    <x v="0"/>
    <n v="-1"/>
    <n v="0"/>
    <n v="-0.01"/>
    <n v="0"/>
    <s v=""/>
    <s v=""/>
    <x v="0"/>
  </r>
  <r>
    <x v="0"/>
    <x v="39"/>
    <s v=""/>
    <x v="39"/>
    <x v="7"/>
    <x v="16"/>
    <x v="0"/>
    <n v="50"/>
    <n v="50"/>
    <n v="8.4415584415584402E-2"/>
    <n v="8.4415584415584402E-2"/>
    <s v=""/>
    <s v=""/>
    <x v="0"/>
  </r>
  <r>
    <x v="0"/>
    <x v="39"/>
    <s v=""/>
    <x v="39"/>
    <x v="1"/>
    <x v="32"/>
    <x v="0"/>
    <n v="20"/>
    <n v="20"/>
    <n v="3.2467532467532499E-2"/>
    <n v="3.2467532467532499E-2"/>
    <s v=""/>
    <s v=""/>
    <x v="0"/>
  </r>
  <r>
    <x v="0"/>
    <x v="39"/>
    <s v=""/>
    <x v="39"/>
    <x v="4"/>
    <x v="26"/>
    <x v="0"/>
    <n v="25"/>
    <n v="25"/>
    <n v="4.0584415584415598E-2"/>
    <n v="4.0584415584415598E-2"/>
    <s v=""/>
    <s v=""/>
    <x v="0"/>
  </r>
  <r>
    <x v="0"/>
    <x v="39"/>
    <s v=""/>
    <x v="39"/>
    <x v="3"/>
    <x v="25"/>
    <x v="0"/>
    <n v="50"/>
    <n v="50"/>
    <n v="8.1168831168831196E-2"/>
    <n v="8.1168831168831196E-2"/>
    <s v=""/>
    <s v=""/>
    <x v="0"/>
  </r>
  <r>
    <x v="0"/>
    <x v="39"/>
    <s v=""/>
    <x v="39"/>
    <x v="2"/>
    <x v="2"/>
    <x v="0"/>
    <n v="80"/>
    <n v="80"/>
    <n v="0.126623376623377"/>
    <n v="0.126623376623377"/>
    <s v=""/>
    <s v=""/>
    <x v="0"/>
  </r>
  <r>
    <x v="0"/>
    <x v="39"/>
    <s v=""/>
    <x v="39"/>
    <x v="8"/>
    <x v="33"/>
    <x v="0"/>
    <n v="35"/>
    <n v="35"/>
    <n v="5.3571428571428603E-2"/>
    <n v="5.3571428571428603E-2"/>
    <s v=""/>
    <s v=""/>
    <x v="0"/>
  </r>
  <r>
    <x v="0"/>
    <x v="39"/>
    <s v=""/>
    <x v="39"/>
    <x v="8"/>
    <x v="30"/>
    <x v="0"/>
    <n v="185"/>
    <n v="185"/>
    <n v="0.297077922077922"/>
    <n v="0.297077922077922"/>
    <s v=""/>
    <s v=""/>
    <x v="0"/>
  </r>
  <r>
    <x v="0"/>
    <x v="39"/>
    <s v=""/>
    <x v="39"/>
    <x v="3"/>
    <x v="3"/>
    <x v="0"/>
    <n v="10"/>
    <n v="10"/>
    <n v="1.46103896103896E-2"/>
    <n v="1.46103896103896E-2"/>
    <s v=""/>
    <s v=""/>
    <x v="0"/>
  </r>
  <r>
    <x v="0"/>
    <x v="39"/>
    <s v=""/>
    <x v="39"/>
    <x v="5"/>
    <x v="35"/>
    <x v="3"/>
    <n v="110"/>
    <n v="110"/>
    <n v="0.18019480519480499"/>
    <n v="0.18019480519480499"/>
    <s v=""/>
    <s v=""/>
    <x v="0"/>
  </r>
  <r>
    <x v="0"/>
    <x v="39"/>
    <s v=""/>
    <x v="39"/>
    <x v="10"/>
    <x v="11"/>
    <x v="0"/>
    <s v=""/>
    <s v=""/>
    <s v=""/>
    <s v=""/>
    <n v="28.91234"/>
    <n v="29"/>
    <x v="0"/>
  </r>
  <r>
    <x v="0"/>
    <x v="39"/>
    <s v=""/>
    <x v="39"/>
    <x v="9"/>
    <x v="11"/>
    <x v="0"/>
    <s v=""/>
    <s v=""/>
    <s v=""/>
    <s v=""/>
    <n v="8.2698400000000003"/>
    <n v="5"/>
    <x v="0"/>
  </r>
  <r>
    <x v="0"/>
    <x v="39"/>
    <s v=""/>
    <x v="39"/>
    <x v="7"/>
    <x v="7"/>
    <x v="0"/>
    <n v="-1"/>
    <n v="0"/>
    <n v="-0.01"/>
    <n v="0"/>
    <s v=""/>
    <s v=""/>
    <x v="0"/>
  </r>
  <r>
    <x v="0"/>
    <x v="39"/>
    <s v=""/>
    <x v="39"/>
    <x v="3"/>
    <x v="36"/>
    <x v="0"/>
    <n v="85"/>
    <n v="85"/>
    <n v="0.13798701298701299"/>
    <n v="0.13798701298701299"/>
    <s v=""/>
    <s v=""/>
    <x v="0"/>
  </r>
  <r>
    <x v="0"/>
    <x v="39"/>
    <s v=""/>
    <x v="39"/>
    <x v="5"/>
    <x v="17"/>
    <x v="2"/>
    <n v="505"/>
    <n v="505"/>
    <n v="0.81980519480519498"/>
    <n v="0.81980519480519498"/>
    <s v=""/>
    <s v=""/>
    <x v="0"/>
  </r>
  <r>
    <x v="0"/>
    <x v="39"/>
    <s v=""/>
    <x v="39"/>
    <x v="4"/>
    <x v="4"/>
    <x v="0"/>
    <n v="85"/>
    <n v="85"/>
    <n v="0.13636363636363599"/>
    <n v="0.13636363636363599"/>
    <s v=""/>
    <s v=""/>
    <x v="0"/>
  </r>
  <r>
    <x v="0"/>
    <x v="39"/>
    <s v=""/>
    <x v="39"/>
    <x v="5"/>
    <x v="1"/>
    <x v="1"/>
    <n v="-1"/>
    <n v="0"/>
    <n v="-0.01"/>
    <n v="0"/>
    <s v=""/>
    <s v=""/>
    <x v="0"/>
  </r>
  <r>
    <x v="0"/>
    <x v="39"/>
    <s v=""/>
    <x v="39"/>
    <x v="7"/>
    <x v="15"/>
    <x v="0"/>
    <n v="35"/>
    <n v="35"/>
    <n v="5.8441558441558399E-2"/>
    <n v="5.8441558441558399E-2"/>
    <s v=""/>
    <s v=""/>
    <x v="0"/>
  </r>
  <r>
    <x v="0"/>
    <x v="39"/>
    <s v=""/>
    <x v="39"/>
    <x v="8"/>
    <x v="28"/>
    <x v="0"/>
    <n v="95"/>
    <n v="95"/>
    <n v="0.15422077922077901"/>
    <n v="0.15422077922077901"/>
    <s v=""/>
    <s v=""/>
    <x v="0"/>
  </r>
  <r>
    <x v="0"/>
    <x v="39"/>
    <s v=""/>
    <x v="39"/>
    <x v="6"/>
    <x v="11"/>
    <x v="0"/>
    <n v="615"/>
    <n v="615"/>
    <n v="1"/>
    <n v="1"/>
    <s v=""/>
    <s v=""/>
    <x v="0"/>
  </r>
  <r>
    <x v="0"/>
    <x v="39"/>
    <s v=""/>
    <x v="39"/>
    <x v="1"/>
    <x v="1"/>
    <x v="0"/>
    <n v="30"/>
    <n v="30"/>
    <n v="4.5454545454545497E-2"/>
    <n v="4.5454545454545497E-2"/>
    <s v=""/>
    <s v=""/>
    <x v="0"/>
  </r>
  <r>
    <x v="0"/>
    <x v="39"/>
    <s v=""/>
    <x v="39"/>
    <x v="2"/>
    <x v="14"/>
    <x v="0"/>
    <n v="495"/>
    <n v="495"/>
    <n v="0.80681818181818199"/>
    <n v="0.80681818181818199"/>
    <s v=""/>
    <s v=""/>
    <x v="0"/>
  </r>
  <r>
    <x v="0"/>
    <x v="39"/>
    <s v=""/>
    <x v="39"/>
    <x v="4"/>
    <x v="27"/>
    <x v="0"/>
    <n v="180"/>
    <n v="180"/>
    <n v="0.290584415584416"/>
    <n v="0.290584415584416"/>
    <s v=""/>
    <s v=""/>
    <x v="0"/>
  </r>
  <r>
    <x v="0"/>
    <x v="39"/>
    <s v=""/>
    <x v="39"/>
    <x v="4"/>
    <x v="19"/>
    <x v="0"/>
    <n v="115"/>
    <n v="115"/>
    <n v="0.18344155844155799"/>
    <n v="0.18344155844155799"/>
    <s v=""/>
    <s v=""/>
    <x v="0"/>
  </r>
  <r>
    <x v="0"/>
    <x v="39"/>
    <s v=""/>
    <x v="39"/>
    <x v="4"/>
    <x v="9"/>
    <x v="0"/>
    <n v="15"/>
    <n v="15"/>
    <n v="2.5974025974026E-2"/>
    <n v="2.5974025974026E-2"/>
    <s v=""/>
    <s v=""/>
    <x v="0"/>
  </r>
  <r>
    <x v="0"/>
    <x v="39"/>
    <s v=""/>
    <x v="39"/>
    <x v="7"/>
    <x v="13"/>
    <x v="0"/>
    <n v="395"/>
    <n v="395"/>
    <n v="0.63961038961038996"/>
    <n v="0.63961038961038996"/>
    <s v=""/>
    <s v=""/>
    <x v="0"/>
  </r>
  <r>
    <x v="0"/>
    <x v="40"/>
    <s v=""/>
    <x v="40"/>
    <x v="0"/>
    <x v="0"/>
    <x v="0"/>
    <n v="1"/>
    <s v=""/>
    <s v=""/>
    <s v=""/>
    <s v=""/>
    <s v=""/>
    <x v="0"/>
  </r>
  <r>
    <x v="0"/>
    <x v="40"/>
    <s v=""/>
    <x v="40"/>
    <x v="6"/>
    <x v="11"/>
    <x v="0"/>
    <n v="375"/>
    <n v="375"/>
    <n v="1"/>
    <n v="1"/>
    <s v=""/>
    <s v=""/>
    <x v="0"/>
  </r>
  <r>
    <x v="0"/>
    <x v="40"/>
    <s v=""/>
    <x v="40"/>
    <x v="3"/>
    <x v="3"/>
    <x v="0"/>
    <n v="10"/>
    <n v="10"/>
    <n v="3.1914893617021302E-2"/>
    <n v="3.1914893617021302E-2"/>
    <s v=""/>
    <s v=""/>
    <x v="0"/>
  </r>
  <r>
    <x v="0"/>
    <x v="40"/>
    <s v=""/>
    <x v="40"/>
    <x v="4"/>
    <x v="19"/>
    <x v="0"/>
    <n v="45"/>
    <n v="45"/>
    <n v="0.117021276595745"/>
    <n v="0.117021276595745"/>
    <s v=""/>
    <s v=""/>
    <x v="0"/>
  </r>
  <r>
    <x v="0"/>
    <x v="40"/>
    <s v=""/>
    <x v="40"/>
    <x v="2"/>
    <x v="14"/>
    <x v="0"/>
    <n v="345"/>
    <n v="345"/>
    <n v="0.92021276595744705"/>
    <n v="0.92021276595744705"/>
    <s v=""/>
    <s v=""/>
    <x v="0"/>
  </r>
  <r>
    <x v="0"/>
    <x v="40"/>
    <s v=""/>
    <x v="40"/>
    <x v="4"/>
    <x v="27"/>
    <x v="0"/>
    <n v="120"/>
    <n v="120"/>
    <n v="0.32446808510638298"/>
    <n v="0.32446808510638298"/>
    <s v=""/>
    <s v=""/>
    <x v="0"/>
  </r>
  <r>
    <x v="0"/>
    <x v="40"/>
    <s v=""/>
    <x v="40"/>
    <x v="4"/>
    <x v="9"/>
    <x v="0"/>
    <n v="20"/>
    <n v="20"/>
    <n v="5.31914893617021E-2"/>
    <n v="5.31914893617021E-2"/>
    <s v=""/>
    <s v=""/>
    <x v="0"/>
  </r>
  <r>
    <x v="0"/>
    <x v="40"/>
    <s v=""/>
    <x v="40"/>
    <x v="8"/>
    <x v="29"/>
    <x v="0"/>
    <n v="190"/>
    <n v="190"/>
    <n v="0.50797872340425498"/>
    <n v="0.50797872340425498"/>
    <s v=""/>
    <s v=""/>
    <x v="0"/>
  </r>
  <r>
    <x v="0"/>
    <x v="40"/>
    <s v=""/>
    <x v="40"/>
    <x v="2"/>
    <x v="12"/>
    <x v="0"/>
    <n v="-1"/>
    <n v="0"/>
    <n v="-0.01"/>
    <n v="0"/>
    <s v=""/>
    <s v=""/>
    <x v="0"/>
  </r>
  <r>
    <x v="0"/>
    <x v="40"/>
    <s v=""/>
    <x v="40"/>
    <x v="8"/>
    <x v="18"/>
    <x v="0"/>
    <n v="5"/>
    <n v="5"/>
    <n v="1.5957446808510599E-2"/>
    <n v="1.5957446808510599E-2"/>
    <s v=""/>
    <s v=""/>
    <x v="0"/>
  </r>
  <r>
    <x v="0"/>
    <x v="40"/>
    <s v=""/>
    <x v="40"/>
    <x v="7"/>
    <x v="13"/>
    <x v="0"/>
    <n v="90"/>
    <n v="90"/>
    <n v="0.23404255319148901"/>
    <n v="0.23404255319148901"/>
    <s v=""/>
    <s v=""/>
    <x v="0"/>
  </r>
  <r>
    <x v="0"/>
    <x v="40"/>
    <s v=""/>
    <x v="40"/>
    <x v="1"/>
    <x v="23"/>
    <x v="0"/>
    <n v="80"/>
    <n v="80"/>
    <n v="0.20744680851063799"/>
    <n v="0.20744680851063799"/>
    <s v=""/>
    <s v=""/>
    <x v="0"/>
  </r>
  <r>
    <x v="0"/>
    <x v="40"/>
    <s v=""/>
    <x v="40"/>
    <x v="7"/>
    <x v="16"/>
    <x v="0"/>
    <n v="80"/>
    <n v="80"/>
    <n v="0.21276595744680901"/>
    <n v="0.21276595744680901"/>
    <s v=""/>
    <s v=""/>
    <x v="0"/>
  </r>
  <r>
    <x v="0"/>
    <x v="40"/>
    <s v=""/>
    <x v="40"/>
    <x v="1"/>
    <x v="1"/>
    <x v="0"/>
    <n v="-1"/>
    <n v="0"/>
    <n v="-0.01"/>
    <n v="0"/>
    <s v=""/>
    <s v=""/>
    <x v="0"/>
  </r>
  <r>
    <x v="0"/>
    <x v="40"/>
    <s v=""/>
    <x v="40"/>
    <x v="3"/>
    <x v="7"/>
    <x v="0"/>
    <n v="25"/>
    <n v="25"/>
    <n v="7.1808510638297907E-2"/>
    <n v="7.1808510638297907E-2"/>
    <s v=""/>
    <s v=""/>
    <x v="0"/>
  </r>
  <r>
    <x v="0"/>
    <x v="40"/>
    <s v=""/>
    <x v="40"/>
    <x v="5"/>
    <x v="35"/>
    <x v="3"/>
    <n v="45"/>
    <n v="45"/>
    <n v="0.11968085106383"/>
    <n v="0.11968085106383"/>
    <s v=""/>
    <s v=""/>
    <x v="0"/>
  </r>
  <r>
    <x v="0"/>
    <x v="40"/>
    <s v=""/>
    <x v="40"/>
    <x v="7"/>
    <x v="31"/>
    <x v="0"/>
    <n v="170"/>
    <n v="170"/>
    <n v="0.45744680851063801"/>
    <n v="0.45744680851063801"/>
    <s v=""/>
    <s v=""/>
    <x v="0"/>
  </r>
  <r>
    <x v="0"/>
    <x v="40"/>
    <s v=""/>
    <x v="40"/>
    <x v="5"/>
    <x v="1"/>
    <x v="1"/>
    <n v="-1"/>
    <n v="0"/>
    <n v="-0.01"/>
    <n v="0"/>
    <s v=""/>
    <s v=""/>
    <x v="0"/>
  </r>
  <r>
    <x v="0"/>
    <x v="40"/>
    <s v=""/>
    <x v="40"/>
    <x v="5"/>
    <x v="17"/>
    <x v="2"/>
    <n v="330"/>
    <n v="330"/>
    <n v="0.88031914893617003"/>
    <n v="0.88031914893617003"/>
    <s v=""/>
    <s v=""/>
    <x v="0"/>
  </r>
  <r>
    <x v="0"/>
    <x v="40"/>
    <s v=""/>
    <x v="40"/>
    <x v="1"/>
    <x v="8"/>
    <x v="0"/>
    <n v="-1"/>
    <n v="0"/>
    <n v="-0.01"/>
    <n v="0"/>
    <s v=""/>
    <s v=""/>
    <x v="0"/>
  </r>
  <r>
    <x v="0"/>
    <x v="40"/>
    <s v=""/>
    <x v="40"/>
    <x v="1"/>
    <x v="32"/>
    <x v="0"/>
    <n v="275"/>
    <n v="275"/>
    <n v="0.73670212765957399"/>
    <n v="0.73670212765957399"/>
    <s v=""/>
    <s v=""/>
    <x v="0"/>
  </r>
  <r>
    <x v="0"/>
    <x v="40"/>
    <s v=""/>
    <x v="40"/>
    <x v="8"/>
    <x v="34"/>
    <x v="0"/>
    <n v="-1"/>
    <n v="0"/>
    <n v="-0.01"/>
    <n v="0"/>
    <s v=""/>
    <s v=""/>
    <x v="0"/>
  </r>
  <r>
    <x v="0"/>
    <x v="40"/>
    <s v=""/>
    <x v="40"/>
    <x v="3"/>
    <x v="36"/>
    <x v="0"/>
    <n v="25"/>
    <n v="25"/>
    <n v="6.1170212765957403E-2"/>
    <n v="6.1170212765957403E-2"/>
    <s v=""/>
    <s v=""/>
    <x v="0"/>
  </r>
  <r>
    <x v="0"/>
    <x v="40"/>
    <s v=""/>
    <x v="40"/>
    <x v="7"/>
    <x v="7"/>
    <x v="0"/>
    <n v="-1"/>
    <n v="0"/>
    <n v="-0.01"/>
    <n v="0"/>
    <s v=""/>
    <s v=""/>
    <x v="0"/>
  </r>
  <r>
    <x v="0"/>
    <x v="40"/>
    <s v=""/>
    <x v="40"/>
    <x v="2"/>
    <x v="7"/>
    <x v="0"/>
    <n v="-1"/>
    <n v="0"/>
    <n v="-0.01"/>
    <n v="0"/>
    <s v=""/>
    <s v=""/>
    <x v="0"/>
  </r>
  <r>
    <x v="0"/>
    <x v="40"/>
    <s v=""/>
    <x v="40"/>
    <x v="8"/>
    <x v="28"/>
    <x v="0"/>
    <n v="40"/>
    <n v="40"/>
    <n v="0.10372340425531899"/>
    <n v="0.10372340425531899"/>
    <s v=""/>
    <s v=""/>
    <x v="0"/>
  </r>
  <r>
    <x v="0"/>
    <x v="40"/>
    <s v=""/>
    <x v="40"/>
    <x v="1"/>
    <x v="20"/>
    <x v="0"/>
    <n v="15"/>
    <n v="15"/>
    <n v="4.2553191489361701E-2"/>
    <n v="4.2553191489361701E-2"/>
    <s v=""/>
    <s v=""/>
    <x v="0"/>
  </r>
  <r>
    <x v="0"/>
    <x v="40"/>
    <s v=""/>
    <x v="40"/>
    <x v="7"/>
    <x v="15"/>
    <x v="0"/>
    <n v="35"/>
    <n v="35"/>
    <n v="9.5744680851063801E-2"/>
    <n v="9.5744680851063801E-2"/>
    <s v=""/>
    <s v=""/>
    <x v="0"/>
  </r>
  <r>
    <x v="0"/>
    <x v="40"/>
    <s v=""/>
    <x v="40"/>
    <x v="2"/>
    <x v="2"/>
    <x v="0"/>
    <n v="30"/>
    <n v="30"/>
    <n v="7.4468085106383003E-2"/>
    <n v="7.4468085106383003E-2"/>
    <s v=""/>
    <s v=""/>
    <x v="0"/>
  </r>
  <r>
    <x v="0"/>
    <x v="40"/>
    <s v=""/>
    <x v="40"/>
    <x v="8"/>
    <x v="7"/>
    <x v="0"/>
    <n v="-1"/>
    <n v="0"/>
    <n v="-0.01"/>
    <n v="0"/>
    <s v=""/>
    <s v=""/>
    <x v="0"/>
  </r>
  <r>
    <x v="0"/>
    <x v="40"/>
    <s v=""/>
    <x v="40"/>
    <x v="8"/>
    <x v="30"/>
    <x v="0"/>
    <n v="120"/>
    <n v="120"/>
    <n v="0.31648936170212799"/>
    <n v="0.31648936170212799"/>
    <s v=""/>
    <s v=""/>
    <x v="0"/>
  </r>
  <r>
    <x v="0"/>
    <x v="40"/>
    <s v=""/>
    <x v="40"/>
    <x v="4"/>
    <x v="1"/>
    <x v="0"/>
    <n v="-1"/>
    <n v="0"/>
    <n v="-0.01"/>
    <n v="0"/>
    <s v=""/>
    <s v=""/>
    <x v="0"/>
  </r>
  <r>
    <x v="0"/>
    <x v="40"/>
    <s v=""/>
    <x v="40"/>
    <x v="4"/>
    <x v="4"/>
    <x v="0"/>
    <n v="95"/>
    <n v="95"/>
    <n v="0.25531914893617003"/>
    <n v="0.25531914893617003"/>
    <s v=""/>
    <s v=""/>
    <x v="0"/>
  </r>
  <r>
    <x v="0"/>
    <x v="40"/>
    <s v=""/>
    <x v="40"/>
    <x v="9"/>
    <x v="11"/>
    <x v="0"/>
    <s v=""/>
    <s v=""/>
    <s v=""/>
    <s v=""/>
    <n v="6.5185199999999996"/>
    <n v="5"/>
    <x v="0"/>
  </r>
  <r>
    <x v="0"/>
    <x v="40"/>
    <s v=""/>
    <x v="40"/>
    <x v="10"/>
    <x v="11"/>
    <x v="0"/>
    <s v=""/>
    <s v=""/>
    <s v=""/>
    <s v=""/>
    <n v="31.260639999999999"/>
    <n v="32"/>
    <x v="0"/>
  </r>
  <r>
    <x v="0"/>
    <x v="40"/>
    <s v=""/>
    <x v="40"/>
    <x v="3"/>
    <x v="25"/>
    <x v="0"/>
    <n v="40"/>
    <n v="40"/>
    <n v="0.10638297872340401"/>
    <n v="0.10638297872340401"/>
    <s v=""/>
    <s v=""/>
    <x v="0"/>
  </r>
  <r>
    <x v="0"/>
    <x v="40"/>
    <s v=""/>
    <x v="40"/>
    <x v="8"/>
    <x v="33"/>
    <x v="0"/>
    <n v="15"/>
    <n v="15"/>
    <n v="4.2553191489361701E-2"/>
    <n v="4.2553191489361701E-2"/>
    <s v=""/>
    <s v=""/>
    <x v="0"/>
  </r>
  <r>
    <x v="0"/>
    <x v="40"/>
    <s v=""/>
    <x v="40"/>
    <x v="4"/>
    <x v="26"/>
    <x v="0"/>
    <n v="5"/>
    <n v="5"/>
    <n v="1.8617021276595699E-2"/>
    <n v="1.8617021276595699E-2"/>
    <s v=""/>
    <s v=""/>
    <x v="0"/>
  </r>
  <r>
    <x v="0"/>
    <x v="40"/>
    <s v=""/>
    <x v="40"/>
    <x v="4"/>
    <x v="5"/>
    <x v="0"/>
    <n v="-1"/>
    <n v="0"/>
    <n v="-0.01"/>
    <n v="0"/>
    <s v=""/>
    <s v=""/>
    <x v="0"/>
  </r>
  <r>
    <x v="0"/>
    <x v="40"/>
    <s v=""/>
    <x v="40"/>
    <x v="3"/>
    <x v="21"/>
    <x v="0"/>
    <n v="-1"/>
    <n v="0"/>
    <n v="-0.01"/>
    <n v="0"/>
    <s v=""/>
    <s v=""/>
    <x v="0"/>
  </r>
  <r>
    <x v="0"/>
    <x v="40"/>
    <s v=""/>
    <x v="40"/>
    <x v="3"/>
    <x v="22"/>
    <x v="0"/>
    <n v="25"/>
    <n v="25"/>
    <n v="6.1170212765957403E-2"/>
    <n v="6.1170212765957403E-2"/>
    <s v=""/>
    <s v=""/>
    <x v="0"/>
  </r>
  <r>
    <x v="0"/>
    <x v="40"/>
    <s v=""/>
    <x v="40"/>
    <x v="4"/>
    <x v="10"/>
    <x v="0"/>
    <n v="85"/>
    <n v="85"/>
    <n v="0.22872340425531901"/>
    <n v="0.22872340425531901"/>
    <s v=""/>
    <s v=""/>
    <x v="0"/>
  </r>
  <r>
    <x v="0"/>
    <x v="40"/>
    <s v=""/>
    <x v="40"/>
    <x v="3"/>
    <x v="6"/>
    <x v="0"/>
    <n v="45"/>
    <n v="45"/>
    <n v="0.117021276595745"/>
    <n v="0.117021276595745"/>
    <s v=""/>
    <s v=""/>
    <x v="0"/>
  </r>
  <r>
    <x v="0"/>
    <x v="40"/>
    <s v=""/>
    <x v="40"/>
    <x v="3"/>
    <x v="24"/>
    <x v="0"/>
    <n v="205"/>
    <n v="205"/>
    <n v="0.55053191489361697"/>
    <n v="0.55053191489361697"/>
    <s v=""/>
    <s v=""/>
    <x v="0"/>
  </r>
  <r>
    <x v="0"/>
    <x v="41"/>
    <s v=""/>
    <x v="41"/>
    <x v="0"/>
    <x v="0"/>
    <x v="0"/>
    <n v="1"/>
    <s v=""/>
    <s v=""/>
    <s v=""/>
    <s v=""/>
    <s v=""/>
    <x v="0"/>
  </r>
  <r>
    <x v="0"/>
    <x v="41"/>
    <s v=""/>
    <x v="41"/>
    <x v="1"/>
    <x v="8"/>
    <x v="0"/>
    <n v="-1"/>
    <n v="0"/>
    <n v="-0.01"/>
    <n v="0"/>
    <s v=""/>
    <s v=""/>
    <x v="0"/>
  </r>
  <r>
    <x v="0"/>
    <x v="41"/>
    <s v=""/>
    <x v="41"/>
    <x v="4"/>
    <x v="19"/>
    <x v="0"/>
    <n v="105"/>
    <n v="105"/>
    <n v="0.214859437751004"/>
    <n v="0.214859437751004"/>
    <s v=""/>
    <s v=""/>
    <x v="0"/>
  </r>
  <r>
    <x v="0"/>
    <x v="41"/>
    <s v=""/>
    <x v="41"/>
    <x v="2"/>
    <x v="14"/>
    <x v="0"/>
    <n v="-1"/>
    <n v="0"/>
    <n v="-0.01"/>
    <n v="0"/>
    <s v=""/>
    <s v=""/>
    <x v="0"/>
  </r>
  <r>
    <x v="0"/>
    <x v="41"/>
    <s v=""/>
    <x v="41"/>
    <x v="6"/>
    <x v="11"/>
    <x v="0"/>
    <n v="500"/>
    <n v="500"/>
    <n v="1"/>
    <n v="1"/>
    <s v=""/>
    <s v=""/>
    <x v="0"/>
  </r>
  <r>
    <x v="0"/>
    <x v="41"/>
    <s v=""/>
    <x v="41"/>
    <x v="4"/>
    <x v="27"/>
    <x v="0"/>
    <n v="125"/>
    <n v="125"/>
    <n v="0.25301204819277101"/>
    <n v="0.25301204819277101"/>
    <s v=""/>
    <s v=""/>
    <x v="0"/>
  </r>
  <r>
    <x v="0"/>
    <x v="41"/>
    <s v=""/>
    <x v="41"/>
    <x v="3"/>
    <x v="25"/>
    <x v="0"/>
    <n v="25"/>
    <n v="25"/>
    <n v="5.4216867469879498E-2"/>
    <n v="5.4216867469879498E-2"/>
    <s v=""/>
    <s v=""/>
    <x v="0"/>
  </r>
  <r>
    <x v="0"/>
    <x v="41"/>
    <s v=""/>
    <x v="41"/>
    <x v="8"/>
    <x v="29"/>
    <x v="0"/>
    <n v="-1"/>
    <n v="0"/>
    <n v="-0.01"/>
    <n v="0"/>
    <s v=""/>
    <s v=""/>
    <x v="0"/>
  </r>
  <r>
    <x v="0"/>
    <x v="41"/>
    <s v=""/>
    <x v="41"/>
    <x v="7"/>
    <x v="13"/>
    <x v="0"/>
    <n v="325"/>
    <n v="325"/>
    <n v="0.64859437751004001"/>
    <n v="0.64859437751004001"/>
    <s v=""/>
    <s v=""/>
    <x v="0"/>
  </r>
  <r>
    <x v="0"/>
    <x v="41"/>
    <s v=""/>
    <x v="41"/>
    <x v="4"/>
    <x v="10"/>
    <x v="0"/>
    <n v="155"/>
    <n v="155"/>
    <n v="0.30923694779116501"/>
    <n v="0.30923694779116501"/>
    <s v=""/>
    <s v=""/>
    <x v="0"/>
  </r>
  <r>
    <x v="0"/>
    <x v="41"/>
    <s v=""/>
    <x v="41"/>
    <x v="3"/>
    <x v="6"/>
    <x v="0"/>
    <n v="20"/>
    <n v="20"/>
    <n v="4.0160642570281103E-2"/>
    <n v="4.0160642570281103E-2"/>
    <s v=""/>
    <s v=""/>
    <x v="0"/>
  </r>
  <r>
    <x v="0"/>
    <x v="41"/>
    <s v=""/>
    <x v="41"/>
    <x v="1"/>
    <x v="23"/>
    <x v="0"/>
    <n v="-1"/>
    <n v="0"/>
    <n v="-0.01"/>
    <n v="0"/>
    <s v=""/>
    <s v=""/>
    <x v="0"/>
  </r>
  <r>
    <x v="0"/>
    <x v="41"/>
    <s v=""/>
    <x v="41"/>
    <x v="3"/>
    <x v="3"/>
    <x v="0"/>
    <n v="10"/>
    <n v="10"/>
    <n v="2.2088353413654602E-2"/>
    <n v="2.2088353413654602E-2"/>
    <s v=""/>
    <s v=""/>
    <x v="0"/>
  </r>
  <r>
    <x v="0"/>
    <x v="41"/>
    <s v=""/>
    <x v="41"/>
    <x v="5"/>
    <x v="1"/>
    <x v="1"/>
    <n v="500"/>
    <n v="500"/>
    <n v="1"/>
    <n v="1"/>
    <s v=""/>
    <s v=""/>
    <x v="0"/>
  </r>
  <r>
    <x v="0"/>
    <x v="41"/>
    <s v=""/>
    <x v="41"/>
    <x v="1"/>
    <x v="1"/>
    <x v="0"/>
    <n v="500"/>
    <n v="500"/>
    <n v="1"/>
    <n v="1"/>
    <s v=""/>
    <s v=""/>
    <x v="0"/>
  </r>
  <r>
    <x v="0"/>
    <x v="41"/>
    <s v=""/>
    <x v="41"/>
    <x v="3"/>
    <x v="21"/>
    <x v="0"/>
    <n v="55"/>
    <n v="55"/>
    <n v="0.11044176706827299"/>
    <n v="0.11044176706827299"/>
    <s v=""/>
    <s v=""/>
    <x v="0"/>
  </r>
  <r>
    <x v="0"/>
    <x v="41"/>
    <s v=""/>
    <x v="41"/>
    <x v="3"/>
    <x v="24"/>
    <x v="0"/>
    <n v="300"/>
    <n v="300"/>
    <n v="0.59839357429718898"/>
    <n v="0.59839357429718898"/>
    <s v=""/>
    <s v=""/>
    <x v="0"/>
  </r>
  <r>
    <x v="0"/>
    <x v="41"/>
    <s v=""/>
    <x v="41"/>
    <x v="8"/>
    <x v="18"/>
    <x v="0"/>
    <n v="-1"/>
    <n v="0"/>
    <n v="-0.01"/>
    <n v="0"/>
    <s v=""/>
    <s v=""/>
    <x v="0"/>
  </r>
  <r>
    <x v="0"/>
    <x v="41"/>
    <s v=""/>
    <x v="41"/>
    <x v="4"/>
    <x v="5"/>
    <x v="0"/>
    <n v="-1"/>
    <n v="0"/>
    <n v="-0.01"/>
    <n v="0"/>
    <s v=""/>
    <s v=""/>
    <x v="0"/>
  </r>
  <r>
    <x v="0"/>
    <x v="41"/>
    <s v=""/>
    <x v="41"/>
    <x v="3"/>
    <x v="7"/>
    <x v="0"/>
    <n v="-1"/>
    <n v="0"/>
    <n v="-0.01"/>
    <n v="0"/>
    <s v=""/>
    <s v=""/>
    <x v="0"/>
  </r>
  <r>
    <x v="0"/>
    <x v="41"/>
    <s v=""/>
    <x v="41"/>
    <x v="2"/>
    <x v="12"/>
    <x v="0"/>
    <n v="-1"/>
    <n v="0"/>
    <n v="-0.01"/>
    <n v="0"/>
    <s v=""/>
    <s v=""/>
    <x v="0"/>
  </r>
  <r>
    <x v="0"/>
    <x v="41"/>
    <s v=""/>
    <x v="41"/>
    <x v="1"/>
    <x v="32"/>
    <x v="0"/>
    <n v="-1"/>
    <n v="0"/>
    <n v="-0.01"/>
    <n v="0"/>
    <s v=""/>
    <s v=""/>
    <x v="0"/>
  </r>
  <r>
    <x v="0"/>
    <x v="41"/>
    <s v=""/>
    <x v="41"/>
    <x v="4"/>
    <x v="4"/>
    <x v="0"/>
    <n v="55"/>
    <n v="55"/>
    <n v="0.114457831325301"/>
    <n v="0.114457831325301"/>
    <s v=""/>
    <s v=""/>
    <x v="0"/>
  </r>
  <r>
    <x v="0"/>
    <x v="41"/>
    <s v=""/>
    <x v="41"/>
    <x v="7"/>
    <x v="31"/>
    <x v="0"/>
    <n v="90"/>
    <n v="90"/>
    <n v="0.17670682730923701"/>
    <n v="0.17670682730923701"/>
    <s v=""/>
    <s v=""/>
    <x v="0"/>
  </r>
  <r>
    <x v="0"/>
    <x v="41"/>
    <s v=""/>
    <x v="41"/>
    <x v="8"/>
    <x v="7"/>
    <x v="0"/>
    <n v="500"/>
    <n v="500"/>
    <n v="1"/>
    <n v="1"/>
    <s v=""/>
    <s v=""/>
    <x v="0"/>
  </r>
  <r>
    <x v="0"/>
    <x v="41"/>
    <s v=""/>
    <x v="41"/>
    <x v="5"/>
    <x v="17"/>
    <x v="2"/>
    <n v="-1"/>
    <n v="0"/>
    <n v="-0.01"/>
    <n v="0"/>
    <s v=""/>
    <s v=""/>
    <x v="0"/>
  </r>
  <r>
    <x v="0"/>
    <x v="41"/>
    <s v=""/>
    <x v="41"/>
    <x v="3"/>
    <x v="22"/>
    <x v="0"/>
    <n v="15"/>
    <n v="15"/>
    <n v="3.0120481927710802E-2"/>
    <n v="3.0120481927710802E-2"/>
    <s v=""/>
    <s v=""/>
    <x v="0"/>
  </r>
  <r>
    <x v="0"/>
    <x v="41"/>
    <s v=""/>
    <x v="41"/>
    <x v="4"/>
    <x v="26"/>
    <x v="0"/>
    <n v="30"/>
    <n v="30"/>
    <n v="6.02409638554217E-2"/>
    <n v="6.02409638554217E-2"/>
    <s v=""/>
    <s v=""/>
    <x v="0"/>
  </r>
  <r>
    <x v="0"/>
    <x v="41"/>
    <s v=""/>
    <x v="41"/>
    <x v="1"/>
    <x v="20"/>
    <x v="0"/>
    <n v="-1"/>
    <n v="0"/>
    <n v="-0.01"/>
    <n v="0"/>
    <s v=""/>
    <s v=""/>
    <x v="0"/>
  </r>
  <r>
    <x v="0"/>
    <x v="41"/>
    <s v=""/>
    <x v="41"/>
    <x v="4"/>
    <x v="1"/>
    <x v="0"/>
    <n v="-1"/>
    <n v="0"/>
    <n v="-0.01"/>
    <n v="0"/>
    <s v=""/>
    <s v=""/>
    <x v="0"/>
  </r>
  <r>
    <x v="0"/>
    <x v="41"/>
    <s v=""/>
    <x v="41"/>
    <x v="8"/>
    <x v="28"/>
    <x v="0"/>
    <n v="-1"/>
    <n v="0"/>
    <n v="-0.01"/>
    <n v="0"/>
    <s v=""/>
    <s v=""/>
    <x v="0"/>
  </r>
  <r>
    <x v="0"/>
    <x v="41"/>
    <s v=""/>
    <x v="41"/>
    <x v="3"/>
    <x v="36"/>
    <x v="0"/>
    <n v="70"/>
    <n v="70"/>
    <n v="0.14457831325301199"/>
    <n v="0.14457831325301199"/>
    <s v=""/>
    <s v=""/>
    <x v="0"/>
  </r>
  <r>
    <x v="0"/>
    <x v="41"/>
    <s v=""/>
    <x v="41"/>
    <x v="9"/>
    <x v="11"/>
    <x v="0"/>
    <s v=""/>
    <s v=""/>
    <s v=""/>
    <s v=""/>
    <n v="-1"/>
    <n v="-1"/>
    <x v="0"/>
  </r>
  <r>
    <x v="0"/>
    <x v="41"/>
    <s v=""/>
    <x v="41"/>
    <x v="10"/>
    <x v="11"/>
    <x v="0"/>
    <s v=""/>
    <s v=""/>
    <s v=""/>
    <s v=""/>
    <n v="28.522089999999999"/>
    <n v="28"/>
    <x v="0"/>
  </r>
  <r>
    <x v="0"/>
    <x v="41"/>
    <s v=""/>
    <x v="41"/>
    <x v="7"/>
    <x v="15"/>
    <x v="0"/>
    <n v="30"/>
    <n v="30"/>
    <n v="6.2248995983935698E-2"/>
    <n v="6.2248995983935698E-2"/>
    <s v=""/>
    <s v=""/>
    <x v="0"/>
  </r>
  <r>
    <x v="0"/>
    <x v="41"/>
    <s v=""/>
    <x v="41"/>
    <x v="2"/>
    <x v="2"/>
    <x v="0"/>
    <n v="-1"/>
    <n v="0"/>
    <n v="-0.01"/>
    <n v="0"/>
    <s v=""/>
    <s v=""/>
    <x v="0"/>
  </r>
  <r>
    <x v="0"/>
    <x v="41"/>
    <s v=""/>
    <x v="41"/>
    <x v="8"/>
    <x v="30"/>
    <x v="0"/>
    <n v="-1"/>
    <n v="0"/>
    <n v="-0.01"/>
    <n v="0"/>
    <s v=""/>
    <s v=""/>
    <x v="0"/>
  </r>
  <r>
    <x v="0"/>
    <x v="41"/>
    <s v=""/>
    <x v="41"/>
    <x v="2"/>
    <x v="7"/>
    <x v="0"/>
    <n v="500"/>
    <n v="500"/>
    <n v="1"/>
    <n v="1"/>
    <s v=""/>
    <s v=""/>
    <x v="0"/>
  </r>
  <r>
    <x v="0"/>
    <x v="41"/>
    <s v=""/>
    <x v="41"/>
    <x v="5"/>
    <x v="35"/>
    <x v="3"/>
    <n v="-1"/>
    <n v="0"/>
    <n v="-0.01"/>
    <n v="0"/>
    <s v=""/>
    <s v=""/>
    <x v="0"/>
  </r>
  <r>
    <x v="0"/>
    <x v="41"/>
    <s v=""/>
    <x v="41"/>
    <x v="8"/>
    <x v="33"/>
    <x v="0"/>
    <n v="-1"/>
    <n v="0"/>
    <n v="-0.01"/>
    <n v="0"/>
    <s v=""/>
    <s v=""/>
    <x v="0"/>
  </r>
  <r>
    <x v="0"/>
    <x v="41"/>
    <s v=""/>
    <x v="41"/>
    <x v="7"/>
    <x v="7"/>
    <x v="0"/>
    <n v="-1"/>
    <n v="0"/>
    <n v="-0.01"/>
    <n v="0"/>
    <s v=""/>
    <s v=""/>
    <x v="0"/>
  </r>
  <r>
    <x v="0"/>
    <x v="41"/>
    <s v=""/>
    <x v="41"/>
    <x v="4"/>
    <x v="9"/>
    <x v="0"/>
    <n v="20"/>
    <n v="20"/>
    <n v="4.0160642570281103E-2"/>
    <n v="4.0160642570281103E-2"/>
    <s v=""/>
    <s v=""/>
    <x v="0"/>
  </r>
  <r>
    <x v="0"/>
    <x v="41"/>
    <s v=""/>
    <x v="41"/>
    <x v="7"/>
    <x v="16"/>
    <x v="0"/>
    <n v="55"/>
    <n v="55"/>
    <n v="0.11244979919678701"/>
    <n v="0.11244979919678701"/>
    <s v=""/>
    <s v=""/>
    <x v="0"/>
  </r>
  <r>
    <x v="0"/>
    <x v="41"/>
    <s v=""/>
    <x v="41"/>
    <x v="8"/>
    <x v="34"/>
    <x v="0"/>
    <n v="-1"/>
    <n v="0"/>
    <n v="-0.01"/>
    <n v="0"/>
    <s v=""/>
    <s v=""/>
    <x v="0"/>
  </r>
  <r>
    <x v="0"/>
    <x v="42"/>
    <s v=""/>
    <x v="42"/>
    <x v="4"/>
    <x v="19"/>
    <x v="0"/>
    <n v="50"/>
    <n v="50"/>
    <n v="0.26395939086294401"/>
    <n v="0.26395939086294401"/>
    <s v=""/>
    <s v=""/>
    <x v="0"/>
  </r>
  <r>
    <x v="0"/>
    <x v="42"/>
    <s v=""/>
    <x v="42"/>
    <x v="3"/>
    <x v="6"/>
    <x v="0"/>
    <n v="20"/>
    <n v="20"/>
    <n v="0.10659898477157401"/>
    <n v="0.10659898477157401"/>
    <s v=""/>
    <s v=""/>
    <x v="0"/>
  </r>
  <r>
    <x v="0"/>
    <x v="42"/>
    <s v=""/>
    <x v="42"/>
    <x v="4"/>
    <x v="27"/>
    <x v="0"/>
    <n v="40"/>
    <n v="40"/>
    <n v="0.208121827411168"/>
    <n v="0.208121827411168"/>
    <s v=""/>
    <s v=""/>
    <x v="0"/>
  </r>
  <r>
    <x v="0"/>
    <x v="42"/>
    <s v=""/>
    <x v="42"/>
    <x v="2"/>
    <x v="14"/>
    <x v="0"/>
    <n v="140"/>
    <n v="140"/>
    <n v="0.71573604060913698"/>
    <n v="0.71573604060913698"/>
    <s v=""/>
    <s v=""/>
    <x v="0"/>
  </r>
  <r>
    <x v="0"/>
    <x v="42"/>
    <s v=""/>
    <x v="42"/>
    <x v="8"/>
    <x v="34"/>
    <x v="0"/>
    <n v="-1"/>
    <n v="0"/>
    <n v="-0.01"/>
    <n v="0"/>
    <s v=""/>
    <s v=""/>
    <x v="0"/>
  </r>
  <r>
    <x v="0"/>
    <x v="42"/>
    <s v=""/>
    <x v="42"/>
    <x v="3"/>
    <x v="25"/>
    <x v="0"/>
    <n v="-1"/>
    <n v="0"/>
    <n v="-0.01"/>
    <n v="0"/>
    <s v=""/>
    <s v=""/>
    <x v="0"/>
  </r>
  <r>
    <x v="0"/>
    <x v="42"/>
    <s v=""/>
    <x v="42"/>
    <x v="4"/>
    <x v="9"/>
    <x v="0"/>
    <n v="5"/>
    <n v="5"/>
    <n v="2.5380710659898501E-2"/>
    <n v="2.5380710659898501E-2"/>
    <s v=""/>
    <s v=""/>
    <x v="0"/>
  </r>
  <r>
    <x v="0"/>
    <x v="42"/>
    <s v=""/>
    <x v="42"/>
    <x v="4"/>
    <x v="10"/>
    <x v="0"/>
    <n v="65"/>
    <n v="65"/>
    <n v="0.33502538071066001"/>
    <n v="0.33502538071066001"/>
    <s v=""/>
    <s v=""/>
    <x v="0"/>
  </r>
  <r>
    <x v="0"/>
    <x v="42"/>
    <s v=""/>
    <x v="42"/>
    <x v="3"/>
    <x v="3"/>
    <x v="0"/>
    <n v="-1"/>
    <n v="0"/>
    <n v="-0.01"/>
    <n v="0"/>
    <s v=""/>
    <s v=""/>
    <x v="0"/>
  </r>
  <r>
    <x v="0"/>
    <x v="42"/>
    <s v=""/>
    <x v="42"/>
    <x v="6"/>
    <x v="11"/>
    <x v="0"/>
    <n v="195"/>
    <n v="195"/>
    <n v="1"/>
    <n v="1"/>
    <s v=""/>
    <s v=""/>
    <x v="0"/>
  </r>
  <r>
    <x v="0"/>
    <x v="42"/>
    <s v=""/>
    <x v="42"/>
    <x v="5"/>
    <x v="1"/>
    <x v="1"/>
    <n v="175"/>
    <n v="175"/>
    <n v="0.87817258883248706"/>
    <n v="0.87817258883248706"/>
    <s v=""/>
    <s v=""/>
    <x v="0"/>
  </r>
  <r>
    <x v="0"/>
    <x v="42"/>
    <s v=""/>
    <x v="42"/>
    <x v="4"/>
    <x v="5"/>
    <x v="0"/>
    <n v="-1"/>
    <n v="0"/>
    <n v="-0.01"/>
    <n v="0"/>
    <s v=""/>
    <s v=""/>
    <x v="0"/>
  </r>
  <r>
    <x v="0"/>
    <x v="42"/>
    <s v=""/>
    <x v="42"/>
    <x v="1"/>
    <x v="23"/>
    <x v="0"/>
    <n v="-1"/>
    <n v="0"/>
    <n v="-0.01"/>
    <n v="0"/>
    <s v=""/>
    <s v=""/>
    <x v="0"/>
  </r>
  <r>
    <x v="0"/>
    <x v="42"/>
    <s v=""/>
    <x v="42"/>
    <x v="7"/>
    <x v="13"/>
    <x v="0"/>
    <n v="55"/>
    <n v="55"/>
    <n v="0.269035532994924"/>
    <n v="0.269035532994924"/>
    <s v=""/>
    <s v=""/>
    <x v="0"/>
  </r>
  <r>
    <x v="0"/>
    <x v="42"/>
    <s v=""/>
    <x v="42"/>
    <x v="4"/>
    <x v="4"/>
    <x v="0"/>
    <n v="15"/>
    <n v="15"/>
    <n v="7.6142131979695396E-2"/>
    <n v="7.6142131979695396E-2"/>
    <s v=""/>
    <s v=""/>
    <x v="0"/>
  </r>
  <r>
    <x v="0"/>
    <x v="42"/>
    <s v=""/>
    <x v="42"/>
    <x v="5"/>
    <x v="17"/>
    <x v="2"/>
    <n v="-1"/>
    <n v="0"/>
    <n v="-0.01"/>
    <n v="0"/>
    <s v=""/>
    <s v=""/>
    <x v="0"/>
  </r>
  <r>
    <x v="0"/>
    <x v="42"/>
    <s v=""/>
    <x v="42"/>
    <x v="8"/>
    <x v="7"/>
    <x v="0"/>
    <n v="-1"/>
    <n v="0"/>
    <n v="-0.01"/>
    <n v="0"/>
    <s v=""/>
    <s v=""/>
    <x v="0"/>
  </r>
  <r>
    <x v="0"/>
    <x v="42"/>
    <s v=""/>
    <x v="42"/>
    <x v="1"/>
    <x v="20"/>
    <x v="0"/>
    <n v="-1"/>
    <n v="0"/>
    <n v="-0.01"/>
    <n v="0"/>
    <s v=""/>
    <s v=""/>
    <x v="0"/>
  </r>
  <r>
    <x v="0"/>
    <x v="42"/>
    <s v=""/>
    <x v="42"/>
    <x v="8"/>
    <x v="18"/>
    <x v="0"/>
    <n v="-1"/>
    <n v="0"/>
    <n v="-0.01"/>
    <n v="0"/>
    <s v=""/>
    <s v=""/>
    <x v="0"/>
  </r>
  <r>
    <x v="0"/>
    <x v="42"/>
    <s v=""/>
    <x v="42"/>
    <x v="3"/>
    <x v="36"/>
    <x v="0"/>
    <n v="5"/>
    <n v="5"/>
    <n v="2.5380710659898501E-2"/>
    <n v="2.5380710659898501E-2"/>
    <s v=""/>
    <s v=""/>
    <x v="0"/>
  </r>
  <r>
    <x v="0"/>
    <x v="42"/>
    <s v=""/>
    <x v="42"/>
    <x v="7"/>
    <x v="7"/>
    <x v="0"/>
    <n v="-1"/>
    <n v="0"/>
    <n v="-0.01"/>
    <n v="0"/>
    <s v=""/>
    <s v=""/>
    <x v="0"/>
  </r>
  <r>
    <x v="0"/>
    <x v="42"/>
    <s v=""/>
    <x v="42"/>
    <x v="2"/>
    <x v="7"/>
    <x v="0"/>
    <n v="25"/>
    <n v="25"/>
    <n v="0.131979695431472"/>
    <n v="0.131979695431472"/>
    <s v=""/>
    <s v=""/>
    <x v="0"/>
  </r>
  <r>
    <x v="0"/>
    <x v="42"/>
    <s v=""/>
    <x v="42"/>
    <x v="8"/>
    <x v="33"/>
    <x v="0"/>
    <n v="5"/>
    <n v="5"/>
    <n v="2.5380710659898501E-2"/>
    <n v="2.5380710659898501E-2"/>
    <s v=""/>
    <s v=""/>
    <x v="0"/>
  </r>
  <r>
    <x v="0"/>
    <x v="42"/>
    <s v=""/>
    <x v="42"/>
    <x v="5"/>
    <x v="35"/>
    <x v="3"/>
    <n v="25"/>
    <n v="25"/>
    <n v="0.121827411167513"/>
    <n v="0.121827411167513"/>
    <s v=""/>
    <s v=""/>
    <x v="0"/>
  </r>
  <r>
    <x v="0"/>
    <x v="42"/>
    <s v=""/>
    <x v="42"/>
    <x v="2"/>
    <x v="2"/>
    <x v="0"/>
    <n v="30"/>
    <n v="30"/>
    <n v="0.15228426395939099"/>
    <n v="0.15228426395939099"/>
    <s v=""/>
    <s v=""/>
    <x v="0"/>
  </r>
  <r>
    <x v="0"/>
    <x v="42"/>
    <s v=""/>
    <x v="42"/>
    <x v="7"/>
    <x v="31"/>
    <x v="0"/>
    <n v="75"/>
    <n v="75"/>
    <n v="0.38071065989847702"/>
    <n v="0.38071065989847702"/>
    <s v=""/>
    <s v=""/>
    <x v="0"/>
  </r>
  <r>
    <x v="0"/>
    <x v="42"/>
    <s v=""/>
    <x v="42"/>
    <x v="4"/>
    <x v="1"/>
    <x v="0"/>
    <n v="-1"/>
    <n v="0"/>
    <n v="-0.01"/>
    <n v="0"/>
    <s v=""/>
    <s v=""/>
    <x v="0"/>
  </r>
  <r>
    <x v="0"/>
    <x v="42"/>
    <s v=""/>
    <x v="42"/>
    <x v="8"/>
    <x v="30"/>
    <x v="0"/>
    <n v="55"/>
    <n v="55"/>
    <n v="0.269035532994924"/>
    <n v="0.269035532994924"/>
    <s v=""/>
    <s v=""/>
    <x v="0"/>
  </r>
  <r>
    <x v="0"/>
    <x v="42"/>
    <s v=""/>
    <x v="42"/>
    <x v="8"/>
    <x v="29"/>
    <x v="0"/>
    <n v="115"/>
    <n v="115"/>
    <n v="0.57360406091370597"/>
    <n v="0.57360406091370597"/>
    <s v=""/>
    <s v=""/>
    <x v="0"/>
  </r>
  <r>
    <x v="0"/>
    <x v="42"/>
    <s v=""/>
    <x v="42"/>
    <x v="7"/>
    <x v="15"/>
    <x v="0"/>
    <n v="10"/>
    <n v="10"/>
    <n v="5.5837563451776699E-2"/>
    <n v="5.5837563451776699E-2"/>
    <s v=""/>
    <s v=""/>
    <x v="0"/>
  </r>
  <r>
    <x v="0"/>
    <x v="42"/>
    <s v=""/>
    <x v="42"/>
    <x v="1"/>
    <x v="8"/>
    <x v="0"/>
    <n v="-1"/>
    <n v="0"/>
    <n v="-0.01"/>
    <n v="0"/>
    <s v=""/>
    <s v=""/>
    <x v="0"/>
  </r>
  <r>
    <x v="0"/>
    <x v="42"/>
    <s v=""/>
    <x v="42"/>
    <x v="7"/>
    <x v="16"/>
    <x v="0"/>
    <n v="60"/>
    <n v="60"/>
    <n v="0.294416243654822"/>
    <n v="0.294416243654822"/>
    <s v=""/>
    <s v=""/>
    <x v="0"/>
  </r>
  <r>
    <x v="0"/>
    <x v="42"/>
    <s v=""/>
    <x v="42"/>
    <x v="3"/>
    <x v="22"/>
    <x v="0"/>
    <n v="5"/>
    <n v="5"/>
    <n v="2.5380710659898501E-2"/>
    <n v="2.5380710659898501E-2"/>
    <s v=""/>
    <s v=""/>
    <x v="0"/>
  </r>
  <r>
    <x v="0"/>
    <x v="42"/>
    <s v=""/>
    <x v="42"/>
    <x v="8"/>
    <x v="28"/>
    <x v="0"/>
    <n v="25"/>
    <n v="25"/>
    <n v="0.116751269035533"/>
    <n v="0.116751269035533"/>
    <s v=""/>
    <s v=""/>
    <x v="0"/>
  </r>
  <r>
    <x v="0"/>
    <x v="42"/>
    <s v=""/>
    <x v="42"/>
    <x v="4"/>
    <x v="26"/>
    <x v="0"/>
    <n v="20"/>
    <n v="20"/>
    <n v="9.13705583756345E-2"/>
    <n v="9.13705583756345E-2"/>
    <s v=""/>
    <s v=""/>
    <x v="0"/>
  </r>
  <r>
    <x v="0"/>
    <x v="42"/>
    <s v=""/>
    <x v="42"/>
    <x v="3"/>
    <x v="24"/>
    <x v="0"/>
    <n v="150"/>
    <n v="150"/>
    <n v="0.76649746192893398"/>
    <n v="0.76649746192893398"/>
    <s v=""/>
    <s v=""/>
    <x v="0"/>
  </r>
  <r>
    <x v="0"/>
    <x v="42"/>
    <s v=""/>
    <x v="42"/>
    <x v="2"/>
    <x v="12"/>
    <x v="0"/>
    <n v="-1"/>
    <n v="0"/>
    <n v="-0.01"/>
    <n v="0"/>
    <s v=""/>
    <s v=""/>
    <x v="0"/>
  </r>
  <r>
    <x v="0"/>
    <x v="42"/>
    <s v=""/>
    <x v="42"/>
    <x v="1"/>
    <x v="32"/>
    <x v="0"/>
    <n v="-1"/>
    <n v="0"/>
    <n v="-0.01"/>
    <n v="0"/>
    <s v=""/>
    <s v=""/>
    <x v="0"/>
  </r>
  <r>
    <x v="0"/>
    <x v="42"/>
    <s v=""/>
    <x v="42"/>
    <x v="1"/>
    <x v="1"/>
    <x v="0"/>
    <n v="195"/>
    <n v="195"/>
    <n v="1"/>
    <n v="1"/>
    <s v=""/>
    <s v=""/>
    <x v="0"/>
  </r>
  <r>
    <x v="0"/>
    <x v="42"/>
    <s v=""/>
    <x v="42"/>
    <x v="3"/>
    <x v="21"/>
    <x v="0"/>
    <n v="-1"/>
    <n v="0"/>
    <n v="-0.01"/>
    <n v="0"/>
    <s v=""/>
    <s v=""/>
    <x v="0"/>
  </r>
  <r>
    <x v="0"/>
    <x v="42"/>
    <s v=""/>
    <x v="42"/>
    <x v="3"/>
    <x v="7"/>
    <x v="0"/>
    <n v="10"/>
    <n v="10"/>
    <n v="5.0761421319797002E-2"/>
    <n v="5.0761421319797002E-2"/>
    <s v=""/>
    <s v=""/>
    <x v="0"/>
  </r>
  <r>
    <x v="0"/>
    <x v="42"/>
    <s v=""/>
    <x v="42"/>
    <x v="0"/>
    <x v="0"/>
    <x v="0"/>
    <n v="1"/>
    <s v=""/>
    <s v=""/>
    <s v=""/>
    <s v=""/>
    <s v=""/>
    <x v="0"/>
  </r>
  <r>
    <x v="0"/>
    <x v="42"/>
    <s v=""/>
    <x v="42"/>
    <x v="9"/>
    <x v="11"/>
    <x v="0"/>
    <s v=""/>
    <s v=""/>
    <s v=""/>
    <s v=""/>
    <n v="4.5666700000000002"/>
    <n v="0"/>
    <x v="0"/>
  </r>
  <r>
    <x v="0"/>
    <x v="42"/>
    <s v=""/>
    <x v="42"/>
    <x v="10"/>
    <x v="11"/>
    <x v="0"/>
    <s v=""/>
    <s v=""/>
    <s v=""/>
    <s v=""/>
    <n v="26.923860000000001"/>
    <n v="27"/>
    <x v="0"/>
  </r>
  <r>
    <x v="0"/>
    <x v="43"/>
    <s v=""/>
    <x v="43"/>
    <x v="9"/>
    <x v="11"/>
    <x v="0"/>
    <s v=""/>
    <s v=""/>
    <s v=""/>
    <s v=""/>
    <n v="-1"/>
    <n v="-1"/>
    <x v="0"/>
  </r>
  <r>
    <x v="0"/>
    <x v="43"/>
    <s v=""/>
    <x v="43"/>
    <x v="10"/>
    <x v="11"/>
    <x v="0"/>
    <s v=""/>
    <s v=""/>
    <s v=""/>
    <s v=""/>
    <n v="29.950520000000001"/>
    <n v="30"/>
    <x v="0"/>
  </r>
  <r>
    <x v="0"/>
    <x v="43"/>
    <s v=""/>
    <x v="43"/>
    <x v="4"/>
    <x v="5"/>
    <x v="0"/>
    <n v="-1"/>
    <n v="0"/>
    <n v="-0.01"/>
    <n v="0"/>
    <s v=""/>
    <s v=""/>
    <x v="0"/>
  </r>
  <r>
    <x v="0"/>
    <x v="43"/>
    <s v=""/>
    <x v="43"/>
    <x v="6"/>
    <x v="11"/>
    <x v="0"/>
    <n v="1255"/>
    <n v="1255"/>
    <n v="1"/>
    <n v="1"/>
    <s v=""/>
    <s v=""/>
    <x v="0"/>
  </r>
  <r>
    <x v="0"/>
    <x v="43"/>
    <s v=""/>
    <x v="43"/>
    <x v="7"/>
    <x v="13"/>
    <x v="0"/>
    <n v="50"/>
    <n v="50"/>
    <n v="4.1500399042298498E-2"/>
    <n v="4.1500399042298498E-2"/>
    <s v=""/>
    <s v=""/>
    <x v="0"/>
  </r>
  <r>
    <x v="0"/>
    <x v="43"/>
    <s v=""/>
    <x v="43"/>
    <x v="1"/>
    <x v="23"/>
    <x v="0"/>
    <n v="470"/>
    <n v="470"/>
    <n v="0.37589784517158797"/>
    <n v="0.37589784517158797"/>
    <s v=""/>
    <s v=""/>
    <x v="0"/>
  </r>
  <r>
    <x v="0"/>
    <x v="43"/>
    <s v=""/>
    <x v="43"/>
    <x v="4"/>
    <x v="19"/>
    <x v="0"/>
    <n v="170"/>
    <n v="170"/>
    <n v="0.13487629688746999"/>
    <n v="0.13487629688746999"/>
    <s v=""/>
    <s v=""/>
    <x v="0"/>
  </r>
  <r>
    <x v="0"/>
    <x v="43"/>
    <s v=""/>
    <x v="43"/>
    <x v="1"/>
    <x v="20"/>
    <x v="0"/>
    <n v="350"/>
    <n v="350"/>
    <n v="0.27773343974461301"/>
    <n v="0.27773343974461301"/>
    <s v=""/>
    <s v=""/>
    <x v="0"/>
  </r>
  <r>
    <x v="0"/>
    <x v="43"/>
    <s v=""/>
    <x v="43"/>
    <x v="2"/>
    <x v="14"/>
    <x v="0"/>
    <n v="-1"/>
    <n v="0"/>
    <n v="-0.01"/>
    <n v="0"/>
    <s v=""/>
    <s v=""/>
    <x v="0"/>
  </r>
  <r>
    <x v="0"/>
    <x v="43"/>
    <s v=""/>
    <x v="43"/>
    <x v="1"/>
    <x v="1"/>
    <x v="0"/>
    <n v="100"/>
    <n v="100"/>
    <n v="8.0606544293695098E-2"/>
    <n v="8.0606544293695098E-2"/>
    <s v=""/>
    <s v=""/>
    <x v="0"/>
  </r>
  <r>
    <x v="0"/>
    <x v="43"/>
    <s v=""/>
    <x v="43"/>
    <x v="3"/>
    <x v="7"/>
    <x v="0"/>
    <n v="-1"/>
    <n v="0"/>
    <n v="-0.01"/>
    <n v="0"/>
    <s v=""/>
    <s v=""/>
    <x v="0"/>
  </r>
  <r>
    <x v="0"/>
    <x v="43"/>
    <s v=""/>
    <x v="43"/>
    <x v="4"/>
    <x v="10"/>
    <x v="0"/>
    <n v="370"/>
    <n v="370"/>
    <n v="0.29529130087789301"/>
    <n v="0.29529130087789301"/>
    <s v=""/>
    <s v=""/>
    <x v="0"/>
  </r>
  <r>
    <x v="0"/>
    <x v="43"/>
    <s v=""/>
    <x v="43"/>
    <x v="3"/>
    <x v="21"/>
    <x v="0"/>
    <n v="50"/>
    <n v="50"/>
    <n v="3.9904229848363899E-2"/>
    <n v="3.9904229848363899E-2"/>
    <s v=""/>
    <s v=""/>
    <x v="0"/>
  </r>
  <r>
    <x v="0"/>
    <x v="43"/>
    <s v=""/>
    <x v="43"/>
    <x v="3"/>
    <x v="24"/>
    <x v="0"/>
    <n v="610"/>
    <n v="610"/>
    <n v="0.48683160415004001"/>
    <n v="0.48683160415004001"/>
    <s v=""/>
    <s v=""/>
    <x v="0"/>
  </r>
  <r>
    <x v="0"/>
    <x v="43"/>
    <s v=""/>
    <x v="43"/>
    <x v="5"/>
    <x v="1"/>
    <x v="1"/>
    <n v="5"/>
    <n v="5"/>
    <n v="4.7885075818036704E-3"/>
    <n v="4.7885075818036704E-3"/>
    <s v=""/>
    <s v=""/>
    <x v="0"/>
  </r>
  <r>
    <x v="0"/>
    <x v="43"/>
    <s v=""/>
    <x v="43"/>
    <x v="7"/>
    <x v="15"/>
    <x v="0"/>
    <n v="665"/>
    <n v="665"/>
    <n v="0.53072625698324005"/>
    <n v="0.53072625698324005"/>
    <s v=""/>
    <s v=""/>
    <x v="0"/>
  </r>
  <r>
    <x v="0"/>
    <x v="43"/>
    <s v=""/>
    <x v="43"/>
    <x v="8"/>
    <x v="7"/>
    <x v="0"/>
    <n v="580"/>
    <n v="580"/>
    <n v="0.462889066241022"/>
    <n v="0.462889066241022"/>
    <s v=""/>
    <s v=""/>
    <x v="0"/>
  </r>
  <r>
    <x v="0"/>
    <x v="43"/>
    <s v=""/>
    <x v="43"/>
    <x v="5"/>
    <x v="17"/>
    <x v="2"/>
    <n v="1120"/>
    <n v="1120"/>
    <n v="0.89465283320031896"/>
    <n v="0.89465283320031896"/>
    <s v=""/>
    <s v=""/>
    <x v="0"/>
  </r>
  <r>
    <x v="0"/>
    <x v="43"/>
    <s v=""/>
    <x v="43"/>
    <x v="3"/>
    <x v="36"/>
    <x v="0"/>
    <n v="360"/>
    <n v="360"/>
    <n v="0.28731045490821999"/>
    <n v="0.28731045490821999"/>
    <s v=""/>
    <s v=""/>
    <x v="0"/>
  </r>
  <r>
    <x v="0"/>
    <x v="43"/>
    <s v=""/>
    <x v="43"/>
    <x v="7"/>
    <x v="7"/>
    <x v="0"/>
    <n v="-1"/>
    <n v="0"/>
    <n v="-0.01"/>
    <n v="0"/>
    <s v=""/>
    <s v=""/>
    <x v="0"/>
  </r>
  <r>
    <x v="0"/>
    <x v="43"/>
    <s v=""/>
    <x v="43"/>
    <x v="8"/>
    <x v="29"/>
    <x v="0"/>
    <n v="25"/>
    <n v="25"/>
    <n v="2.15482841181165E-2"/>
    <n v="2.15482841181165E-2"/>
    <s v=""/>
    <s v=""/>
    <x v="0"/>
  </r>
  <r>
    <x v="0"/>
    <x v="43"/>
    <s v=""/>
    <x v="43"/>
    <x v="4"/>
    <x v="4"/>
    <x v="0"/>
    <n v="220"/>
    <n v="220"/>
    <n v="0.17717478052673599"/>
    <n v="0.17717478052673599"/>
    <s v=""/>
    <s v=""/>
    <x v="0"/>
  </r>
  <r>
    <x v="0"/>
    <x v="43"/>
    <s v=""/>
    <x v="43"/>
    <x v="8"/>
    <x v="18"/>
    <x v="0"/>
    <n v="30"/>
    <n v="30"/>
    <n v="2.3942537909018399E-2"/>
    <n v="2.3942537909018399E-2"/>
    <s v=""/>
    <s v=""/>
    <x v="0"/>
  </r>
  <r>
    <x v="0"/>
    <x v="43"/>
    <s v=""/>
    <x v="43"/>
    <x v="8"/>
    <x v="30"/>
    <x v="0"/>
    <n v="340"/>
    <n v="340"/>
    <n v="0.271348762968875"/>
    <n v="0.271348762968875"/>
    <s v=""/>
    <s v=""/>
    <x v="0"/>
  </r>
  <r>
    <x v="0"/>
    <x v="43"/>
    <s v=""/>
    <x v="43"/>
    <x v="2"/>
    <x v="7"/>
    <x v="0"/>
    <n v="-1"/>
    <n v="0"/>
    <n v="-0.01"/>
    <n v="0"/>
    <s v=""/>
    <s v=""/>
    <x v="0"/>
  </r>
  <r>
    <x v="0"/>
    <x v="43"/>
    <s v=""/>
    <x v="43"/>
    <x v="8"/>
    <x v="34"/>
    <x v="0"/>
    <n v="25"/>
    <n v="25"/>
    <n v="2.0750199521149201E-2"/>
    <n v="2.0750199521149201E-2"/>
    <s v=""/>
    <s v=""/>
    <x v="0"/>
  </r>
  <r>
    <x v="0"/>
    <x v="43"/>
    <s v=""/>
    <x v="43"/>
    <x v="5"/>
    <x v="35"/>
    <x v="3"/>
    <n v="125"/>
    <n v="125"/>
    <n v="0.100558659217877"/>
    <n v="0.100558659217877"/>
    <s v=""/>
    <s v=""/>
    <x v="0"/>
  </r>
  <r>
    <x v="0"/>
    <x v="43"/>
    <s v=""/>
    <x v="43"/>
    <x v="2"/>
    <x v="2"/>
    <x v="0"/>
    <n v="-1"/>
    <n v="0"/>
    <n v="-0.01"/>
    <n v="0"/>
    <s v=""/>
    <s v=""/>
    <x v="0"/>
  </r>
  <r>
    <x v="0"/>
    <x v="43"/>
    <s v=""/>
    <x v="43"/>
    <x v="4"/>
    <x v="1"/>
    <x v="0"/>
    <n v="-1"/>
    <n v="0"/>
    <n v="-0.01"/>
    <n v="0"/>
    <s v=""/>
    <s v=""/>
    <x v="0"/>
  </r>
  <r>
    <x v="0"/>
    <x v="43"/>
    <s v=""/>
    <x v="43"/>
    <x v="7"/>
    <x v="31"/>
    <x v="0"/>
    <n v="325"/>
    <n v="325"/>
    <n v="0.25937749401436599"/>
    <n v="0.25937749401436599"/>
    <s v=""/>
    <s v=""/>
    <x v="0"/>
  </r>
  <r>
    <x v="0"/>
    <x v="43"/>
    <s v=""/>
    <x v="43"/>
    <x v="8"/>
    <x v="33"/>
    <x v="0"/>
    <n v="65"/>
    <n v="65"/>
    <n v="5.3471667996807699E-2"/>
    <n v="5.3471667996807699E-2"/>
    <s v=""/>
    <s v=""/>
    <x v="0"/>
  </r>
  <r>
    <x v="0"/>
    <x v="43"/>
    <s v=""/>
    <x v="43"/>
    <x v="0"/>
    <x v="0"/>
    <x v="0"/>
    <n v="1"/>
    <s v=""/>
    <s v=""/>
    <s v=""/>
    <s v=""/>
    <s v=""/>
    <x v="0"/>
  </r>
  <r>
    <x v="0"/>
    <x v="43"/>
    <s v=""/>
    <x v="43"/>
    <x v="4"/>
    <x v="26"/>
    <x v="0"/>
    <n v="45"/>
    <n v="45"/>
    <n v="3.5115722266560297E-2"/>
    <n v="3.5115722266560297E-2"/>
    <s v=""/>
    <s v=""/>
    <x v="0"/>
  </r>
  <r>
    <x v="0"/>
    <x v="43"/>
    <s v=""/>
    <x v="43"/>
    <x v="4"/>
    <x v="27"/>
    <x v="0"/>
    <n v="400"/>
    <n v="400"/>
    <n v="0.31763766959297701"/>
    <n v="0.31763766959297701"/>
    <s v=""/>
    <s v=""/>
    <x v="0"/>
  </r>
  <r>
    <x v="0"/>
    <x v="43"/>
    <s v=""/>
    <x v="43"/>
    <x v="7"/>
    <x v="16"/>
    <x v="0"/>
    <n v="210"/>
    <n v="210"/>
    <n v="0.16759776536312801"/>
    <n v="0.16759776536312801"/>
    <s v=""/>
    <s v=""/>
    <x v="0"/>
  </r>
  <r>
    <x v="0"/>
    <x v="43"/>
    <s v=""/>
    <x v="43"/>
    <x v="3"/>
    <x v="3"/>
    <x v="0"/>
    <n v="40"/>
    <n v="40"/>
    <n v="3.3519553072625698E-2"/>
    <n v="3.3519553072625698E-2"/>
    <s v=""/>
    <s v=""/>
    <x v="0"/>
  </r>
  <r>
    <x v="0"/>
    <x v="43"/>
    <s v=""/>
    <x v="43"/>
    <x v="1"/>
    <x v="8"/>
    <x v="0"/>
    <n v="305"/>
    <n v="305"/>
    <n v="0.24501197126895499"/>
    <n v="0.24501197126895499"/>
    <s v=""/>
    <s v=""/>
    <x v="0"/>
  </r>
  <r>
    <x v="0"/>
    <x v="43"/>
    <s v=""/>
    <x v="43"/>
    <x v="3"/>
    <x v="25"/>
    <x v="0"/>
    <n v="115"/>
    <n v="115"/>
    <n v="9.2577813248204299E-2"/>
    <n v="9.2577813248204299E-2"/>
    <s v=""/>
    <s v=""/>
    <x v="0"/>
  </r>
  <r>
    <x v="0"/>
    <x v="43"/>
    <s v=""/>
    <x v="43"/>
    <x v="4"/>
    <x v="9"/>
    <x v="0"/>
    <n v="45"/>
    <n v="45"/>
    <n v="3.7509976057462098E-2"/>
    <n v="3.7509976057462098E-2"/>
    <s v=""/>
    <s v=""/>
    <x v="0"/>
  </r>
  <r>
    <x v="0"/>
    <x v="43"/>
    <s v=""/>
    <x v="43"/>
    <x v="8"/>
    <x v="28"/>
    <x v="0"/>
    <n v="185"/>
    <n v="185"/>
    <n v="0.14604948124501199"/>
    <n v="0.14604948124501199"/>
    <s v=""/>
    <s v=""/>
    <x v="0"/>
  </r>
  <r>
    <x v="0"/>
    <x v="43"/>
    <s v=""/>
    <x v="43"/>
    <x v="1"/>
    <x v="32"/>
    <x v="0"/>
    <n v="25"/>
    <n v="25"/>
    <n v="2.0750199521149201E-2"/>
    <n v="2.0750199521149201E-2"/>
    <s v=""/>
    <s v=""/>
    <x v="0"/>
  </r>
  <r>
    <x v="0"/>
    <x v="43"/>
    <s v=""/>
    <x v="43"/>
    <x v="2"/>
    <x v="12"/>
    <x v="0"/>
    <n v="1255"/>
    <n v="1255"/>
    <n v="1"/>
    <n v="1"/>
    <s v=""/>
    <s v=""/>
    <x v="0"/>
  </r>
  <r>
    <x v="0"/>
    <x v="43"/>
    <s v=""/>
    <x v="43"/>
    <x v="3"/>
    <x v="22"/>
    <x v="0"/>
    <n v="55"/>
    <n v="55"/>
    <n v="4.4692737430167599E-2"/>
    <n v="4.4692737430167599E-2"/>
    <s v=""/>
    <s v=""/>
    <x v="0"/>
  </r>
  <r>
    <x v="0"/>
    <x v="43"/>
    <s v=""/>
    <x v="43"/>
    <x v="3"/>
    <x v="6"/>
    <x v="0"/>
    <n v="20"/>
    <n v="20"/>
    <n v="1.51636073423783E-2"/>
    <n v="1.51636073423783E-2"/>
    <s v=""/>
    <s v=""/>
    <x v="0"/>
  </r>
  <r>
    <x v="0"/>
    <x v="44"/>
    <s v=""/>
    <x v="44"/>
    <x v="9"/>
    <x v="11"/>
    <x v="0"/>
    <s v=""/>
    <s v=""/>
    <s v=""/>
    <s v=""/>
    <n v="6.05"/>
    <n v="5"/>
    <x v="0"/>
  </r>
  <r>
    <x v="0"/>
    <x v="44"/>
    <s v=""/>
    <x v="44"/>
    <x v="10"/>
    <x v="11"/>
    <x v="0"/>
    <s v=""/>
    <s v=""/>
    <s v=""/>
    <s v=""/>
    <n v="28.8"/>
    <n v="29"/>
    <x v="0"/>
  </r>
  <r>
    <x v="0"/>
    <x v="44"/>
    <s v=""/>
    <x v="44"/>
    <x v="4"/>
    <x v="27"/>
    <x v="0"/>
    <n v="70"/>
    <n v="70"/>
    <n v="0.338095238095238"/>
    <n v="0.338095238095238"/>
    <s v=""/>
    <s v=""/>
    <x v="0"/>
  </r>
  <r>
    <x v="0"/>
    <x v="44"/>
    <s v=""/>
    <x v="44"/>
    <x v="2"/>
    <x v="14"/>
    <x v="0"/>
    <n v="180"/>
    <n v="180"/>
    <n v="0.85238095238095202"/>
    <n v="0.85238095238095202"/>
    <s v=""/>
    <s v=""/>
    <x v="0"/>
  </r>
  <r>
    <x v="0"/>
    <x v="44"/>
    <s v=""/>
    <x v="44"/>
    <x v="1"/>
    <x v="8"/>
    <x v="0"/>
    <n v="45"/>
    <n v="45"/>
    <n v="0.21904761904761899"/>
    <n v="0.21904761904761899"/>
    <s v=""/>
    <s v=""/>
    <x v="0"/>
  </r>
  <r>
    <x v="0"/>
    <x v="44"/>
    <s v=""/>
    <x v="44"/>
    <x v="4"/>
    <x v="9"/>
    <x v="0"/>
    <n v="5"/>
    <n v="5"/>
    <n v="2.8571428571428598E-2"/>
    <n v="2.8571428571428598E-2"/>
    <s v=""/>
    <s v=""/>
    <x v="0"/>
  </r>
  <r>
    <x v="0"/>
    <x v="44"/>
    <s v=""/>
    <x v="44"/>
    <x v="8"/>
    <x v="28"/>
    <x v="0"/>
    <n v="-1"/>
    <n v="0"/>
    <n v="-0.01"/>
    <n v="0"/>
    <s v=""/>
    <s v=""/>
    <x v="0"/>
  </r>
  <r>
    <x v="0"/>
    <x v="44"/>
    <s v=""/>
    <x v="44"/>
    <x v="3"/>
    <x v="22"/>
    <x v="0"/>
    <n v="5"/>
    <n v="5"/>
    <n v="2.3809523809523801E-2"/>
    <n v="2.3809523809523801E-2"/>
    <s v=""/>
    <s v=""/>
    <x v="0"/>
  </r>
  <r>
    <x v="0"/>
    <x v="44"/>
    <s v=""/>
    <x v="44"/>
    <x v="3"/>
    <x v="7"/>
    <x v="0"/>
    <n v="-1"/>
    <n v="0"/>
    <n v="-0.01"/>
    <n v="0"/>
    <s v=""/>
    <s v=""/>
    <x v="0"/>
  </r>
  <r>
    <x v="0"/>
    <x v="44"/>
    <s v=""/>
    <x v="44"/>
    <x v="7"/>
    <x v="15"/>
    <x v="0"/>
    <n v="10"/>
    <n v="10"/>
    <n v="5.2380952380952403E-2"/>
    <n v="5.2380952380952403E-2"/>
    <s v=""/>
    <s v=""/>
    <x v="0"/>
  </r>
  <r>
    <x v="0"/>
    <x v="44"/>
    <s v=""/>
    <x v="44"/>
    <x v="4"/>
    <x v="19"/>
    <x v="0"/>
    <n v="35"/>
    <n v="35"/>
    <n v="0.17142857142857101"/>
    <n v="0.17142857142857101"/>
    <s v=""/>
    <s v=""/>
    <x v="0"/>
  </r>
  <r>
    <x v="0"/>
    <x v="44"/>
    <s v=""/>
    <x v="44"/>
    <x v="1"/>
    <x v="20"/>
    <x v="0"/>
    <n v="55"/>
    <n v="55"/>
    <n v="0.26190476190476197"/>
    <n v="0.26190476190476197"/>
    <s v=""/>
    <s v=""/>
    <x v="0"/>
  </r>
  <r>
    <x v="0"/>
    <x v="44"/>
    <s v=""/>
    <x v="44"/>
    <x v="1"/>
    <x v="23"/>
    <x v="0"/>
    <n v="100"/>
    <n v="100"/>
    <n v="0.46666666666666701"/>
    <n v="0.46666666666666701"/>
    <s v=""/>
    <s v=""/>
    <x v="0"/>
  </r>
  <r>
    <x v="0"/>
    <x v="44"/>
    <s v=""/>
    <x v="44"/>
    <x v="7"/>
    <x v="13"/>
    <x v="0"/>
    <n v="145"/>
    <n v="145"/>
    <n v="0.68571428571428605"/>
    <n v="0.68571428571428605"/>
    <s v=""/>
    <s v=""/>
    <x v="0"/>
  </r>
  <r>
    <x v="0"/>
    <x v="44"/>
    <s v=""/>
    <x v="44"/>
    <x v="4"/>
    <x v="26"/>
    <x v="0"/>
    <n v="15"/>
    <n v="15"/>
    <n v="7.1428571428571397E-2"/>
    <n v="7.1428571428571397E-2"/>
    <s v=""/>
    <s v=""/>
    <x v="0"/>
  </r>
  <r>
    <x v="0"/>
    <x v="44"/>
    <s v=""/>
    <x v="44"/>
    <x v="3"/>
    <x v="3"/>
    <x v="0"/>
    <n v="-1"/>
    <n v="0"/>
    <n v="-0.01"/>
    <n v="0"/>
    <s v=""/>
    <s v=""/>
    <x v="0"/>
  </r>
  <r>
    <x v="0"/>
    <x v="44"/>
    <s v=""/>
    <x v="44"/>
    <x v="8"/>
    <x v="7"/>
    <x v="0"/>
    <n v="210"/>
    <n v="210"/>
    <n v="0.99523809523809503"/>
    <n v="0.99523809523809503"/>
    <s v=""/>
    <s v=""/>
    <x v="0"/>
  </r>
  <r>
    <x v="0"/>
    <x v="44"/>
    <s v=""/>
    <x v="44"/>
    <x v="2"/>
    <x v="2"/>
    <x v="0"/>
    <n v="30"/>
    <n v="30"/>
    <n v="0.133333333333333"/>
    <n v="0.133333333333333"/>
    <s v=""/>
    <s v=""/>
    <x v="0"/>
  </r>
  <r>
    <x v="0"/>
    <x v="44"/>
    <s v=""/>
    <x v="44"/>
    <x v="4"/>
    <x v="4"/>
    <x v="0"/>
    <n v="25"/>
    <n v="25"/>
    <n v="0.10952380952381"/>
    <n v="0.10952380952381"/>
    <s v=""/>
    <s v=""/>
    <x v="0"/>
  </r>
  <r>
    <x v="0"/>
    <x v="44"/>
    <s v=""/>
    <x v="44"/>
    <x v="7"/>
    <x v="7"/>
    <x v="0"/>
    <n v="-1"/>
    <n v="0"/>
    <n v="-0.01"/>
    <n v="0"/>
    <s v=""/>
    <s v=""/>
    <x v="0"/>
  </r>
  <r>
    <x v="0"/>
    <x v="44"/>
    <s v=""/>
    <x v="44"/>
    <x v="8"/>
    <x v="29"/>
    <x v="0"/>
    <n v="-1"/>
    <n v="0"/>
    <n v="-0.01"/>
    <n v="0"/>
    <s v=""/>
    <s v=""/>
    <x v="0"/>
  </r>
  <r>
    <x v="0"/>
    <x v="44"/>
    <s v=""/>
    <x v="44"/>
    <x v="8"/>
    <x v="18"/>
    <x v="0"/>
    <n v="-1"/>
    <n v="0"/>
    <n v="-0.01"/>
    <n v="0"/>
    <s v=""/>
    <s v=""/>
    <x v="0"/>
  </r>
  <r>
    <x v="0"/>
    <x v="44"/>
    <s v=""/>
    <x v="44"/>
    <x v="3"/>
    <x v="36"/>
    <x v="0"/>
    <n v="-1"/>
    <n v="0"/>
    <n v="-0.01"/>
    <n v="0"/>
    <s v=""/>
    <s v=""/>
    <x v="0"/>
  </r>
  <r>
    <x v="0"/>
    <x v="44"/>
    <s v=""/>
    <x v="44"/>
    <x v="4"/>
    <x v="1"/>
    <x v="0"/>
    <n v="-1"/>
    <n v="0"/>
    <n v="-0.01"/>
    <n v="0"/>
    <s v=""/>
    <s v=""/>
    <x v="0"/>
  </r>
  <r>
    <x v="0"/>
    <x v="44"/>
    <s v=""/>
    <x v="44"/>
    <x v="8"/>
    <x v="30"/>
    <x v="0"/>
    <n v="-1"/>
    <n v="0"/>
    <n v="-0.01"/>
    <n v="0"/>
    <s v=""/>
    <s v=""/>
    <x v="0"/>
  </r>
  <r>
    <x v="0"/>
    <x v="44"/>
    <s v=""/>
    <x v="44"/>
    <x v="1"/>
    <x v="1"/>
    <x v="0"/>
    <n v="-1"/>
    <n v="0"/>
    <n v="-0.01"/>
    <n v="0"/>
    <s v=""/>
    <s v=""/>
    <x v="0"/>
  </r>
  <r>
    <x v="0"/>
    <x v="44"/>
    <s v=""/>
    <x v="44"/>
    <x v="7"/>
    <x v="31"/>
    <x v="0"/>
    <n v="45"/>
    <n v="45"/>
    <n v="0.20476190476190501"/>
    <n v="0.20476190476190501"/>
    <s v=""/>
    <s v=""/>
    <x v="0"/>
  </r>
  <r>
    <x v="0"/>
    <x v="44"/>
    <s v=""/>
    <x v="44"/>
    <x v="5"/>
    <x v="35"/>
    <x v="3"/>
    <n v="15"/>
    <n v="15"/>
    <n v="6.6666666666666693E-2"/>
    <n v="6.6666666666666693E-2"/>
    <s v=""/>
    <s v=""/>
    <x v="0"/>
  </r>
  <r>
    <x v="0"/>
    <x v="44"/>
    <s v=""/>
    <x v="44"/>
    <x v="3"/>
    <x v="21"/>
    <x v="0"/>
    <n v="-1"/>
    <n v="0"/>
    <n v="-0.01"/>
    <n v="0"/>
    <s v=""/>
    <s v=""/>
    <x v="0"/>
  </r>
  <r>
    <x v="0"/>
    <x v="44"/>
    <s v=""/>
    <x v="44"/>
    <x v="8"/>
    <x v="34"/>
    <x v="0"/>
    <n v="-1"/>
    <n v="0"/>
    <n v="-0.01"/>
    <n v="0"/>
    <s v=""/>
    <s v=""/>
    <x v="0"/>
  </r>
  <r>
    <x v="0"/>
    <x v="44"/>
    <s v=""/>
    <x v="44"/>
    <x v="3"/>
    <x v="25"/>
    <x v="0"/>
    <n v="-1"/>
    <n v="0"/>
    <n v="-0.01"/>
    <n v="0"/>
    <s v=""/>
    <s v=""/>
    <x v="0"/>
  </r>
  <r>
    <x v="0"/>
    <x v="44"/>
    <s v=""/>
    <x v="44"/>
    <x v="7"/>
    <x v="16"/>
    <x v="0"/>
    <n v="10"/>
    <n v="10"/>
    <n v="5.2380952380952403E-2"/>
    <n v="5.2380952380952403E-2"/>
    <s v=""/>
    <s v=""/>
    <x v="0"/>
  </r>
  <r>
    <x v="0"/>
    <x v="44"/>
    <s v=""/>
    <x v="44"/>
    <x v="2"/>
    <x v="12"/>
    <x v="0"/>
    <n v="-1"/>
    <n v="0"/>
    <n v="-0.01"/>
    <n v="0"/>
    <s v=""/>
    <s v=""/>
    <x v="0"/>
  </r>
  <r>
    <x v="0"/>
    <x v="44"/>
    <s v=""/>
    <x v="44"/>
    <x v="1"/>
    <x v="32"/>
    <x v="0"/>
    <n v="5"/>
    <n v="5"/>
    <n v="3.3333333333333298E-2"/>
    <n v="3.3333333333333298E-2"/>
    <s v=""/>
    <s v=""/>
    <x v="0"/>
  </r>
  <r>
    <x v="0"/>
    <x v="44"/>
    <s v=""/>
    <x v="44"/>
    <x v="8"/>
    <x v="33"/>
    <x v="0"/>
    <n v="-1"/>
    <n v="0"/>
    <n v="-0.01"/>
    <n v="0"/>
    <s v=""/>
    <s v=""/>
    <x v="0"/>
  </r>
  <r>
    <x v="0"/>
    <x v="44"/>
    <s v=""/>
    <x v="44"/>
    <x v="3"/>
    <x v="6"/>
    <x v="0"/>
    <n v="5"/>
    <n v="5"/>
    <n v="2.3809523809523801E-2"/>
    <n v="2.3809523809523801E-2"/>
    <s v=""/>
    <s v=""/>
    <x v="0"/>
  </r>
  <r>
    <x v="0"/>
    <x v="44"/>
    <s v=""/>
    <x v="44"/>
    <x v="5"/>
    <x v="1"/>
    <x v="1"/>
    <n v="-1"/>
    <n v="0"/>
    <n v="-0.01"/>
    <n v="0"/>
    <s v=""/>
    <s v=""/>
    <x v="0"/>
  </r>
  <r>
    <x v="0"/>
    <x v="44"/>
    <s v=""/>
    <x v="44"/>
    <x v="4"/>
    <x v="10"/>
    <x v="0"/>
    <n v="60"/>
    <n v="60"/>
    <n v="0.27619047619047599"/>
    <n v="0.27619047619047599"/>
    <s v=""/>
    <s v=""/>
    <x v="0"/>
  </r>
  <r>
    <x v="0"/>
    <x v="44"/>
    <s v=""/>
    <x v="44"/>
    <x v="2"/>
    <x v="7"/>
    <x v="0"/>
    <n v="-1"/>
    <n v="0"/>
    <n v="-0.01"/>
    <n v="0"/>
    <s v=""/>
    <s v=""/>
    <x v="0"/>
  </r>
  <r>
    <x v="0"/>
    <x v="44"/>
    <s v=""/>
    <x v="44"/>
    <x v="5"/>
    <x v="17"/>
    <x v="2"/>
    <n v="195"/>
    <n v="195"/>
    <n v="0.93333333333333302"/>
    <n v="0.93333333333333302"/>
    <s v=""/>
    <s v=""/>
    <x v="0"/>
  </r>
  <r>
    <x v="0"/>
    <x v="44"/>
    <s v=""/>
    <x v="44"/>
    <x v="4"/>
    <x v="5"/>
    <x v="0"/>
    <n v="-1"/>
    <n v="0"/>
    <n v="-0.01"/>
    <n v="0"/>
    <s v=""/>
    <s v=""/>
    <x v="0"/>
  </r>
  <r>
    <x v="0"/>
    <x v="44"/>
    <s v=""/>
    <x v="44"/>
    <x v="6"/>
    <x v="11"/>
    <x v="0"/>
    <n v="210"/>
    <n v="210"/>
    <n v="1"/>
    <n v="1"/>
    <s v=""/>
    <s v=""/>
    <x v="0"/>
  </r>
  <r>
    <x v="0"/>
    <x v="44"/>
    <s v=""/>
    <x v="44"/>
    <x v="3"/>
    <x v="24"/>
    <x v="0"/>
    <n v="190"/>
    <n v="190"/>
    <n v="0.89523809523809506"/>
    <n v="0.89523809523809506"/>
    <s v=""/>
    <s v=""/>
    <x v="0"/>
  </r>
  <r>
    <x v="0"/>
    <x v="44"/>
    <s v=""/>
    <x v="44"/>
    <x v="0"/>
    <x v="0"/>
    <x v="0"/>
    <n v="1"/>
    <s v=""/>
    <s v=""/>
    <s v=""/>
    <s v=""/>
    <s v=""/>
    <x v="0"/>
  </r>
  <r>
    <x v="0"/>
    <x v="45"/>
    <s v=""/>
    <x v="45"/>
    <x v="0"/>
    <x v="0"/>
    <x v="0"/>
    <n v="1"/>
    <s v=""/>
    <s v=""/>
    <s v=""/>
    <s v=""/>
    <s v=""/>
    <x v="0"/>
  </r>
  <r>
    <x v="0"/>
    <x v="45"/>
    <s v=""/>
    <x v="45"/>
    <x v="7"/>
    <x v="16"/>
    <x v="0"/>
    <n v="25"/>
    <n v="25"/>
    <n v="6.4516129032258104E-2"/>
    <n v="6.4516129032258104E-2"/>
    <s v=""/>
    <s v=""/>
    <x v="0"/>
  </r>
  <r>
    <x v="0"/>
    <x v="45"/>
    <s v=""/>
    <x v="45"/>
    <x v="3"/>
    <x v="6"/>
    <x v="0"/>
    <n v="50"/>
    <n v="50"/>
    <n v="0.12903225806451599"/>
    <n v="0.12903225806451599"/>
    <s v=""/>
    <s v=""/>
    <x v="0"/>
  </r>
  <r>
    <x v="0"/>
    <x v="45"/>
    <s v=""/>
    <x v="45"/>
    <x v="8"/>
    <x v="33"/>
    <x v="0"/>
    <n v="-1"/>
    <n v="0"/>
    <n v="-0.01"/>
    <n v="0"/>
    <s v=""/>
    <s v=""/>
    <x v="0"/>
  </r>
  <r>
    <x v="0"/>
    <x v="45"/>
    <s v=""/>
    <x v="45"/>
    <x v="3"/>
    <x v="25"/>
    <x v="0"/>
    <n v="-1"/>
    <n v="0"/>
    <n v="-0.01"/>
    <n v="0"/>
    <s v=""/>
    <s v=""/>
    <x v="0"/>
  </r>
  <r>
    <x v="0"/>
    <x v="45"/>
    <s v=""/>
    <x v="45"/>
    <x v="4"/>
    <x v="10"/>
    <x v="0"/>
    <n v="95"/>
    <n v="95"/>
    <n v="0.23573200992555801"/>
    <n v="0.23573200992555801"/>
    <s v=""/>
    <s v=""/>
    <x v="0"/>
  </r>
  <r>
    <x v="0"/>
    <x v="45"/>
    <s v=""/>
    <x v="45"/>
    <x v="8"/>
    <x v="28"/>
    <x v="0"/>
    <n v="-1"/>
    <n v="0"/>
    <n v="-0.01"/>
    <n v="0"/>
    <s v=""/>
    <s v=""/>
    <x v="0"/>
  </r>
  <r>
    <x v="0"/>
    <x v="45"/>
    <s v=""/>
    <x v="45"/>
    <x v="2"/>
    <x v="12"/>
    <x v="0"/>
    <n v="-1"/>
    <n v="0"/>
    <n v="-0.01"/>
    <n v="0"/>
    <s v=""/>
    <s v=""/>
    <x v="0"/>
  </r>
  <r>
    <x v="0"/>
    <x v="45"/>
    <s v=""/>
    <x v="45"/>
    <x v="3"/>
    <x v="3"/>
    <x v="0"/>
    <n v="10"/>
    <n v="10"/>
    <n v="2.4813895781637701E-2"/>
    <n v="2.4813895781637701E-2"/>
    <s v=""/>
    <s v=""/>
    <x v="0"/>
  </r>
  <r>
    <x v="0"/>
    <x v="45"/>
    <s v=""/>
    <x v="45"/>
    <x v="4"/>
    <x v="19"/>
    <x v="0"/>
    <n v="50"/>
    <n v="50"/>
    <n v="0.126550868486352"/>
    <n v="0.126550868486352"/>
    <s v=""/>
    <s v=""/>
    <x v="0"/>
  </r>
  <r>
    <x v="0"/>
    <x v="45"/>
    <s v=""/>
    <x v="45"/>
    <x v="2"/>
    <x v="7"/>
    <x v="0"/>
    <n v="-1"/>
    <n v="0"/>
    <n v="-0.01"/>
    <n v="0"/>
    <s v=""/>
    <s v=""/>
    <x v="0"/>
  </r>
  <r>
    <x v="0"/>
    <x v="45"/>
    <s v=""/>
    <x v="45"/>
    <x v="1"/>
    <x v="20"/>
    <x v="0"/>
    <n v="110"/>
    <n v="110"/>
    <n v="0.27543424317617898"/>
    <n v="0.27543424317617898"/>
    <s v=""/>
    <s v=""/>
    <x v="0"/>
  </r>
  <r>
    <x v="0"/>
    <x v="45"/>
    <s v=""/>
    <x v="45"/>
    <x v="2"/>
    <x v="14"/>
    <x v="0"/>
    <n v="345"/>
    <n v="345"/>
    <n v="0.85856079404466501"/>
    <n v="0.85856079404466501"/>
    <s v=""/>
    <s v=""/>
    <x v="0"/>
  </r>
  <r>
    <x v="0"/>
    <x v="45"/>
    <s v=""/>
    <x v="45"/>
    <x v="4"/>
    <x v="27"/>
    <x v="0"/>
    <n v="150"/>
    <n v="150"/>
    <n v="0.36724565756823802"/>
    <n v="0.36724565756823802"/>
    <s v=""/>
    <s v=""/>
    <x v="0"/>
  </r>
  <r>
    <x v="0"/>
    <x v="45"/>
    <s v=""/>
    <x v="45"/>
    <x v="7"/>
    <x v="15"/>
    <x v="0"/>
    <n v="35"/>
    <n v="35"/>
    <n v="8.1885856079404504E-2"/>
    <n v="8.1885856079404504E-2"/>
    <s v=""/>
    <s v=""/>
    <x v="0"/>
  </r>
  <r>
    <x v="0"/>
    <x v="45"/>
    <s v=""/>
    <x v="45"/>
    <x v="5"/>
    <x v="1"/>
    <x v="1"/>
    <n v="-1"/>
    <n v="0"/>
    <n v="-0.01"/>
    <n v="0"/>
    <s v=""/>
    <s v=""/>
    <x v="0"/>
  </r>
  <r>
    <x v="0"/>
    <x v="45"/>
    <s v=""/>
    <x v="45"/>
    <x v="8"/>
    <x v="29"/>
    <x v="0"/>
    <n v="5"/>
    <n v="5"/>
    <n v="1.2406947890818899E-2"/>
    <n v="1.2406947890818899E-2"/>
    <s v=""/>
    <s v=""/>
    <x v="0"/>
  </r>
  <r>
    <x v="0"/>
    <x v="45"/>
    <s v=""/>
    <x v="45"/>
    <x v="1"/>
    <x v="23"/>
    <x v="0"/>
    <n v="205"/>
    <n v="205"/>
    <n v="0.50868486352357301"/>
    <n v="0.50868486352357301"/>
    <s v=""/>
    <s v=""/>
    <x v="0"/>
  </r>
  <r>
    <x v="0"/>
    <x v="45"/>
    <s v=""/>
    <x v="45"/>
    <x v="5"/>
    <x v="17"/>
    <x v="2"/>
    <n v="390"/>
    <n v="390"/>
    <n v="0.967741935483871"/>
    <n v="0.967741935483871"/>
    <s v=""/>
    <s v=""/>
    <x v="0"/>
  </r>
  <r>
    <x v="0"/>
    <x v="45"/>
    <s v=""/>
    <x v="45"/>
    <x v="1"/>
    <x v="32"/>
    <x v="0"/>
    <n v="5"/>
    <n v="5"/>
    <n v="1.7369727047146399E-2"/>
    <n v="1.7369727047146399E-2"/>
    <s v=""/>
    <s v=""/>
    <x v="0"/>
  </r>
  <r>
    <x v="0"/>
    <x v="45"/>
    <s v=""/>
    <x v="45"/>
    <x v="7"/>
    <x v="31"/>
    <x v="0"/>
    <n v="145"/>
    <n v="145"/>
    <n v="0.357320099255583"/>
    <n v="0.357320099255583"/>
    <s v=""/>
    <s v=""/>
    <x v="0"/>
  </r>
  <r>
    <x v="0"/>
    <x v="45"/>
    <s v=""/>
    <x v="45"/>
    <x v="4"/>
    <x v="1"/>
    <x v="0"/>
    <n v="-1"/>
    <n v="0"/>
    <n v="-0.01"/>
    <n v="0"/>
    <s v=""/>
    <s v=""/>
    <x v="0"/>
  </r>
  <r>
    <x v="0"/>
    <x v="45"/>
    <s v=""/>
    <x v="45"/>
    <x v="4"/>
    <x v="4"/>
    <x v="0"/>
    <n v="80"/>
    <n v="80"/>
    <n v="0.20099255583126599"/>
    <n v="0.20099255583126599"/>
    <s v=""/>
    <s v=""/>
    <x v="0"/>
  </r>
  <r>
    <x v="0"/>
    <x v="45"/>
    <s v=""/>
    <x v="45"/>
    <x v="8"/>
    <x v="7"/>
    <x v="0"/>
    <n v="395"/>
    <n v="395"/>
    <n v="0.98014888337468997"/>
    <n v="0.98014888337468997"/>
    <s v=""/>
    <s v=""/>
    <x v="0"/>
  </r>
  <r>
    <x v="0"/>
    <x v="45"/>
    <s v=""/>
    <x v="45"/>
    <x v="3"/>
    <x v="7"/>
    <x v="0"/>
    <n v="50"/>
    <n v="50"/>
    <n v="0.121588089330025"/>
    <n v="0.121588089330025"/>
    <s v=""/>
    <s v=""/>
    <x v="0"/>
  </r>
  <r>
    <x v="0"/>
    <x v="45"/>
    <s v=""/>
    <x v="45"/>
    <x v="2"/>
    <x v="2"/>
    <x v="0"/>
    <n v="55"/>
    <n v="55"/>
    <n v="0.13399503722084399"/>
    <n v="0.13399503722084399"/>
    <s v=""/>
    <s v=""/>
    <x v="0"/>
  </r>
  <r>
    <x v="0"/>
    <x v="45"/>
    <s v=""/>
    <x v="45"/>
    <x v="8"/>
    <x v="30"/>
    <x v="0"/>
    <n v="-1"/>
    <n v="0"/>
    <n v="-0.01"/>
    <n v="0"/>
    <s v=""/>
    <s v=""/>
    <x v="0"/>
  </r>
  <r>
    <x v="0"/>
    <x v="45"/>
    <s v=""/>
    <x v="45"/>
    <x v="7"/>
    <x v="7"/>
    <x v="0"/>
    <n v="-1"/>
    <n v="0"/>
    <n v="-0.01"/>
    <n v="0"/>
    <s v=""/>
    <s v=""/>
    <x v="0"/>
  </r>
  <r>
    <x v="0"/>
    <x v="45"/>
    <s v=""/>
    <x v="45"/>
    <x v="8"/>
    <x v="18"/>
    <x v="0"/>
    <n v="-1"/>
    <n v="0"/>
    <n v="-0.01"/>
    <n v="0"/>
    <s v=""/>
    <s v=""/>
    <x v="0"/>
  </r>
  <r>
    <x v="0"/>
    <x v="45"/>
    <s v=""/>
    <x v="45"/>
    <x v="7"/>
    <x v="13"/>
    <x v="0"/>
    <n v="200"/>
    <n v="200"/>
    <n v="0.49627791563275397"/>
    <n v="0.49627791563275397"/>
    <s v=""/>
    <s v=""/>
    <x v="0"/>
  </r>
  <r>
    <x v="0"/>
    <x v="45"/>
    <s v=""/>
    <x v="45"/>
    <x v="3"/>
    <x v="22"/>
    <x v="0"/>
    <n v="10"/>
    <n v="10"/>
    <n v="2.2332506203473899E-2"/>
    <n v="2.2332506203473899E-2"/>
    <s v=""/>
    <s v=""/>
    <x v="0"/>
  </r>
  <r>
    <x v="0"/>
    <x v="45"/>
    <s v=""/>
    <x v="45"/>
    <x v="4"/>
    <x v="26"/>
    <x v="0"/>
    <n v="10"/>
    <n v="10"/>
    <n v="1.9851116625310201E-2"/>
    <n v="1.9851116625310201E-2"/>
    <s v=""/>
    <s v=""/>
    <x v="0"/>
  </r>
  <r>
    <x v="0"/>
    <x v="45"/>
    <s v=""/>
    <x v="45"/>
    <x v="4"/>
    <x v="9"/>
    <x v="0"/>
    <n v="20"/>
    <n v="20"/>
    <n v="4.4665012406947903E-2"/>
    <n v="4.4665012406947903E-2"/>
    <s v=""/>
    <s v=""/>
    <x v="0"/>
  </r>
  <r>
    <x v="0"/>
    <x v="45"/>
    <s v=""/>
    <x v="45"/>
    <x v="4"/>
    <x v="5"/>
    <x v="0"/>
    <n v="-1"/>
    <n v="0"/>
    <n v="-0.01"/>
    <n v="0"/>
    <s v=""/>
    <s v=""/>
    <x v="0"/>
  </r>
  <r>
    <x v="0"/>
    <x v="45"/>
    <s v=""/>
    <x v="45"/>
    <x v="3"/>
    <x v="24"/>
    <x v="0"/>
    <n v="265"/>
    <n v="265"/>
    <n v="0.66253101736972697"/>
    <n v="0.66253101736972697"/>
    <s v=""/>
    <s v=""/>
    <x v="0"/>
  </r>
  <r>
    <x v="0"/>
    <x v="45"/>
    <s v=""/>
    <x v="45"/>
    <x v="1"/>
    <x v="8"/>
    <x v="0"/>
    <n v="70"/>
    <n v="70"/>
    <n v="0.17369727047146399"/>
    <n v="0.17369727047146399"/>
    <s v=""/>
    <s v=""/>
    <x v="0"/>
  </r>
  <r>
    <x v="0"/>
    <x v="45"/>
    <s v=""/>
    <x v="45"/>
    <x v="10"/>
    <x v="11"/>
    <x v="0"/>
    <s v=""/>
    <s v=""/>
    <s v=""/>
    <s v=""/>
    <n v="30.674939999999999"/>
    <n v="31"/>
    <x v="0"/>
  </r>
  <r>
    <x v="0"/>
    <x v="45"/>
    <s v=""/>
    <x v="45"/>
    <x v="9"/>
    <x v="11"/>
    <x v="0"/>
    <s v=""/>
    <s v=""/>
    <s v=""/>
    <s v=""/>
    <n v="6.9444400000000002"/>
    <n v="6"/>
    <x v="0"/>
  </r>
  <r>
    <x v="0"/>
    <x v="45"/>
    <s v=""/>
    <x v="45"/>
    <x v="1"/>
    <x v="1"/>
    <x v="0"/>
    <n v="10"/>
    <n v="10"/>
    <n v="2.4813895781637701E-2"/>
    <n v="2.4813895781637701E-2"/>
    <s v=""/>
    <s v=""/>
    <x v="0"/>
  </r>
  <r>
    <x v="0"/>
    <x v="45"/>
    <s v=""/>
    <x v="45"/>
    <x v="5"/>
    <x v="35"/>
    <x v="3"/>
    <n v="15"/>
    <n v="15"/>
    <n v="3.2258064516128997E-2"/>
    <n v="3.2258064516128997E-2"/>
    <s v=""/>
    <s v=""/>
    <x v="0"/>
  </r>
  <r>
    <x v="0"/>
    <x v="45"/>
    <s v=""/>
    <x v="45"/>
    <x v="3"/>
    <x v="36"/>
    <x v="0"/>
    <n v="15"/>
    <n v="15"/>
    <n v="3.2258064516128997E-2"/>
    <n v="3.2258064516128997E-2"/>
    <s v=""/>
    <s v=""/>
    <x v="0"/>
  </r>
  <r>
    <x v="0"/>
    <x v="45"/>
    <s v=""/>
    <x v="45"/>
    <x v="3"/>
    <x v="21"/>
    <x v="0"/>
    <n v="-1"/>
    <n v="0"/>
    <n v="-0.01"/>
    <n v="0"/>
    <s v=""/>
    <s v=""/>
    <x v="0"/>
  </r>
  <r>
    <x v="0"/>
    <x v="45"/>
    <s v=""/>
    <x v="45"/>
    <x v="8"/>
    <x v="34"/>
    <x v="0"/>
    <n v="-1"/>
    <n v="0"/>
    <n v="-0.01"/>
    <n v="0"/>
    <s v=""/>
    <s v=""/>
    <x v="0"/>
  </r>
  <r>
    <x v="0"/>
    <x v="45"/>
    <s v=""/>
    <x v="45"/>
    <x v="6"/>
    <x v="11"/>
    <x v="0"/>
    <n v="405"/>
    <n v="405"/>
    <n v="1"/>
    <n v="1"/>
    <s v=""/>
    <s v=""/>
    <x v="0"/>
  </r>
  <r>
    <x v="0"/>
    <x v="46"/>
    <s v=""/>
    <x v="46"/>
    <x v="1"/>
    <x v="1"/>
    <x v="0"/>
    <n v="30"/>
    <n v="30"/>
    <n v="5.29100529100529E-2"/>
    <n v="5.29100529100529E-2"/>
    <s v=""/>
    <s v=""/>
    <x v="0"/>
  </r>
  <r>
    <x v="0"/>
    <x v="46"/>
    <s v=""/>
    <x v="46"/>
    <x v="0"/>
    <x v="0"/>
    <x v="0"/>
    <n v="1"/>
    <s v=""/>
    <s v=""/>
    <s v=""/>
    <s v=""/>
    <s v=""/>
    <x v="0"/>
  </r>
  <r>
    <x v="0"/>
    <x v="46"/>
    <s v=""/>
    <x v="46"/>
    <x v="8"/>
    <x v="28"/>
    <x v="0"/>
    <n v="5"/>
    <n v="5"/>
    <n v="1.2345679012345699E-2"/>
    <n v="1.2345679012345699E-2"/>
    <s v=""/>
    <s v=""/>
    <x v="0"/>
  </r>
  <r>
    <x v="0"/>
    <x v="46"/>
    <s v=""/>
    <x v="46"/>
    <x v="2"/>
    <x v="12"/>
    <x v="0"/>
    <n v="-1"/>
    <n v="0"/>
    <n v="-0.01"/>
    <n v="0"/>
    <s v=""/>
    <s v=""/>
    <x v="0"/>
  </r>
  <r>
    <x v="0"/>
    <x v="46"/>
    <s v=""/>
    <x v="46"/>
    <x v="3"/>
    <x v="6"/>
    <x v="0"/>
    <n v="-1"/>
    <n v="0"/>
    <n v="-0.01"/>
    <n v="0"/>
    <s v=""/>
    <s v=""/>
    <x v="0"/>
  </r>
  <r>
    <x v="0"/>
    <x v="46"/>
    <s v=""/>
    <x v="46"/>
    <x v="8"/>
    <x v="33"/>
    <x v="0"/>
    <n v="5"/>
    <n v="5"/>
    <n v="1.0582010582010601E-2"/>
    <n v="1.0582010582010601E-2"/>
    <s v=""/>
    <s v=""/>
    <x v="0"/>
  </r>
  <r>
    <x v="0"/>
    <x v="46"/>
    <s v=""/>
    <x v="46"/>
    <x v="7"/>
    <x v="31"/>
    <x v="0"/>
    <n v="170"/>
    <n v="170"/>
    <n v="0.29805996472663099"/>
    <n v="0.29805996472663099"/>
    <s v=""/>
    <s v=""/>
    <x v="0"/>
  </r>
  <r>
    <x v="0"/>
    <x v="46"/>
    <s v=""/>
    <x v="46"/>
    <x v="7"/>
    <x v="16"/>
    <x v="0"/>
    <n v="75"/>
    <n v="75"/>
    <n v="0.13580246913580199"/>
    <n v="0.13580246913580199"/>
    <s v=""/>
    <s v=""/>
    <x v="0"/>
  </r>
  <r>
    <x v="0"/>
    <x v="46"/>
    <s v=""/>
    <x v="46"/>
    <x v="4"/>
    <x v="10"/>
    <x v="0"/>
    <n v="175"/>
    <n v="175"/>
    <n v="0.310405643738977"/>
    <n v="0.310405643738977"/>
    <s v=""/>
    <s v=""/>
    <x v="0"/>
  </r>
  <r>
    <x v="0"/>
    <x v="46"/>
    <s v=""/>
    <x v="46"/>
    <x v="1"/>
    <x v="8"/>
    <x v="0"/>
    <n v="110"/>
    <n v="110"/>
    <n v="0.19753086419753099"/>
    <n v="0.19753086419753099"/>
    <s v=""/>
    <s v=""/>
    <x v="0"/>
  </r>
  <r>
    <x v="0"/>
    <x v="46"/>
    <s v=""/>
    <x v="46"/>
    <x v="3"/>
    <x v="24"/>
    <x v="0"/>
    <n v="-1"/>
    <n v="0"/>
    <n v="-0.01"/>
    <n v="0"/>
    <s v=""/>
    <s v=""/>
    <x v="0"/>
  </r>
  <r>
    <x v="0"/>
    <x v="46"/>
    <s v=""/>
    <x v="46"/>
    <x v="4"/>
    <x v="5"/>
    <x v="0"/>
    <n v="-1"/>
    <n v="0"/>
    <n v="-0.01"/>
    <n v="0"/>
    <s v=""/>
    <s v=""/>
    <x v="0"/>
  </r>
  <r>
    <x v="0"/>
    <x v="46"/>
    <s v=""/>
    <x v="46"/>
    <x v="4"/>
    <x v="26"/>
    <x v="0"/>
    <n v="30"/>
    <n v="30"/>
    <n v="5.4673721340387997E-2"/>
    <n v="5.4673721340387997E-2"/>
    <s v=""/>
    <s v=""/>
    <x v="0"/>
  </r>
  <r>
    <x v="0"/>
    <x v="46"/>
    <s v=""/>
    <x v="46"/>
    <x v="1"/>
    <x v="32"/>
    <x v="0"/>
    <n v="20"/>
    <n v="20"/>
    <n v="3.1746031746031703E-2"/>
    <n v="3.1746031746031703E-2"/>
    <s v=""/>
    <s v=""/>
    <x v="0"/>
  </r>
  <r>
    <x v="0"/>
    <x v="46"/>
    <s v=""/>
    <x v="46"/>
    <x v="7"/>
    <x v="13"/>
    <x v="0"/>
    <n v="280"/>
    <n v="280"/>
    <n v="0.49382716049382702"/>
    <n v="0.49382716049382702"/>
    <s v=""/>
    <s v=""/>
    <x v="0"/>
  </r>
  <r>
    <x v="0"/>
    <x v="46"/>
    <s v=""/>
    <x v="46"/>
    <x v="3"/>
    <x v="25"/>
    <x v="0"/>
    <n v="-1"/>
    <n v="0"/>
    <n v="-0.01"/>
    <n v="0"/>
    <s v=""/>
    <s v=""/>
    <x v="0"/>
  </r>
  <r>
    <x v="0"/>
    <x v="46"/>
    <s v=""/>
    <x v="46"/>
    <x v="4"/>
    <x v="27"/>
    <x v="0"/>
    <n v="165"/>
    <n v="165"/>
    <n v="0.29100529100529099"/>
    <n v="0.29100529100529099"/>
    <s v=""/>
    <s v=""/>
    <x v="0"/>
  </r>
  <r>
    <x v="0"/>
    <x v="46"/>
    <s v=""/>
    <x v="46"/>
    <x v="2"/>
    <x v="7"/>
    <x v="0"/>
    <n v="-1"/>
    <n v="0"/>
    <n v="-0.01"/>
    <n v="0"/>
    <s v=""/>
    <s v=""/>
    <x v="0"/>
  </r>
  <r>
    <x v="0"/>
    <x v="46"/>
    <s v=""/>
    <x v="46"/>
    <x v="4"/>
    <x v="9"/>
    <x v="0"/>
    <n v="10"/>
    <n v="10"/>
    <n v="1.7636684303351E-2"/>
    <n v="1.7636684303351E-2"/>
    <s v=""/>
    <s v=""/>
    <x v="0"/>
  </r>
  <r>
    <x v="0"/>
    <x v="46"/>
    <s v=""/>
    <x v="46"/>
    <x v="3"/>
    <x v="3"/>
    <x v="0"/>
    <n v="-1"/>
    <n v="0"/>
    <n v="-0.01"/>
    <n v="0"/>
    <s v=""/>
    <s v=""/>
    <x v="0"/>
  </r>
  <r>
    <x v="0"/>
    <x v="46"/>
    <s v=""/>
    <x v="46"/>
    <x v="1"/>
    <x v="20"/>
    <x v="0"/>
    <n v="170"/>
    <n v="170"/>
    <n v="0.296296296296296"/>
    <n v="0.296296296296296"/>
    <s v=""/>
    <s v=""/>
    <x v="0"/>
  </r>
  <r>
    <x v="0"/>
    <x v="46"/>
    <s v=""/>
    <x v="46"/>
    <x v="4"/>
    <x v="19"/>
    <x v="0"/>
    <n v="110"/>
    <n v="110"/>
    <n v="0.19223985890652601"/>
    <n v="0.19223985890652601"/>
    <s v=""/>
    <s v=""/>
    <x v="0"/>
  </r>
  <r>
    <x v="0"/>
    <x v="46"/>
    <s v=""/>
    <x v="46"/>
    <x v="7"/>
    <x v="15"/>
    <x v="0"/>
    <n v="40"/>
    <n v="40"/>
    <n v="7.2310405643739001E-2"/>
    <n v="7.2310405643739001E-2"/>
    <s v=""/>
    <s v=""/>
    <x v="0"/>
  </r>
  <r>
    <x v="0"/>
    <x v="46"/>
    <s v=""/>
    <x v="46"/>
    <x v="6"/>
    <x v="11"/>
    <x v="0"/>
    <n v="565"/>
    <n v="565"/>
    <n v="1"/>
    <n v="1"/>
    <s v=""/>
    <s v=""/>
    <x v="0"/>
  </r>
  <r>
    <x v="0"/>
    <x v="46"/>
    <s v=""/>
    <x v="46"/>
    <x v="1"/>
    <x v="23"/>
    <x v="0"/>
    <n v="240"/>
    <n v="240"/>
    <n v="0.42151675485008799"/>
    <n v="0.42151675485008799"/>
    <s v=""/>
    <s v=""/>
    <x v="0"/>
  </r>
  <r>
    <x v="0"/>
    <x v="46"/>
    <s v=""/>
    <x v="46"/>
    <x v="3"/>
    <x v="22"/>
    <x v="0"/>
    <n v="-1"/>
    <n v="0"/>
    <n v="-0.01"/>
    <n v="0"/>
    <s v=""/>
    <s v=""/>
    <x v="0"/>
  </r>
  <r>
    <x v="0"/>
    <x v="46"/>
    <s v=""/>
    <x v="46"/>
    <x v="8"/>
    <x v="7"/>
    <x v="0"/>
    <n v="485"/>
    <n v="485"/>
    <n v="0.85714285714285698"/>
    <n v="0.85714285714285698"/>
    <s v=""/>
    <s v=""/>
    <x v="0"/>
  </r>
  <r>
    <x v="0"/>
    <x v="46"/>
    <s v=""/>
    <x v="46"/>
    <x v="5"/>
    <x v="35"/>
    <x v="3"/>
    <n v="60"/>
    <n v="60"/>
    <n v="0.10405643738977099"/>
    <n v="0.10405643738977099"/>
    <s v=""/>
    <s v=""/>
    <x v="0"/>
  </r>
  <r>
    <x v="0"/>
    <x v="46"/>
    <s v=""/>
    <x v="46"/>
    <x v="8"/>
    <x v="29"/>
    <x v="0"/>
    <n v="60"/>
    <n v="60"/>
    <n v="0.10405643738977099"/>
    <n v="0.10405643738977099"/>
    <s v=""/>
    <s v=""/>
    <x v="0"/>
  </r>
  <r>
    <x v="0"/>
    <x v="46"/>
    <s v=""/>
    <x v="46"/>
    <x v="4"/>
    <x v="1"/>
    <x v="0"/>
    <n v="-1"/>
    <n v="0"/>
    <n v="-0.01"/>
    <n v="0"/>
    <s v=""/>
    <s v=""/>
    <x v="0"/>
  </r>
  <r>
    <x v="0"/>
    <x v="46"/>
    <s v=""/>
    <x v="46"/>
    <x v="3"/>
    <x v="7"/>
    <x v="0"/>
    <n v="565"/>
    <n v="565"/>
    <n v="1"/>
    <n v="1"/>
    <s v=""/>
    <s v=""/>
    <x v="0"/>
  </r>
  <r>
    <x v="0"/>
    <x v="46"/>
    <s v=""/>
    <x v="46"/>
    <x v="2"/>
    <x v="14"/>
    <x v="0"/>
    <n v="485"/>
    <n v="485"/>
    <n v="0.85537918871252205"/>
    <n v="0.85537918871252205"/>
    <s v=""/>
    <s v=""/>
    <x v="0"/>
  </r>
  <r>
    <x v="0"/>
    <x v="46"/>
    <s v=""/>
    <x v="46"/>
    <x v="8"/>
    <x v="18"/>
    <x v="0"/>
    <n v="-1"/>
    <n v="0"/>
    <n v="-0.01"/>
    <n v="0"/>
    <s v=""/>
    <s v=""/>
    <x v="0"/>
  </r>
  <r>
    <x v="0"/>
    <x v="46"/>
    <s v=""/>
    <x v="46"/>
    <x v="7"/>
    <x v="7"/>
    <x v="0"/>
    <n v="-1"/>
    <n v="0"/>
    <n v="-0.01"/>
    <n v="0"/>
    <s v=""/>
    <s v=""/>
    <x v="0"/>
  </r>
  <r>
    <x v="0"/>
    <x v="46"/>
    <s v=""/>
    <x v="46"/>
    <x v="5"/>
    <x v="17"/>
    <x v="2"/>
    <n v="510"/>
    <n v="510"/>
    <n v="0.89594356261022901"/>
    <n v="0.89594356261022901"/>
    <s v=""/>
    <s v=""/>
    <x v="0"/>
  </r>
  <r>
    <x v="0"/>
    <x v="46"/>
    <s v=""/>
    <x v="46"/>
    <x v="5"/>
    <x v="1"/>
    <x v="1"/>
    <n v="-1"/>
    <n v="0"/>
    <n v="-0.01"/>
    <n v="0"/>
    <s v=""/>
    <s v=""/>
    <x v="0"/>
  </r>
  <r>
    <x v="0"/>
    <x v="46"/>
    <s v=""/>
    <x v="46"/>
    <x v="8"/>
    <x v="30"/>
    <x v="0"/>
    <n v="5"/>
    <n v="5"/>
    <n v="8.8183421516754793E-3"/>
    <n v="8.8183421516754793E-3"/>
    <s v=""/>
    <s v=""/>
    <x v="0"/>
  </r>
  <r>
    <x v="0"/>
    <x v="46"/>
    <s v=""/>
    <x v="46"/>
    <x v="4"/>
    <x v="4"/>
    <x v="0"/>
    <n v="75"/>
    <n v="75"/>
    <n v="0.130511463844797"/>
    <n v="0.130511463844797"/>
    <s v=""/>
    <s v=""/>
    <x v="0"/>
  </r>
  <r>
    <x v="0"/>
    <x v="46"/>
    <s v=""/>
    <x v="46"/>
    <x v="8"/>
    <x v="34"/>
    <x v="0"/>
    <n v="-1"/>
    <n v="0"/>
    <n v="-0.01"/>
    <n v="0"/>
    <s v=""/>
    <s v=""/>
    <x v="0"/>
  </r>
  <r>
    <x v="0"/>
    <x v="46"/>
    <s v=""/>
    <x v="46"/>
    <x v="3"/>
    <x v="21"/>
    <x v="0"/>
    <n v="-1"/>
    <n v="0"/>
    <n v="-0.01"/>
    <n v="0"/>
    <s v=""/>
    <s v=""/>
    <x v="0"/>
  </r>
  <r>
    <x v="0"/>
    <x v="46"/>
    <s v=""/>
    <x v="46"/>
    <x v="3"/>
    <x v="36"/>
    <x v="0"/>
    <n v="-1"/>
    <n v="0"/>
    <n v="-0.01"/>
    <n v="0"/>
    <s v=""/>
    <s v=""/>
    <x v="0"/>
  </r>
  <r>
    <x v="0"/>
    <x v="46"/>
    <s v=""/>
    <x v="46"/>
    <x v="2"/>
    <x v="2"/>
    <x v="0"/>
    <n v="80"/>
    <n v="80"/>
    <n v="0.14285714285714299"/>
    <n v="0.14285714285714299"/>
    <s v=""/>
    <s v=""/>
    <x v="0"/>
  </r>
  <r>
    <x v="0"/>
    <x v="46"/>
    <s v=""/>
    <x v="46"/>
    <x v="10"/>
    <x v="11"/>
    <x v="0"/>
    <s v=""/>
    <s v=""/>
    <s v=""/>
    <s v=""/>
    <n v="28.601410000000001"/>
    <n v="28"/>
    <x v="0"/>
  </r>
  <r>
    <x v="0"/>
    <x v="46"/>
    <s v=""/>
    <x v="46"/>
    <x v="9"/>
    <x v="11"/>
    <x v="0"/>
    <s v=""/>
    <s v=""/>
    <s v=""/>
    <s v=""/>
    <n v="9.2631599999999992"/>
    <n v="8"/>
    <x v="0"/>
  </r>
  <r>
    <x v="0"/>
    <x v="47"/>
    <s v=""/>
    <x v="47"/>
    <x v="9"/>
    <x v="11"/>
    <x v="0"/>
    <s v=""/>
    <s v=""/>
    <s v=""/>
    <s v=""/>
    <n v="6.7907000000000002"/>
    <n v="5"/>
    <x v="0"/>
  </r>
  <r>
    <x v="0"/>
    <x v="47"/>
    <s v=""/>
    <x v="47"/>
    <x v="10"/>
    <x v="11"/>
    <x v="0"/>
    <s v=""/>
    <s v=""/>
    <s v=""/>
    <s v=""/>
    <n v="28.46388"/>
    <n v="28"/>
    <x v="0"/>
  </r>
  <r>
    <x v="0"/>
    <x v="47"/>
    <s v=""/>
    <x v="47"/>
    <x v="0"/>
    <x v="0"/>
    <x v="0"/>
    <n v="1"/>
    <s v=""/>
    <s v=""/>
    <s v=""/>
    <s v=""/>
    <s v=""/>
    <x v="0"/>
  </r>
  <r>
    <x v="0"/>
    <x v="47"/>
    <s v=""/>
    <x v="47"/>
    <x v="7"/>
    <x v="31"/>
    <x v="0"/>
    <n v="55"/>
    <n v="55"/>
    <n v="0.20532319391635001"/>
    <n v="0.20532319391635001"/>
    <s v=""/>
    <s v=""/>
    <x v="0"/>
  </r>
  <r>
    <x v="0"/>
    <x v="47"/>
    <s v=""/>
    <x v="47"/>
    <x v="3"/>
    <x v="6"/>
    <x v="0"/>
    <n v="10"/>
    <n v="10"/>
    <n v="3.8022813688212899E-2"/>
    <n v="3.8022813688212899E-2"/>
    <s v=""/>
    <s v=""/>
    <x v="0"/>
  </r>
  <r>
    <x v="0"/>
    <x v="47"/>
    <s v=""/>
    <x v="47"/>
    <x v="4"/>
    <x v="10"/>
    <x v="0"/>
    <n v="85"/>
    <n v="85"/>
    <n v="0.31939163498098899"/>
    <n v="0.31939163498098899"/>
    <s v=""/>
    <s v=""/>
    <x v="0"/>
  </r>
  <r>
    <x v="0"/>
    <x v="47"/>
    <s v=""/>
    <x v="47"/>
    <x v="2"/>
    <x v="7"/>
    <x v="0"/>
    <n v="-1"/>
    <n v="0"/>
    <n v="-0.01"/>
    <n v="0"/>
    <s v=""/>
    <s v=""/>
    <x v="0"/>
  </r>
  <r>
    <x v="0"/>
    <x v="47"/>
    <s v=""/>
    <x v="47"/>
    <x v="2"/>
    <x v="12"/>
    <x v="0"/>
    <n v="-1"/>
    <n v="0"/>
    <n v="-0.01"/>
    <n v="0"/>
    <s v=""/>
    <s v=""/>
    <x v="0"/>
  </r>
  <r>
    <x v="0"/>
    <x v="47"/>
    <s v=""/>
    <x v="47"/>
    <x v="3"/>
    <x v="3"/>
    <x v="0"/>
    <n v="-1"/>
    <n v="0"/>
    <n v="-0.01"/>
    <n v="0"/>
    <s v=""/>
    <s v=""/>
    <x v="0"/>
  </r>
  <r>
    <x v="0"/>
    <x v="47"/>
    <s v=""/>
    <x v="47"/>
    <x v="1"/>
    <x v="1"/>
    <x v="0"/>
    <n v="155"/>
    <n v="155"/>
    <n v="0.58555133079847899"/>
    <n v="0.58555133079847899"/>
    <s v=""/>
    <s v=""/>
    <x v="0"/>
  </r>
  <r>
    <x v="0"/>
    <x v="47"/>
    <s v=""/>
    <x v="47"/>
    <x v="4"/>
    <x v="9"/>
    <x v="0"/>
    <n v="10"/>
    <n v="10"/>
    <n v="3.4220532319391601E-2"/>
    <n v="3.4220532319391601E-2"/>
    <s v=""/>
    <s v=""/>
    <x v="0"/>
  </r>
  <r>
    <x v="0"/>
    <x v="47"/>
    <s v=""/>
    <x v="47"/>
    <x v="1"/>
    <x v="8"/>
    <x v="0"/>
    <n v="25"/>
    <n v="25"/>
    <n v="9.8859315589353597E-2"/>
    <n v="9.8859315589353597E-2"/>
    <s v=""/>
    <s v=""/>
    <x v="0"/>
  </r>
  <r>
    <x v="0"/>
    <x v="47"/>
    <s v=""/>
    <x v="47"/>
    <x v="1"/>
    <x v="20"/>
    <x v="0"/>
    <n v="40"/>
    <n v="40"/>
    <n v="0.159695817490494"/>
    <n v="0.159695817490494"/>
    <s v=""/>
    <s v=""/>
    <x v="0"/>
  </r>
  <r>
    <x v="0"/>
    <x v="47"/>
    <s v=""/>
    <x v="47"/>
    <x v="4"/>
    <x v="1"/>
    <x v="0"/>
    <n v="-1"/>
    <n v="0"/>
    <n v="-0.01"/>
    <n v="0"/>
    <s v=""/>
    <s v=""/>
    <x v="0"/>
  </r>
  <r>
    <x v="0"/>
    <x v="47"/>
    <s v=""/>
    <x v="47"/>
    <x v="4"/>
    <x v="19"/>
    <x v="0"/>
    <n v="55"/>
    <n v="55"/>
    <n v="0.20152091254752799"/>
    <n v="0.20152091254752799"/>
    <s v=""/>
    <s v=""/>
    <x v="0"/>
  </r>
  <r>
    <x v="0"/>
    <x v="47"/>
    <s v=""/>
    <x v="47"/>
    <x v="3"/>
    <x v="24"/>
    <x v="0"/>
    <n v="165"/>
    <n v="165"/>
    <n v="0.61977186311787102"/>
    <n v="0.61977186311787102"/>
    <s v=""/>
    <s v=""/>
    <x v="0"/>
  </r>
  <r>
    <x v="0"/>
    <x v="47"/>
    <s v=""/>
    <x v="47"/>
    <x v="4"/>
    <x v="26"/>
    <x v="0"/>
    <n v="15"/>
    <n v="15"/>
    <n v="5.70342205323194E-2"/>
    <n v="5.70342205323194E-2"/>
    <s v=""/>
    <s v=""/>
    <x v="0"/>
  </r>
  <r>
    <x v="0"/>
    <x v="47"/>
    <s v=""/>
    <x v="47"/>
    <x v="4"/>
    <x v="4"/>
    <x v="0"/>
    <n v="30"/>
    <n v="30"/>
    <n v="0.11787072243346"/>
    <n v="0.11787072243346"/>
    <s v=""/>
    <s v=""/>
    <x v="0"/>
  </r>
  <r>
    <x v="0"/>
    <x v="47"/>
    <s v=""/>
    <x v="47"/>
    <x v="5"/>
    <x v="35"/>
    <x v="3"/>
    <n v="25"/>
    <n v="25"/>
    <n v="9.8859315589353597E-2"/>
    <n v="9.8859315589353597E-2"/>
    <s v=""/>
    <s v=""/>
    <x v="0"/>
  </r>
  <r>
    <x v="0"/>
    <x v="47"/>
    <s v=""/>
    <x v="47"/>
    <x v="3"/>
    <x v="22"/>
    <x v="0"/>
    <n v="-1"/>
    <n v="0"/>
    <n v="-0.01"/>
    <n v="0"/>
    <s v=""/>
    <s v=""/>
    <x v="0"/>
  </r>
  <r>
    <x v="0"/>
    <x v="47"/>
    <s v=""/>
    <x v="47"/>
    <x v="8"/>
    <x v="30"/>
    <x v="0"/>
    <n v="20"/>
    <n v="20"/>
    <n v="6.84410646387833E-2"/>
    <n v="6.84410646387833E-2"/>
    <s v=""/>
    <s v=""/>
    <x v="0"/>
  </r>
  <r>
    <x v="0"/>
    <x v="47"/>
    <s v=""/>
    <x v="47"/>
    <x v="7"/>
    <x v="16"/>
    <x v="0"/>
    <n v="10"/>
    <n v="10"/>
    <n v="3.04182509505703E-2"/>
    <n v="3.04182509505703E-2"/>
    <s v=""/>
    <s v=""/>
    <x v="0"/>
  </r>
  <r>
    <x v="0"/>
    <x v="47"/>
    <s v=""/>
    <x v="47"/>
    <x v="2"/>
    <x v="2"/>
    <x v="0"/>
    <n v="45"/>
    <n v="45"/>
    <n v="0.171102661596958"/>
    <n v="0.171102661596958"/>
    <s v=""/>
    <s v=""/>
    <x v="0"/>
  </r>
  <r>
    <x v="0"/>
    <x v="47"/>
    <s v=""/>
    <x v="47"/>
    <x v="8"/>
    <x v="29"/>
    <x v="0"/>
    <n v="10"/>
    <n v="10"/>
    <n v="4.1825095057034203E-2"/>
    <n v="4.1825095057034203E-2"/>
    <s v=""/>
    <s v=""/>
    <x v="0"/>
  </r>
  <r>
    <x v="0"/>
    <x v="47"/>
    <s v=""/>
    <x v="47"/>
    <x v="3"/>
    <x v="36"/>
    <x v="0"/>
    <n v="15"/>
    <n v="15"/>
    <n v="6.4638783269962002E-2"/>
    <n v="6.4638783269962002E-2"/>
    <s v=""/>
    <s v=""/>
    <x v="0"/>
  </r>
  <r>
    <x v="0"/>
    <x v="47"/>
    <s v=""/>
    <x v="47"/>
    <x v="5"/>
    <x v="17"/>
    <x v="2"/>
    <n v="235"/>
    <n v="235"/>
    <n v="0.90114068441064599"/>
    <n v="0.90114068441064599"/>
    <s v=""/>
    <s v=""/>
    <x v="0"/>
  </r>
  <r>
    <x v="0"/>
    <x v="47"/>
    <s v=""/>
    <x v="47"/>
    <x v="8"/>
    <x v="18"/>
    <x v="0"/>
    <n v="-1"/>
    <n v="0"/>
    <n v="-0.01"/>
    <n v="0"/>
    <s v=""/>
    <s v=""/>
    <x v="0"/>
  </r>
  <r>
    <x v="0"/>
    <x v="47"/>
    <s v=""/>
    <x v="47"/>
    <x v="7"/>
    <x v="7"/>
    <x v="0"/>
    <n v="-1"/>
    <n v="0"/>
    <n v="-0.01"/>
    <n v="0"/>
    <s v=""/>
    <s v=""/>
    <x v="0"/>
  </r>
  <r>
    <x v="0"/>
    <x v="47"/>
    <s v=""/>
    <x v="47"/>
    <x v="1"/>
    <x v="23"/>
    <x v="0"/>
    <n v="40"/>
    <n v="40"/>
    <n v="0.14828897338402999"/>
    <n v="0.14828897338402999"/>
    <s v=""/>
    <s v=""/>
    <x v="0"/>
  </r>
  <r>
    <x v="0"/>
    <x v="47"/>
    <s v=""/>
    <x v="47"/>
    <x v="5"/>
    <x v="1"/>
    <x v="1"/>
    <n v="-1"/>
    <n v="0"/>
    <n v="-0.01"/>
    <n v="0"/>
    <s v=""/>
    <s v=""/>
    <x v="0"/>
  </r>
  <r>
    <x v="0"/>
    <x v="47"/>
    <s v=""/>
    <x v="47"/>
    <x v="6"/>
    <x v="11"/>
    <x v="0"/>
    <n v="265"/>
    <n v="265"/>
    <n v="1"/>
    <n v="1"/>
    <s v=""/>
    <s v=""/>
    <x v="0"/>
  </r>
  <r>
    <x v="0"/>
    <x v="47"/>
    <s v=""/>
    <x v="47"/>
    <x v="7"/>
    <x v="13"/>
    <x v="0"/>
    <n v="190"/>
    <n v="190"/>
    <n v="0.72623574144486702"/>
    <n v="0.72623574144486702"/>
    <s v=""/>
    <s v=""/>
    <x v="0"/>
  </r>
  <r>
    <x v="0"/>
    <x v="47"/>
    <s v=""/>
    <x v="47"/>
    <x v="4"/>
    <x v="5"/>
    <x v="0"/>
    <n v="-1"/>
    <n v="0"/>
    <n v="-0.01"/>
    <n v="0"/>
    <s v=""/>
    <s v=""/>
    <x v="0"/>
  </r>
  <r>
    <x v="0"/>
    <x v="47"/>
    <s v=""/>
    <x v="47"/>
    <x v="8"/>
    <x v="33"/>
    <x v="0"/>
    <n v="5"/>
    <n v="5"/>
    <n v="1.9011406844106502E-2"/>
    <n v="1.9011406844106502E-2"/>
    <s v=""/>
    <s v=""/>
    <x v="0"/>
  </r>
  <r>
    <x v="0"/>
    <x v="47"/>
    <s v=""/>
    <x v="47"/>
    <x v="7"/>
    <x v="15"/>
    <x v="0"/>
    <n v="10"/>
    <n v="10"/>
    <n v="3.8022813688212899E-2"/>
    <n v="3.8022813688212899E-2"/>
    <s v=""/>
    <s v=""/>
    <x v="0"/>
  </r>
  <r>
    <x v="0"/>
    <x v="47"/>
    <s v=""/>
    <x v="47"/>
    <x v="3"/>
    <x v="25"/>
    <x v="0"/>
    <n v="-1"/>
    <n v="0"/>
    <n v="-0.01"/>
    <n v="0"/>
    <s v=""/>
    <s v=""/>
    <x v="0"/>
  </r>
  <r>
    <x v="0"/>
    <x v="47"/>
    <s v=""/>
    <x v="47"/>
    <x v="1"/>
    <x v="32"/>
    <x v="0"/>
    <n v="-1"/>
    <n v="0"/>
    <n v="-0.01"/>
    <n v="0"/>
    <s v=""/>
    <s v=""/>
    <x v="0"/>
  </r>
  <r>
    <x v="0"/>
    <x v="47"/>
    <s v=""/>
    <x v="47"/>
    <x v="8"/>
    <x v="28"/>
    <x v="0"/>
    <n v="-1"/>
    <n v="0"/>
    <n v="-0.01"/>
    <n v="0"/>
    <s v=""/>
    <s v=""/>
    <x v="0"/>
  </r>
  <r>
    <x v="0"/>
    <x v="47"/>
    <s v=""/>
    <x v="47"/>
    <x v="4"/>
    <x v="27"/>
    <x v="0"/>
    <n v="70"/>
    <n v="70"/>
    <n v="0.26996197718631199"/>
    <n v="0.26996197718631199"/>
    <s v=""/>
    <s v=""/>
    <x v="0"/>
  </r>
  <r>
    <x v="0"/>
    <x v="47"/>
    <s v=""/>
    <x v="47"/>
    <x v="8"/>
    <x v="34"/>
    <x v="0"/>
    <n v="-1"/>
    <n v="0"/>
    <n v="-0.01"/>
    <n v="0"/>
    <s v=""/>
    <s v=""/>
    <x v="0"/>
  </r>
  <r>
    <x v="0"/>
    <x v="47"/>
    <s v=""/>
    <x v="47"/>
    <x v="8"/>
    <x v="7"/>
    <x v="0"/>
    <n v="225"/>
    <n v="225"/>
    <n v="0.85171102661596898"/>
    <n v="0.85171102661596898"/>
    <s v=""/>
    <s v=""/>
    <x v="0"/>
  </r>
  <r>
    <x v="0"/>
    <x v="47"/>
    <s v=""/>
    <x v="47"/>
    <x v="3"/>
    <x v="7"/>
    <x v="0"/>
    <n v="70"/>
    <n v="70"/>
    <n v="0.25855513307984801"/>
    <n v="0.25855513307984801"/>
    <s v=""/>
    <s v=""/>
    <x v="0"/>
  </r>
  <r>
    <x v="0"/>
    <x v="47"/>
    <s v=""/>
    <x v="47"/>
    <x v="2"/>
    <x v="14"/>
    <x v="0"/>
    <n v="220"/>
    <n v="220"/>
    <n v="0.82889733840304203"/>
    <n v="0.82889733840304203"/>
    <s v=""/>
    <s v=""/>
    <x v="0"/>
  </r>
  <r>
    <x v="0"/>
    <x v="47"/>
    <s v=""/>
    <x v="47"/>
    <x v="3"/>
    <x v="21"/>
    <x v="0"/>
    <n v="-1"/>
    <n v="0"/>
    <n v="-0.01"/>
    <n v="0"/>
    <s v=""/>
    <s v=""/>
    <x v="0"/>
  </r>
  <r>
    <x v="0"/>
    <x v="48"/>
    <s v=""/>
    <x v="48"/>
    <x v="1"/>
    <x v="1"/>
    <x v="0"/>
    <n v="10"/>
    <n v="10"/>
    <n v="1.8711018711018702E-2"/>
    <n v="1.8711018711018702E-2"/>
    <s v=""/>
    <s v=""/>
    <x v="0"/>
  </r>
  <r>
    <x v="0"/>
    <x v="48"/>
    <s v=""/>
    <x v="48"/>
    <x v="4"/>
    <x v="1"/>
    <x v="0"/>
    <n v="-1"/>
    <n v="0"/>
    <n v="-0.01"/>
    <n v="0"/>
    <s v=""/>
    <s v=""/>
    <x v="0"/>
  </r>
  <r>
    <x v="0"/>
    <x v="48"/>
    <s v=""/>
    <x v="48"/>
    <x v="3"/>
    <x v="21"/>
    <x v="0"/>
    <n v="10"/>
    <n v="10"/>
    <n v="1.6632016632016602E-2"/>
    <n v="1.6632016632016602E-2"/>
    <s v=""/>
    <s v=""/>
    <x v="0"/>
  </r>
  <r>
    <x v="0"/>
    <x v="48"/>
    <s v=""/>
    <x v="48"/>
    <x v="0"/>
    <x v="0"/>
    <x v="0"/>
    <n v="1"/>
    <s v=""/>
    <s v=""/>
    <s v=""/>
    <s v=""/>
    <s v=""/>
    <x v="0"/>
  </r>
  <r>
    <x v="0"/>
    <x v="48"/>
    <s v=""/>
    <x v="48"/>
    <x v="10"/>
    <x v="11"/>
    <x v="0"/>
    <s v=""/>
    <s v=""/>
    <s v=""/>
    <s v=""/>
    <n v="29.469850000000001"/>
    <n v="30"/>
    <x v="0"/>
  </r>
  <r>
    <x v="0"/>
    <x v="48"/>
    <s v=""/>
    <x v="48"/>
    <x v="3"/>
    <x v="3"/>
    <x v="0"/>
    <n v="5"/>
    <n v="5"/>
    <n v="1.0395010395010401E-2"/>
    <n v="1.0395010395010401E-2"/>
    <s v=""/>
    <s v=""/>
    <x v="0"/>
  </r>
  <r>
    <x v="0"/>
    <x v="48"/>
    <s v=""/>
    <x v="48"/>
    <x v="1"/>
    <x v="8"/>
    <x v="0"/>
    <n v="110"/>
    <n v="110"/>
    <n v="0.22661122661122701"/>
    <n v="0.22661122661122701"/>
    <s v=""/>
    <s v=""/>
    <x v="0"/>
  </r>
  <r>
    <x v="0"/>
    <x v="48"/>
    <s v=""/>
    <x v="48"/>
    <x v="4"/>
    <x v="10"/>
    <x v="0"/>
    <n v="145"/>
    <n v="145"/>
    <n v="0.303534303534304"/>
    <n v="0.303534303534304"/>
    <s v=""/>
    <s v=""/>
    <x v="0"/>
  </r>
  <r>
    <x v="0"/>
    <x v="48"/>
    <s v=""/>
    <x v="48"/>
    <x v="2"/>
    <x v="12"/>
    <x v="0"/>
    <n v="-1"/>
    <n v="0"/>
    <n v="-0.01"/>
    <n v="0"/>
    <s v=""/>
    <s v=""/>
    <x v="0"/>
  </r>
  <r>
    <x v="0"/>
    <x v="48"/>
    <s v=""/>
    <x v="48"/>
    <x v="8"/>
    <x v="34"/>
    <x v="0"/>
    <n v="-1"/>
    <n v="0"/>
    <n v="-0.01"/>
    <n v="0"/>
    <s v=""/>
    <s v=""/>
    <x v="0"/>
  </r>
  <r>
    <x v="0"/>
    <x v="48"/>
    <s v=""/>
    <x v="48"/>
    <x v="8"/>
    <x v="33"/>
    <x v="0"/>
    <n v="-1"/>
    <n v="0"/>
    <n v="-0.01"/>
    <n v="0"/>
    <s v=""/>
    <s v=""/>
    <x v="0"/>
  </r>
  <r>
    <x v="0"/>
    <x v="48"/>
    <s v=""/>
    <x v="48"/>
    <x v="4"/>
    <x v="27"/>
    <x v="0"/>
    <n v="150"/>
    <n v="150"/>
    <n v="0.31600831600831603"/>
    <n v="0.31600831600831603"/>
    <s v=""/>
    <s v=""/>
    <x v="0"/>
  </r>
  <r>
    <x v="0"/>
    <x v="48"/>
    <s v=""/>
    <x v="48"/>
    <x v="2"/>
    <x v="2"/>
    <x v="0"/>
    <n v="55"/>
    <n v="55"/>
    <n v="0.11226611226611199"/>
    <n v="0.11226611226611199"/>
    <s v=""/>
    <s v=""/>
    <x v="0"/>
  </r>
  <r>
    <x v="0"/>
    <x v="48"/>
    <s v=""/>
    <x v="48"/>
    <x v="3"/>
    <x v="6"/>
    <x v="0"/>
    <n v="-1"/>
    <n v="0"/>
    <n v="-0.01"/>
    <n v="0"/>
    <s v=""/>
    <s v=""/>
    <x v="0"/>
  </r>
  <r>
    <x v="0"/>
    <x v="48"/>
    <s v=""/>
    <x v="48"/>
    <x v="2"/>
    <x v="7"/>
    <x v="0"/>
    <n v="-1"/>
    <n v="0"/>
    <n v="-0.01"/>
    <n v="0"/>
    <s v=""/>
    <s v=""/>
    <x v="0"/>
  </r>
  <r>
    <x v="0"/>
    <x v="48"/>
    <s v=""/>
    <x v="48"/>
    <x v="1"/>
    <x v="32"/>
    <x v="0"/>
    <n v="20"/>
    <n v="20"/>
    <n v="4.1580041580041603E-2"/>
    <n v="4.1580041580041603E-2"/>
    <s v=""/>
    <s v=""/>
    <x v="0"/>
  </r>
  <r>
    <x v="0"/>
    <x v="48"/>
    <s v=""/>
    <x v="48"/>
    <x v="3"/>
    <x v="36"/>
    <x v="0"/>
    <n v="30"/>
    <n v="30"/>
    <n v="6.6528066528066504E-2"/>
    <n v="6.6528066528066504E-2"/>
    <s v=""/>
    <s v=""/>
    <x v="0"/>
  </r>
  <r>
    <x v="0"/>
    <x v="48"/>
    <s v=""/>
    <x v="48"/>
    <x v="4"/>
    <x v="9"/>
    <x v="0"/>
    <n v="10"/>
    <n v="10"/>
    <n v="1.6632016632016602E-2"/>
    <n v="1.6632016632016602E-2"/>
    <s v=""/>
    <s v=""/>
    <x v="0"/>
  </r>
  <r>
    <x v="0"/>
    <x v="48"/>
    <s v=""/>
    <x v="48"/>
    <x v="7"/>
    <x v="31"/>
    <x v="0"/>
    <n v="225"/>
    <n v="225"/>
    <n v="0.47193347193347202"/>
    <n v="0.47193347193347202"/>
    <s v=""/>
    <s v=""/>
    <x v="0"/>
  </r>
  <r>
    <x v="0"/>
    <x v="48"/>
    <s v=""/>
    <x v="48"/>
    <x v="4"/>
    <x v="26"/>
    <x v="0"/>
    <n v="20"/>
    <n v="20"/>
    <n v="3.9501039501039503E-2"/>
    <n v="3.9501039501039503E-2"/>
    <s v=""/>
    <s v=""/>
    <x v="0"/>
  </r>
  <r>
    <x v="0"/>
    <x v="48"/>
    <s v=""/>
    <x v="48"/>
    <x v="4"/>
    <x v="5"/>
    <x v="0"/>
    <n v="-1"/>
    <n v="0"/>
    <n v="-0.01"/>
    <n v="0"/>
    <s v=""/>
    <s v=""/>
    <x v="0"/>
  </r>
  <r>
    <x v="0"/>
    <x v="48"/>
    <s v=""/>
    <x v="48"/>
    <x v="8"/>
    <x v="28"/>
    <x v="0"/>
    <n v="-1"/>
    <n v="0"/>
    <n v="-0.01"/>
    <n v="0"/>
    <s v=""/>
    <s v=""/>
    <x v="0"/>
  </r>
  <r>
    <x v="0"/>
    <x v="48"/>
    <s v=""/>
    <x v="48"/>
    <x v="3"/>
    <x v="24"/>
    <x v="0"/>
    <n v="365"/>
    <n v="365"/>
    <n v="0.76299376299376298"/>
    <n v="0.76299376299376298"/>
    <s v=""/>
    <s v=""/>
    <x v="0"/>
  </r>
  <r>
    <x v="0"/>
    <x v="48"/>
    <s v=""/>
    <x v="48"/>
    <x v="3"/>
    <x v="25"/>
    <x v="0"/>
    <n v="40"/>
    <n v="40"/>
    <n v="8.5239085239085202E-2"/>
    <n v="8.5239085239085202E-2"/>
    <s v=""/>
    <s v=""/>
    <x v="0"/>
  </r>
  <r>
    <x v="0"/>
    <x v="48"/>
    <s v=""/>
    <x v="48"/>
    <x v="4"/>
    <x v="19"/>
    <x v="0"/>
    <n v="70"/>
    <n v="70"/>
    <n v="0.14968814968815"/>
    <n v="0.14968814968815"/>
    <s v=""/>
    <s v=""/>
    <x v="0"/>
  </r>
  <r>
    <x v="0"/>
    <x v="48"/>
    <s v=""/>
    <x v="48"/>
    <x v="7"/>
    <x v="15"/>
    <x v="0"/>
    <n v="40"/>
    <n v="40"/>
    <n v="7.9002079002079006E-2"/>
    <n v="7.9002079002079006E-2"/>
    <s v=""/>
    <s v=""/>
    <x v="0"/>
  </r>
  <r>
    <x v="0"/>
    <x v="48"/>
    <s v=""/>
    <x v="48"/>
    <x v="2"/>
    <x v="14"/>
    <x v="0"/>
    <n v="425"/>
    <n v="425"/>
    <n v="0.88565488565488604"/>
    <n v="0.88565488565488604"/>
    <s v=""/>
    <s v=""/>
    <x v="0"/>
  </r>
  <r>
    <x v="0"/>
    <x v="48"/>
    <s v=""/>
    <x v="48"/>
    <x v="8"/>
    <x v="30"/>
    <x v="0"/>
    <n v="10"/>
    <n v="10"/>
    <n v="2.2869022869022902E-2"/>
    <n v="2.2869022869022902E-2"/>
    <s v=""/>
    <s v=""/>
    <x v="0"/>
  </r>
  <r>
    <x v="0"/>
    <x v="48"/>
    <s v=""/>
    <x v="48"/>
    <x v="1"/>
    <x v="23"/>
    <x v="0"/>
    <n v="210"/>
    <n v="210"/>
    <n v="0.43451143451143498"/>
    <n v="0.43451143451143498"/>
    <s v=""/>
    <s v=""/>
    <x v="0"/>
  </r>
  <r>
    <x v="0"/>
    <x v="48"/>
    <s v=""/>
    <x v="48"/>
    <x v="8"/>
    <x v="18"/>
    <x v="0"/>
    <n v="-1"/>
    <n v="0"/>
    <n v="-0.01"/>
    <n v="0"/>
    <s v=""/>
    <s v=""/>
    <x v="0"/>
  </r>
  <r>
    <x v="0"/>
    <x v="48"/>
    <s v=""/>
    <x v="48"/>
    <x v="5"/>
    <x v="35"/>
    <x v="3"/>
    <n v="30"/>
    <n v="30"/>
    <n v="6.0291060291060301E-2"/>
    <n v="6.0291060291060301E-2"/>
    <s v=""/>
    <s v=""/>
    <x v="0"/>
  </r>
  <r>
    <x v="0"/>
    <x v="48"/>
    <s v=""/>
    <x v="48"/>
    <x v="8"/>
    <x v="29"/>
    <x v="0"/>
    <n v="-1"/>
    <n v="0"/>
    <n v="-0.01"/>
    <n v="0"/>
    <s v=""/>
    <s v=""/>
    <x v="0"/>
  </r>
  <r>
    <x v="0"/>
    <x v="48"/>
    <s v=""/>
    <x v="48"/>
    <x v="7"/>
    <x v="13"/>
    <x v="0"/>
    <n v="125"/>
    <n v="125"/>
    <n v="0.25779625779625798"/>
    <n v="0.25779625779625798"/>
    <s v=""/>
    <s v=""/>
    <x v="0"/>
  </r>
  <r>
    <x v="0"/>
    <x v="48"/>
    <s v=""/>
    <x v="48"/>
    <x v="5"/>
    <x v="17"/>
    <x v="2"/>
    <n v="450"/>
    <n v="450"/>
    <n v="0.93970893970893998"/>
    <n v="0.93970893970893998"/>
    <s v=""/>
    <s v=""/>
    <x v="0"/>
  </r>
  <r>
    <x v="0"/>
    <x v="48"/>
    <s v=""/>
    <x v="48"/>
    <x v="7"/>
    <x v="7"/>
    <x v="0"/>
    <n v="-1"/>
    <n v="0"/>
    <n v="-0.01"/>
    <n v="0"/>
    <s v=""/>
    <s v=""/>
    <x v="0"/>
  </r>
  <r>
    <x v="0"/>
    <x v="48"/>
    <s v=""/>
    <x v="48"/>
    <x v="6"/>
    <x v="11"/>
    <x v="0"/>
    <n v="480"/>
    <n v="480"/>
    <n v="1"/>
    <n v="1"/>
    <s v=""/>
    <s v=""/>
    <x v="0"/>
  </r>
  <r>
    <x v="0"/>
    <x v="48"/>
    <s v=""/>
    <x v="48"/>
    <x v="3"/>
    <x v="7"/>
    <x v="0"/>
    <n v="10"/>
    <n v="10"/>
    <n v="2.2869022869022902E-2"/>
    <n v="2.2869022869022902E-2"/>
    <s v=""/>
    <s v=""/>
    <x v="0"/>
  </r>
  <r>
    <x v="0"/>
    <x v="48"/>
    <s v=""/>
    <x v="48"/>
    <x v="7"/>
    <x v="16"/>
    <x v="0"/>
    <n v="90"/>
    <n v="90"/>
    <n v="0.191268191268191"/>
    <n v="0.191268191268191"/>
    <s v=""/>
    <s v=""/>
    <x v="0"/>
  </r>
  <r>
    <x v="0"/>
    <x v="48"/>
    <s v=""/>
    <x v="48"/>
    <x v="3"/>
    <x v="22"/>
    <x v="0"/>
    <n v="15"/>
    <n v="15"/>
    <n v="2.9106029106029101E-2"/>
    <n v="2.9106029106029101E-2"/>
    <s v=""/>
    <s v=""/>
    <x v="0"/>
  </r>
  <r>
    <x v="0"/>
    <x v="48"/>
    <s v=""/>
    <x v="48"/>
    <x v="5"/>
    <x v="1"/>
    <x v="1"/>
    <n v="-1"/>
    <n v="0"/>
    <n v="-0.01"/>
    <n v="0"/>
    <s v=""/>
    <s v=""/>
    <x v="0"/>
  </r>
  <r>
    <x v="0"/>
    <x v="48"/>
    <s v=""/>
    <x v="48"/>
    <x v="1"/>
    <x v="20"/>
    <x v="0"/>
    <n v="135"/>
    <n v="135"/>
    <n v="0.27858627858627899"/>
    <n v="0.27858627858627899"/>
    <s v=""/>
    <s v=""/>
    <x v="0"/>
  </r>
  <r>
    <x v="0"/>
    <x v="48"/>
    <s v=""/>
    <x v="48"/>
    <x v="8"/>
    <x v="7"/>
    <x v="0"/>
    <n v="465"/>
    <n v="465"/>
    <n v="0.96257796257796302"/>
    <n v="0.96257796257796302"/>
    <s v=""/>
    <s v=""/>
    <x v="0"/>
  </r>
  <r>
    <x v="0"/>
    <x v="48"/>
    <s v=""/>
    <x v="48"/>
    <x v="4"/>
    <x v="4"/>
    <x v="0"/>
    <n v="80"/>
    <n v="80"/>
    <n v="0.17047817047816999"/>
    <n v="0.17047817047816999"/>
    <s v=""/>
    <s v=""/>
    <x v="0"/>
  </r>
  <r>
    <x v="0"/>
    <x v="48"/>
    <s v=""/>
    <x v="48"/>
    <x v="9"/>
    <x v="11"/>
    <x v="0"/>
    <s v=""/>
    <s v=""/>
    <s v=""/>
    <s v=""/>
    <n v="7.83019"/>
    <n v="6"/>
    <x v="0"/>
  </r>
  <r>
    <x v="0"/>
    <x v="49"/>
    <s v=""/>
    <x v="49"/>
    <x v="9"/>
    <x v="11"/>
    <x v="0"/>
    <s v=""/>
    <s v=""/>
    <s v=""/>
    <s v=""/>
    <n v="-1"/>
    <n v="-1"/>
    <x v="0"/>
  </r>
  <r>
    <x v="0"/>
    <x v="49"/>
    <s v=""/>
    <x v="49"/>
    <x v="10"/>
    <x v="11"/>
    <x v="0"/>
    <s v=""/>
    <s v=""/>
    <s v=""/>
    <s v=""/>
    <n v="29.284579999999998"/>
    <n v="29"/>
    <x v="0"/>
  </r>
  <r>
    <x v="0"/>
    <x v="49"/>
    <s v=""/>
    <x v="49"/>
    <x v="0"/>
    <x v="0"/>
    <x v="0"/>
    <n v="1"/>
    <s v=""/>
    <s v=""/>
    <s v=""/>
    <s v=""/>
    <s v=""/>
    <x v="0"/>
  </r>
  <r>
    <x v="0"/>
    <x v="49"/>
    <s v=""/>
    <x v="49"/>
    <x v="4"/>
    <x v="27"/>
    <x v="0"/>
    <n v="135"/>
    <n v="135"/>
    <n v="0.27075098814229198"/>
    <n v="0.27075098814229198"/>
    <s v=""/>
    <s v=""/>
    <x v="0"/>
  </r>
  <r>
    <x v="0"/>
    <x v="49"/>
    <s v=""/>
    <x v="49"/>
    <x v="3"/>
    <x v="6"/>
    <x v="0"/>
    <n v="5"/>
    <n v="5"/>
    <n v="1.38339920948617E-2"/>
    <n v="1.38339920948617E-2"/>
    <s v=""/>
    <s v=""/>
    <x v="0"/>
  </r>
  <r>
    <x v="0"/>
    <x v="49"/>
    <s v=""/>
    <x v="49"/>
    <x v="8"/>
    <x v="34"/>
    <x v="0"/>
    <n v="10"/>
    <n v="10"/>
    <n v="2.1739130434782601E-2"/>
    <n v="2.1739130434782601E-2"/>
    <s v=""/>
    <s v=""/>
    <x v="0"/>
  </r>
  <r>
    <x v="0"/>
    <x v="49"/>
    <s v=""/>
    <x v="49"/>
    <x v="4"/>
    <x v="10"/>
    <x v="0"/>
    <n v="150"/>
    <n v="150"/>
    <n v="0.29841897233201597"/>
    <n v="0.29841897233201597"/>
    <s v=""/>
    <s v=""/>
    <x v="0"/>
  </r>
  <r>
    <x v="0"/>
    <x v="49"/>
    <s v=""/>
    <x v="49"/>
    <x v="4"/>
    <x v="26"/>
    <x v="0"/>
    <n v="20"/>
    <n v="20"/>
    <n v="3.9525691699604702E-2"/>
    <n v="3.9525691699604702E-2"/>
    <s v=""/>
    <s v=""/>
    <x v="0"/>
  </r>
  <r>
    <x v="0"/>
    <x v="49"/>
    <s v=""/>
    <x v="49"/>
    <x v="1"/>
    <x v="8"/>
    <x v="0"/>
    <n v="-1"/>
    <n v="0"/>
    <n v="-0.01"/>
    <n v="0"/>
    <s v=""/>
    <s v=""/>
    <x v="0"/>
  </r>
  <r>
    <x v="0"/>
    <x v="49"/>
    <s v=""/>
    <x v="49"/>
    <x v="1"/>
    <x v="1"/>
    <x v="0"/>
    <n v="505"/>
    <n v="505"/>
    <n v="1"/>
    <n v="1"/>
    <s v=""/>
    <s v=""/>
    <x v="0"/>
  </r>
  <r>
    <x v="0"/>
    <x v="49"/>
    <s v=""/>
    <x v="49"/>
    <x v="7"/>
    <x v="31"/>
    <x v="0"/>
    <n v="90"/>
    <n v="90"/>
    <n v="0.173913043478261"/>
    <n v="0.173913043478261"/>
    <s v=""/>
    <s v=""/>
    <x v="0"/>
  </r>
  <r>
    <x v="0"/>
    <x v="49"/>
    <s v=""/>
    <x v="49"/>
    <x v="4"/>
    <x v="19"/>
    <x v="0"/>
    <n v="95"/>
    <n v="95"/>
    <n v="0.185770750988142"/>
    <n v="0.185770750988142"/>
    <s v=""/>
    <s v=""/>
    <x v="0"/>
  </r>
  <r>
    <x v="0"/>
    <x v="49"/>
    <s v=""/>
    <x v="49"/>
    <x v="2"/>
    <x v="12"/>
    <x v="0"/>
    <n v="20"/>
    <n v="20"/>
    <n v="3.7549407114624497E-2"/>
    <n v="3.7549407114624497E-2"/>
    <s v=""/>
    <s v=""/>
    <x v="0"/>
  </r>
  <r>
    <x v="0"/>
    <x v="49"/>
    <s v=""/>
    <x v="49"/>
    <x v="2"/>
    <x v="7"/>
    <x v="0"/>
    <n v="-1"/>
    <n v="0"/>
    <n v="-0.01"/>
    <n v="0"/>
    <s v=""/>
    <s v=""/>
    <x v="0"/>
  </r>
  <r>
    <x v="0"/>
    <x v="49"/>
    <s v=""/>
    <x v="49"/>
    <x v="8"/>
    <x v="33"/>
    <x v="0"/>
    <n v="35"/>
    <n v="35"/>
    <n v="7.1146245059288502E-2"/>
    <n v="7.1146245059288502E-2"/>
    <s v=""/>
    <s v=""/>
    <x v="0"/>
  </r>
  <r>
    <x v="0"/>
    <x v="49"/>
    <s v=""/>
    <x v="49"/>
    <x v="4"/>
    <x v="9"/>
    <x v="0"/>
    <n v="10"/>
    <n v="10"/>
    <n v="1.97628458498024E-2"/>
    <n v="1.97628458498024E-2"/>
    <s v=""/>
    <s v=""/>
    <x v="0"/>
  </r>
  <r>
    <x v="0"/>
    <x v="49"/>
    <s v=""/>
    <x v="49"/>
    <x v="3"/>
    <x v="36"/>
    <x v="0"/>
    <n v="70"/>
    <n v="70"/>
    <n v="0.13438735177865599"/>
    <n v="0.13438735177865599"/>
    <s v=""/>
    <s v=""/>
    <x v="0"/>
  </r>
  <r>
    <x v="0"/>
    <x v="49"/>
    <s v=""/>
    <x v="49"/>
    <x v="8"/>
    <x v="28"/>
    <x v="0"/>
    <n v="90"/>
    <n v="90"/>
    <n v="0.173913043478261"/>
    <n v="0.173913043478261"/>
    <s v=""/>
    <s v=""/>
    <x v="0"/>
  </r>
  <r>
    <x v="0"/>
    <x v="49"/>
    <s v=""/>
    <x v="49"/>
    <x v="7"/>
    <x v="15"/>
    <x v="0"/>
    <n v="45"/>
    <n v="45"/>
    <n v="9.2885375494071207E-2"/>
    <n v="9.2885375494071207E-2"/>
    <s v=""/>
    <s v=""/>
    <x v="0"/>
  </r>
  <r>
    <x v="0"/>
    <x v="49"/>
    <s v=""/>
    <x v="49"/>
    <x v="1"/>
    <x v="32"/>
    <x v="0"/>
    <n v="-1"/>
    <n v="0"/>
    <n v="-0.01"/>
    <n v="0"/>
    <s v=""/>
    <s v=""/>
    <x v="0"/>
  </r>
  <r>
    <x v="0"/>
    <x v="49"/>
    <s v=""/>
    <x v="49"/>
    <x v="6"/>
    <x v="11"/>
    <x v="0"/>
    <n v="505"/>
    <n v="505"/>
    <n v="1"/>
    <n v="1"/>
    <s v=""/>
    <s v=""/>
    <x v="0"/>
  </r>
  <r>
    <x v="0"/>
    <x v="49"/>
    <s v=""/>
    <x v="49"/>
    <x v="4"/>
    <x v="5"/>
    <x v="0"/>
    <n v="-1"/>
    <n v="0"/>
    <n v="-0.01"/>
    <n v="0"/>
    <s v=""/>
    <s v=""/>
    <x v="0"/>
  </r>
  <r>
    <x v="0"/>
    <x v="49"/>
    <s v=""/>
    <x v="49"/>
    <x v="3"/>
    <x v="25"/>
    <x v="0"/>
    <n v="10"/>
    <n v="10"/>
    <n v="2.3715415019762799E-2"/>
    <n v="2.3715415019762799E-2"/>
    <s v=""/>
    <s v=""/>
    <x v="0"/>
  </r>
  <r>
    <x v="0"/>
    <x v="49"/>
    <s v=""/>
    <x v="49"/>
    <x v="2"/>
    <x v="2"/>
    <x v="0"/>
    <n v="100"/>
    <n v="100"/>
    <n v="0.201581027667984"/>
    <n v="0.201581027667984"/>
    <s v=""/>
    <s v=""/>
    <x v="0"/>
  </r>
  <r>
    <x v="0"/>
    <x v="49"/>
    <s v=""/>
    <x v="49"/>
    <x v="7"/>
    <x v="16"/>
    <x v="0"/>
    <n v="35"/>
    <n v="35"/>
    <n v="6.7193675889328106E-2"/>
    <n v="6.7193675889328106E-2"/>
    <s v=""/>
    <s v=""/>
    <x v="0"/>
  </r>
  <r>
    <x v="0"/>
    <x v="49"/>
    <s v=""/>
    <x v="49"/>
    <x v="8"/>
    <x v="7"/>
    <x v="0"/>
    <n v="10"/>
    <n v="10"/>
    <n v="1.7786561264822101E-2"/>
    <n v="1.7786561264822101E-2"/>
    <s v=""/>
    <s v=""/>
    <x v="0"/>
  </r>
  <r>
    <x v="0"/>
    <x v="49"/>
    <s v=""/>
    <x v="49"/>
    <x v="7"/>
    <x v="7"/>
    <x v="0"/>
    <n v="-1"/>
    <n v="0"/>
    <n v="-0.01"/>
    <n v="0"/>
    <s v=""/>
    <s v=""/>
    <x v="0"/>
  </r>
  <r>
    <x v="0"/>
    <x v="49"/>
    <s v=""/>
    <x v="49"/>
    <x v="4"/>
    <x v="4"/>
    <x v="0"/>
    <n v="90"/>
    <n v="90"/>
    <n v="0.18181818181818199"/>
    <n v="0.18181818181818199"/>
    <s v=""/>
    <s v=""/>
    <x v="0"/>
  </r>
  <r>
    <x v="0"/>
    <x v="49"/>
    <s v=""/>
    <x v="49"/>
    <x v="3"/>
    <x v="22"/>
    <x v="0"/>
    <n v="10"/>
    <n v="10"/>
    <n v="1.58102766798419E-2"/>
    <n v="1.58102766798419E-2"/>
    <s v=""/>
    <s v=""/>
    <x v="0"/>
  </r>
  <r>
    <x v="0"/>
    <x v="49"/>
    <s v=""/>
    <x v="49"/>
    <x v="1"/>
    <x v="20"/>
    <x v="0"/>
    <n v="-1"/>
    <n v="0"/>
    <n v="-0.01"/>
    <n v="0"/>
    <s v=""/>
    <s v=""/>
    <x v="0"/>
  </r>
  <r>
    <x v="0"/>
    <x v="49"/>
    <s v=""/>
    <x v="49"/>
    <x v="5"/>
    <x v="17"/>
    <x v="2"/>
    <n v="-1"/>
    <n v="0"/>
    <n v="-0.01"/>
    <n v="0"/>
    <s v=""/>
    <s v=""/>
    <x v="0"/>
  </r>
  <r>
    <x v="0"/>
    <x v="49"/>
    <s v=""/>
    <x v="49"/>
    <x v="7"/>
    <x v="13"/>
    <x v="0"/>
    <n v="335"/>
    <n v="335"/>
    <n v="0.66403162055335996"/>
    <n v="0.66403162055335996"/>
    <s v=""/>
    <s v=""/>
    <x v="0"/>
  </r>
  <r>
    <x v="0"/>
    <x v="49"/>
    <s v=""/>
    <x v="49"/>
    <x v="8"/>
    <x v="30"/>
    <x v="0"/>
    <n v="170"/>
    <n v="170"/>
    <n v="0.33992094861660099"/>
    <n v="0.33992094861660099"/>
    <s v=""/>
    <s v=""/>
    <x v="0"/>
  </r>
  <r>
    <x v="0"/>
    <x v="49"/>
    <s v=""/>
    <x v="49"/>
    <x v="5"/>
    <x v="1"/>
    <x v="1"/>
    <n v="505"/>
    <n v="505"/>
    <n v="1"/>
    <n v="1"/>
    <s v=""/>
    <s v=""/>
    <x v="0"/>
  </r>
  <r>
    <x v="0"/>
    <x v="49"/>
    <s v=""/>
    <x v="49"/>
    <x v="8"/>
    <x v="29"/>
    <x v="0"/>
    <n v="175"/>
    <n v="175"/>
    <n v="0.34980237154150201"/>
    <n v="0.34980237154150201"/>
    <s v=""/>
    <s v=""/>
    <x v="0"/>
  </r>
  <r>
    <x v="0"/>
    <x v="49"/>
    <s v=""/>
    <x v="49"/>
    <x v="5"/>
    <x v="35"/>
    <x v="3"/>
    <n v="-1"/>
    <n v="0"/>
    <n v="-0.01"/>
    <n v="0"/>
    <s v=""/>
    <s v=""/>
    <x v="0"/>
  </r>
  <r>
    <x v="0"/>
    <x v="49"/>
    <s v=""/>
    <x v="49"/>
    <x v="3"/>
    <x v="7"/>
    <x v="0"/>
    <n v="-1"/>
    <n v="0"/>
    <n v="-0.01"/>
    <n v="0"/>
    <s v=""/>
    <s v=""/>
    <x v="0"/>
  </r>
  <r>
    <x v="0"/>
    <x v="49"/>
    <s v=""/>
    <x v="49"/>
    <x v="8"/>
    <x v="18"/>
    <x v="0"/>
    <n v="15"/>
    <n v="15"/>
    <n v="2.5691699604743101E-2"/>
    <n v="2.5691699604743101E-2"/>
    <s v=""/>
    <s v=""/>
    <x v="0"/>
  </r>
  <r>
    <x v="0"/>
    <x v="49"/>
    <s v=""/>
    <x v="49"/>
    <x v="1"/>
    <x v="23"/>
    <x v="0"/>
    <n v="-1"/>
    <n v="0"/>
    <n v="-0.01"/>
    <n v="0"/>
    <s v=""/>
    <s v=""/>
    <x v="0"/>
  </r>
  <r>
    <x v="0"/>
    <x v="49"/>
    <s v=""/>
    <x v="49"/>
    <x v="2"/>
    <x v="14"/>
    <x v="0"/>
    <n v="385"/>
    <n v="385"/>
    <n v="0.76086956521739102"/>
    <n v="0.76086956521739102"/>
    <s v=""/>
    <s v=""/>
    <x v="0"/>
  </r>
  <r>
    <x v="0"/>
    <x v="49"/>
    <s v=""/>
    <x v="49"/>
    <x v="4"/>
    <x v="1"/>
    <x v="0"/>
    <n v="-1"/>
    <n v="0"/>
    <n v="-0.01"/>
    <n v="0"/>
    <s v=""/>
    <s v=""/>
    <x v="0"/>
  </r>
  <r>
    <x v="0"/>
    <x v="49"/>
    <s v=""/>
    <x v="49"/>
    <x v="3"/>
    <x v="21"/>
    <x v="0"/>
    <n v="10"/>
    <n v="10"/>
    <n v="1.58102766798419E-2"/>
    <n v="1.58102766798419E-2"/>
    <s v=""/>
    <s v=""/>
    <x v="0"/>
  </r>
  <r>
    <x v="0"/>
    <x v="49"/>
    <s v=""/>
    <x v="49"/>
    <x v="3"/>
    <x v="3"/>
    <x v="0"/>
    <n v="5"/>
    <n v="5"/>
    <n v="1.38339920948617E-2"/>
    <n v="1.38339920948617E-2"/>
    <s v=""/>
    <s v=""/>
    <x v="0"/>
  </r>
  <r>
    <x v="0"/>
    <x v="49"/>
    <s v=""/>
    <x v="49"/>
    <x v="3"/>
    <x v="24"/>
    <x v="0"/>
    <n v="395"/>
    <n v="395"/>
    <n v="0.78260869565217395"/>
    <n v="0.78260869565217395"/>
    <s v=""/>
    <s v=""/>
    <x v="0"/>
  </r>
  <r>
    <x v="0"/>
    <x v="50"/>
    <s v=""/>
    <x v="50"/>
    <x v="0"/>
    <x v="0"/>
    <x v="0"/>
    <n v="1"/>
    <s v=""/>
    <s v=""/>
    <s v=""/>
    <s v=""/>
    <s v=""/>
    <x v="0"/>
  </r>
  <r>
    <x v="0"/>
    <x v="50"/>
    <s v=""/>
    <x v="50"/>
    <x v="9"/>
    <x v="11"/>
    <x v="0"/>
    <s v=""/>
    <s v=""/>
    <s v=""/>
    <s v=""/>
    <n v="8.0705899999999993"/>
    <n v="7"/>
    <x v="0"/>
  </r>
  <r>
    <x v="0"/>
    <x v="50"/>
    <s v=""/>
    <x v="50"/>
    <x v="10"/>
    <x v="11"/>
    <x v="0"/>
    <s v=""/>
    <s v=""/>
    <s v=""/>
    <s v=""/>
    <n v="27.63158"/>
    <n v="27"/>
    <x v="0"/>
  </r>
  <r>
    <x v="0"/>
    <x v="50"/>
    <s v=""/>
    <x v="50"/>
    <x v="3"/>
    <x v="21"/>
    <x v="0"/>
    <n v="-1"/>
    <n v="0"/>
    <n v="-0.01"/>
    <n v="0"/>
    <s v=""/>
    <s v=""/>
    <x v="0"/>
  </r>
  <r>
    <x v="0"/>
    <x v="50"/>
    <s v=""/>
    <x v="50"/>
    <x v="8"/>
    <x v="34"/>
    <x v="0"/>
    <n v="5"/>
    <n v="5"/>
    <n v="1.0964912280701801E-2"/>
    <n v="1.0964912280701801E-2"/>
    <s v=""/>
    <s v=""/>
    <x v="0"/>
  </r>
  <r>
    <x v="0"/>
    <x v="50"/>
    <s v=""/>
    <x v="50"/>
    <x v="4"/>
    <x v="26"/>
    <x v="0"/>
    <n v="30"/>
    <n v="30"/>
    <n v="6.7982456140350894E-2"/>
    <n v="6.7982456140350894E-2"/>
    <s v=""/>
    <s v=""/>
    <x v="0"/>
  </r>
  <r>
    <x v="0"/>
    <x v="50"/>
    <s v=""/>
    <x v="50"/>
    <x v="1"/>
    <x v="1"/>
    <x v="0"/>
    <n v="5"/>
    <n v="5"/>
    <n v="1.3157894736842099E-2"/>
    <n v="1.3157894736842099E-2"/>
    <s v=""/>
    <s v=""/>
    <x v="0"/>
  </r>
  <r>
    <x v="0"/>
    <x v="50"/>
    <s v=""/>
    <x v="50"/>
    <x v="2"/>
    <x v="12"/>
    <x v="0"/>
    <n v="-1"/>
    <n v="0"/>
    <n v="-0.01"/>
    <n v="0"/>
    <s v=""/>
    <s v=""/>
    <x v="0"/>
  </r>
  <r>
    <x v="0"/>
    <x v="50"/>
    <s v=""/>
    <x v="50"/>
    <x v="3"/>
    <x v="6"/>
    <x v="0"/>
    <n v="15"/>
    <n v="15"/>
    <n v="3.5087719298245598E-2"/>
    <n v="3.5087719298245598E-2"/>
    <s v=""/>
    <s v=""/>
    <x v="0"/>
  </r>
  <r>
    <x v="0"/>
    <x v="50"/>
    <s v=""/>
    <x v="50"/>
    <x v="4"/>
    <x v="1"/>
    <x v="0"/>
    <n v="-1"/>
    <n v="0"/>
    <n v="-0.01"/>
    <n v="0"/>
    <s v=""/>
    <s v=""/>
    <x v="0"/>
  </r>
  <r>
    <x v="0"/>
    <x v="50"/>
    <s v=""/>
    <x v="50"/>
    <x v="1"/>
    <x v="20"/>
    <x v="0"/>
    <n v="125"/>
    <n v="125"/>
    <n v="0.27850877192982498"/>
    <n v="0.27850877192982498"/>
    <s v=""/>
    <s v=""/>
    <x v="0"/>
  </r>
  <r>
    <x v="0"/>
    <x v="50"/>
    <s v=""/>
    <x v="50"/>
    <x v="8"/>
    <x v="33"/>
    <x v="0"/>
    <n v="30"/>
    <n v="30"/>
    <n v="6.3596491228070207E-2"/>
    <n v="6.3596491228070207E-2"/>
    <s v=""/>
    <s v=""/>
    <x v="0"/>
  </r>
  <r>
    <x v="0"/>
    <x v="50"/>
    <s v=""/>
    <x v="50"/>
    <x v="2"/>
    <x v="2"/>
    <x v="0"/>
    <n v="85"/>
    <n v="85"/>
    <n v="0.18859649122807001"/>
    <n v="0.18859649122807001"/>
    <s v=""/>
    <s v=""/>
    <x v="0"/>
  </r>
  <r>
    <x v="0"/>
    <x v="50"/>
    <s v=""/>
    <x v="50"/>
    <x v="4"/>
    <x v="10"/>
    <x v="0"/>
    <n v="160"/>
    <n v="160"/>
    <n v="0.35087719298245601"/>
    <n v="0.35087719298245601"/>
    <s v=""/>
    <s v=""/>
    <x v="0"/>
  </r>
  <r>
    <x v="0"/>
    <x v="50"/>
    <s v=""/>
    <x v="50"/>
    <x v="1"/>
    <x v="8"/>
    <x v="0"/>
    <n v="105"/>
    <n v="105"/>
    <n v="0.22807017543859601"/>
    <n v="0.22807017543859601"/>
    <s v=""/>
    <s v=""/>
    <x v="0"/>
  </r>
  <r>
    <x v="0"/>
    <x v="50"/>
    <s v=""/>
    <x v="50"/>
    <x v="4"/>
    <x v="9"/>
    <x v="0"/>
    <n v="10"/>
    <n v="10"/>
    <n v="2.6315789473684199E-2"/>
    <n v="2.6315789473684199E-2"/>
    <s v=""/>
    <s v=""/>
    <x v="0"/>
  </r>
  <r>
    <x v="0"/>
    <x v="50"/>
    <s v=""/>
    <x v="50"/>
    <x v="3"/>
    <x v="36"/>
    <x v="0"/>
    <n v="10"/>
    <n v="10"/>
    <n v="2.1929824561403501E-2"/>
    <n v="2.1929824561403501E-2"/>
    <s v=""/>
    <s v=""/>
    <x v="0"/>
  </r>
  <r>
    <x v="0"/>
    <x v="50"/>
    <s v=""/>
    <x v="50"/>
    <x v="1"/>
    <x v="23"/>
    <x v="0"/>
    <n v="210"/>
    <n v="210"/>
    <n v="0.45833333333333298"/>
    <n v="0.45833333333333298"/>
    <s v=""/>
    <s v=""/>
    <x v="0"/>
  </r>
  <r>
    <x v="0"/>
    <x v="50"/>
    <s v=""/>
    <x v="50"/>
    <x v="4"/>
    <x v="5"/>
    <x v="0"/>
    <n v="-1"/>
    <n v="0"/>
    <n v="-0.01"/>
    <n v="0"/>
    <s v=""/>
    <s v=""/>
    <x v="0"/>
  </r>
  <r>
    <x v="0"/>
    <x v="50"/>
    <s v=""/>
    <x v="50"/>
    <x v="7"/>
    <x v="31"/>
    <x v="0"/>
    <n v="120"/>
    <n v="120"/>
    <n v="0.26315789473684198"/>
    <n v="0.26315789473684198"/>
    <s v=""/>
    <s v=""/>
    <x v="0"/>
  </r>
  <r>
    <x v="0"/>
    <x v="50"/>
    <s v=""/>
    <x v="50"/>
    <x v="7"/>
    <x v="7"/>
    <x v="0"/>
    <n v="-1"/>
    <n v="0"/>
    <n v="-0.01"/>
    <n v="0"/>
    <s v=""/>
    <s v=""/>
    <x v="0"/>
  </r>
  <r>
    <x v="0"/>
    <x v="50"/>
    <s v=""/>
    <x v="50"/>
    <x v="1"/>
    <x v="32"/>
    <x v="0"/>
    <n v="10"/>
    <n v="10"/>
    <n v="2.1929824561403501E-2"/>
    <n v="2.1929824561403501E-2"/>
    <s v=""/>
    <s v=""/>
    <x v="0"/>
  </r>
  <r>
    <x v="0"/>
    <x v="50"/>
    <s v=""/>
    <x v="50"/>
    <x v="2"/>
    <x v="7"/>
    <x v="0"/>
    <n v="10"/>
    <n v="10"/>
    <n v="2.6315789473684199E-2"/>
    <n v="2.6315789473684199E-2"/>
    <s v=""/>
    <s v=""/>
    <x v="0"/>
  </r>
  <r>
    <x v="0"/>
    <x v="50"/>
    <s v=""/>
    <x v="50"/>
    <x v="4"/>
    <x v="19"/>
    <x v="0"/>
    <n v="105"/>
    <n v="105"/>
    <n v="0.234649122807018"/>
    <n v="0.234649122807018"/>
    <s v=""/>
    <s v=""/>
    <x v="0"/>
  </r>
  <r>
    <x v="0"/>
    <x v="50"/>
    <s v=""/>
    <x v="50"/>
    <x v="5"/>
    <x v="35"/>
    <x v="3"/>
    <n v="-1"/>
    <n v="0"/>
    <n v="-0.01"/>
    <n v="0"/>
    <s v=""/>
    <s v=""/>
    <x v="0"/>
  </r>
  <r>
    <x v="0"/>
    <x v="50"/>
    <s v=""/>
    <x v="50"/>
    <x v="5"/>
    <x v="1"/>
    <x v="1"/>
    <n v="455"/>
    <n v="455"/>
    <n v="1"/>
    <n v="1"/>
    <s v=""/>
    <s v=""/>
    <x v="0"/>
  </r>
  <r>
    <x v="0"/>
    <x v="50"/>
    <s v=""/>
    <x v="50"/>
    <x v="7"/>
    <x v="13"/>
    <x v="0"/>
    <n v="275"/>
    <n v="275"/>
    <n v="0.60745614035087703"/>
    <n v="0.60745614035087703"/>
    <s v=""/>
    <s v=""/>
    <x v="0"/>
  </r>
  <r>
    <x v="0"/>
    <x v="50"/>
    <s v=""/>
    <x v="50"/>
    <x v="3"/>
    <x v="7"/>
    <x v="0"/>
    <n v="-1"/>
    <n v="0"/>
    <n v="-0.01"/>
    <n v="0"/>
    <s v=""/>
    <s v=""/>
    <x v="0"/>
  </r>
  <r>
    <x v="0"/>
    <x v="50"/>
    <s v=""/>
    <x v="50"/>
    <x v="5"/>
    <x v="17"/>
    <x v="2"/>
    <n v="-1"/>
    <n v="0"/>
    <n v="-0.01"/>
    <n v="0"/>
    <s v=""/>
    <s v=""/>
    <x v="0"/>
  </r>
  <r>
    <x v="0"/>
    <x v="50"/>
    <s v=""/>
    <x v="50"/>
    <x v="8"/>
    <x v="7"/>
    <x v="0"/>
    <n v="-1"/>
    <n v="0"/>
    <n v="-0.01"/>
    <n v="0"/>
    <s v=""/>
    <s v=""/>
    <x v="0"/>
  </r>
  <r>
    <x v="0"/>
    <x v="50"/>
    <s v=""/>
    <x v="50"/>
    <x v="8"/>
    <x v="18"/>
    <x v="0"/>
    <n v="10"/>
    <n v="10"/>
    <n v="1.7543859649122799E-2"/>
    <n v="1.7543859649122799E-2"/>
    <s v=""/>
    <s v=""/>
    <x v="0"/>
  </r>
  <r>
    <x v="0"/>
    <x v="50"/>
    <s v=""/>
    <x v="50"/>
    <x v="8"/>
    <x v="30"/>
    <x v="0"/>
    <n v="155"/>
    <n v="155"/>
    <n v="0.34429824561403499"/>
    <n v="0.34429824561403499"/>
    <s v=""/>
    <s v=""/>
    <x v="0"/>
  </r>
  <r>
    <x v="0"/>
    <x v="50"/>
    <s v=""/>
    <x v="50"/>
    <x v="4"/>
    <x v="4"/>
    <x v="0"/>
    <n v="45"/>
    <n v="45"/>
    <n v="0.100877192982456"/>
    <n v="0.100877192982456"/>
    <s v=""/>
    <s v=""/>
    <x v="0"/>
  </r>
  <r>
    <x v="0"/>
    <x v="50"/>
    <s v=""/>
    <x v="50"/>
    <x v="8"/>
    <x v="29"/>
    <x v="0"/>
    <n v="195"/>
    <n v="195"/>
    <n v="0.42324561403508798"/>
    <n v="0.42324561403508798"/>
    <s v=""/>
    <s v=""/>
    <x v="0"/>
  </r>
  <r>
    <x v="0"/>
    <x v="50"/>
    <s v=""/>
    <x v="50"/>
    <x v="6"/>
    <x v="11"/>
    <x v="0"/>
    <n v="455"/>
    <n v="455"/>
    <n v="1"/>
    <n v="1"/>
    <s v=""/>
    <s v=""/>
    <x v="0"/>
  </r>
  <r>
    <x v="0"/>
    <x v="50"/>
    <s v=""/>
    <x v="50"/>
    <x v="7"/>
    <x v="16"/>
    <x v="0"/>
    <n v="35"/>
    <n v="35"/>
    <n v="7.2368421052631596E-2"/>
    <n v="7.2368421052631596E-2"/>
    <s v=""/>
    <s v=""/>
    <x v="0"/>
  </r>
  <r>
    <x v="0"/>
    <x v="50"/>
    <s v=""/>
    <x v="50"/>
    <x v="3"/>
    <x v="22"/>
    <x v="0"/>
    <n v="20"/>
    <n v="20"/>
    <n v="4.3859649122807001E-2"/>
    <n v="4.3859649122807001E-2"/>
    <s v=""/>
    <s v=""/>
    <x v="0"/>
  </r>
  <r>
    <x v="0"/>
    <x v="50"/>
    <s v=""/>
    <x v="50"/>
    <x v="8"/>
    <x v="28"/>
    <x v="0"/>
    <n v="60"/>
    <n v="60"/>
    <n v="0.13157894736842099"/>
    <n v="0.13157894736842099"/>
    <s v=""/>
    <s v=""/>
    <x v="0"/>
  </r>
  <r>
    <x v="0"/>
    <x v="50"/>
    <s v=""/>
    <x v="50"/>
    <x v="7"/>
    <x v="15"/>
    <x v="0"/>
    <n v="25"/>
    <n v="25"/>
    <n v="5.7017543859649099E-2"/>
    <n v="5.7017543859649099E-2"/>
    <s v=""/>
    <s v=""/>
    <x v="0"/>
  </r>
  <r>
    <x v="0"/>
    <x v="50"/>
    <s v=""/>
    <x v="50"/>
    <x v="3"/>
    <x v="24"/>
    <x v="0"/>
    <n v="395"/>
    <n v="395"/>
    <n v="0.86403508771929804"/>
    <n v="0.86403508771929804"/>
    <s v=""/>
    <s v=""/>
    <x v="0"/>
  </r>
  <r>
    <x v="0"/>
    <x v="50"/>
    <s v=""/>
    <x v="50"/>
    <x v="2"/>
    <x v="14"/>
    <x v="0"/>
    <n v="360"/>
    <n v="360"/>
    <n v="0.78508771929824595"/>
    <n v="0.78508771929824595"/>
    <s v=""/>
    <s v=""/>
    <x v="0"/>
  </r>
  <r>
    <x v="0"/>
    <x v="50"/>
    <s v=""/>
    <x v="50"/>
    <x v="3"/>
    <x v="25"/>
    <x v="0"/>
    <n v="5"/>
    <n v="5"/>
    <n v="1.53508771929825E-2"/>
    <n v="1.53508771929825E-2"/>
    <s v=""/>
    <s v=""/>
    <x v="0"/>
  </r>
  <r>
    <x v="0"/>
    <x v="50"/>
    <s v=""/>
    <x v="50"/>
    <x v="3"/>
    <x v="3"/>
    <x v="0"/>
    <n v="5"/>
    <n v="5"/>
    <n v="1.3157894736842099E-2"/>
    <n v="1.3157894736842099E-2"/>
    <s v=""/>
    <s v=""/>
    <x v="0"/>
  </r>
  <r>
    <x v="0"/>
    <x v="50"/>
    <s v=""/>
    <x v="50"/>
    <x v="4"/>
    <x v="27"/>
    <x v="0"/>
    <n v="100"/>
    <n v="100"/>
    <n v="0.21929824561403499"/>
    <n v="0.21929824561403499"/>
    <s v=""/>
    <s v=""/>
    <x v="0"/>
  </r>
  <r>
    <x v="0"/>
    <x v="51"/>
    <s v=""/>
    <x v="51"/>
    <x v="1"/>
    <x v="1"/>
    <x v="0"/>
    <n v="10"/>
    <n v="10"/>
    <n v="3.7656903765690398E-2"/>
    <n v="3.7656903765690398E-2"/>
    <s v=""/>
    <s v=""/>
    <x v="0"/>
  </r>
  <r>
    <x v="0"/>
    <x v="51"/>
    <s v=""/>
    <x v="51"/>
    <x v="3"/>
    <x v="3"/>
    <x v="0"/>
    <n v="-1"/>
    <n v="0"/>
    <n v="-0.01"/>
    <n v="0"/>
    <s v=""/>
    <s v=""/>
    <x v="0"/>
  </r>
  <r>
    <x v="0"/>
    <x v="51"/>
    <s v=""/>
    <x v="51"/>
    <x v="3"/>
    <x v="6"/>
    <x v="0"/>
    <n v="25"/>
    <n v="25"/>
    <n v="9.6234309623431005E-2"/>
    <n v="9.6234309623431005E-2"/>
    <s v=""/>
    <s v=""/>
    <x v="0"/>
  </r>
  <r>
    <x v="0"/>
    <x v="51"/>
    <s v=""/>
    <x v="51"/>
    <x v="4"/>
    <x v="27"/>
    <x v="0"/>
    <n v="90"/>
    <n v="90"/>
    <n v="0.37238493723849397"/>
    <n v="0.37238493723849397"/>
    <s v=""/>
    <s v=""/>
    <x v="0"/>
  </r>
  <r>
    <x v="0"/>
    <x v="51"/>
    <s v=""/>
    <x v="51"/>
    <x v="4"/>
    <x v="19"/>
    <x v="0"/>
    <n v="25"/>
    <n v="25"/>
    <n v="9.6234309623431005E-2"/>
    <n v="9.6234309623431005E-2"/>
    <s v=""/>
    <s v=""/>
    <x v="0"/>
  </r>
  <r>
    <x v="0"/>
    <x v="51"/>
    <s v=""/>
    <x v="51"/>
    <x v="2"/>
    <x v="14"/>
    <x v="0"/>
    <n v="220"/>
    <n v="220"/>
    <n v="0.92887029288702905"/>
    <n v="0.92887029288702905"/>
    <s v=""/>
    <s v=""/>
    <x v="0"/>
  </r>
  <r>
    <x v="0"/>
    <x v="51"/>
    <s v=""/>
    <x v="51"/>
    <x v="9"/>
    <x v="11"/>
    <x v="0"/>
    <s v=""/>
    <s v=""/>
    <s v=""/>
    <s v=""/>
    <n v="7.1428599999999998"/>
    <n v="6"/>
    <x v="0"/>
  </r>
  <r>
    <x v="0"/>
    <x v="51"/>
    <s v=""/>
    <x v="51"/>
    <x v="10"/>
    <x v="11"/>
    <x v="0"/>
    <s v=""/>
    <s v=""/>
    <s v=""/>
    <s v=""/>
    <n v="30.790790000000001"/>
    <n v="31"/>
    <x v="0"/>
  </r>
  <r>
    <x v="0"/>
    <x v="51"/>
    <s v=""/>
    <x v="51"/>
    <x v="0"/>
    <x v="0"/>
    <x v="0"/>
    <n v="1"/>
    <s v=""/>
    <s v=""/>
    <s v=""/>
    <s v=""/>
    <s v=""/>
    <x v="0"/>
  </r>
  <r>
    <x v="0"/>
    <x v="51"/>
    <s v=""/>
    <x v="51"/>
    <x v="4"/>
    <x v="1"/>
    <x v="0"/>
    <n v="-1"/>
    <n v="0"/>
    <n v="-0.01"/>
    <n v="0"/>
    <s v=""/>
    <s v=""/>
    <x v="0"/>
  </r>
  <r>
    <x v="0"/>
    <x v="51"/>
    <s v=""/>
    <x v="51"/>
    <x v="4"/>
    <x v="26"/>
    <x v="0"/>
    <n v="-1"/>
    <n v="0"/>
    <n v="-0.01"/>
    <n v="0"/>
    <s v=""/>
    <s v=""/>
    <x v="0"/>
  </r>
  <r>
    <x v="0"/>
    <x v="51"/>
    <s v=""/>
    <x v="51"/>
    <x v="2"/>
    <x v="12"/>
    <x v="0"/>
    <n v="-1"/>
    <n v="0"/>
    <n v="-0.01"/>
    <n v="0"/>
    <s v=""/>
    <s v=""/>
    <x v="0"/>
  </r>
  <r>
    <x v="0"/>
    <x v="51"/>
    <s v=""/>
    <x v="51"/>
    <x v="3"/>
    <x v="21"/>
    <x v="0"/>
    <n v="30"/>
    <n v="30"/>
    <n v="0.121338912133891"/>
    <n v="0.121338912133891"/>
    <s v=""/>
    <s v=""/>
    <x v="0"/>
  </r>
  <r>
    <x v="0"/>
    <x v="51"/>
    <s v=""/>
    <x v="51"/>
    <x v="3"/>
    <x v="25"/>
    <x v="0"/>
    <n v="10"/>
    <n v="10"/>
    <n v="3.3472803347280297E-2"/>
    <n v="3.3472803347280297E-2"/>
    <s v=""/>
    <s v=""/>
    <x v="0"/>
  </r>
  <r>
    <x v="0"/>
    <x v="51"/>
    <s v=""/>
    <x v="51"/>
    <x v="3"/>
    <x v="24"/>
    <x v="0"/>
    <n v="165"/>
    <n v="165"/>
    <n v="0.69456066945606698"/>
    <n v="0.69456066945606698"/>
    <s v=""/>
    <s v=""/>
    <x v="0"/>
  </r>
  <r>
    <x v="0"/>
    <x v="51"/>
    <s v=""/>
    <x v="51"/>
    <x v="8"/>
    <x v="34"/>
    <x v="0"/>
    <n v="-1"/>
    <n v="0"/>
    <n v="-0.01"/>
    <n v="0"/>
    <s v=""/>
    <s v=""/>
    <x v="0"/>
  </r>
  <r>
    <x v="0"/>
    <x v="51"/>
    <s v=""/>
    <x v="51"/>
    <x v="4"/>
    <x v="5"/>
    <x v="0"/>
    <n v="-1"/>
    <n v="0"/>
    <n v="-0.01"/>
    <n v="0"/>
    <s v=""/>
    <s v=""/>
    <x v="0"/>
  </r>
  <r>
    <x v="0"/>
    <x v="51"/>
    <s v=""/>
    <x v="51"/>
    <x v="7"/>
    <x v="7"/>
    <x v="0"/>
    <n v="-1"/>
    <n v="0"/>
    <n v="-0.01"/>
    <n v="0"/>
    <s v=""/>
    <s v=""/>
    <x v="0"/>
  </r>
  <r>
    <x v="0"/>
    <x v="51"/>
    <s v=""/>
    <x v="51"/>
    <x v="3"/>
    <x v="7"/>
    <x v="0"/>
    <n v="-1"/>
    <n v="0"/>
    <n v="-0.01"/>
    <n v="0"/>
    <s v=""/>
    <s v=""/>
    <x v="0"/>
  </r>
  <r>
    <x v="0"/>
    <x v="51"/>
    <s v=""/>
    <x v="51"/>
    <x v="4"/>
    <x v="10"/>
    <x v="0"/>
    <n v="70"/>
    <n v="70"/>
    <n v="0.30125523012552302"/>
    <n v="0.30125523012552302"/>
    <s v=""/>
    <s v=""/>
    <x v="0"/>
  </r>
  <r>
    <x v="0"/>
    <x v="51"/>
    <s v=""/>
    <x v="51"/>
    <x v="8"/>
    <x v="33"/>
    <x v="0"/>
    <n v="10"/>
    <n v="10"/>
    <n v="4.6025104602510497E-2"/>
    <n v="4.6025104602510497E-2"/>
    <s v=""/>
    <s v=""/>
    <x v="0"/>
  </r>
  <r>
    <x v="0"/>
    <x v="51"/>
    <s v=""/>
    <x v="51"/>
    <x v="1"/>
    <x v="32"/>
    <x v="0"/>
    <n v="-1"/>
    <n v="0"/>
    <n v="-0.01"/>
    <n v="0"/>
    <s v=""/>
    <s v=""/>
    <x v="0"/>
  </r>
  <r>
    <x v="0"/>
    <x v="51"/>
    <s v=""/>
    <x v="51"/>
    <x v="8"/>
    <x v="28"/>
    <x v="0"/>
    <n v="25"/>
    <n v="25"/>
    <n v="0.104602510460251"/>
    <n v="0.104602510460251"/>
    <s v=""/>
    <s v=""/>
    <x v="0"/>
  </r>
  <r>
    <x v="0"/>
    <x v="51"/>
    <s v=""/>
    <x v="51"/>
    <x v="8"/>
    <x v="29"/>
    <x v="0"/>
    <n v="10"/>
    <n v="10"/>
    <n v="4.6025104602510497E-2"/>
    <n v="4.6025104602510497E-2"/>
    <s v=""/>
    <s v=""/>
    <x v="0"/>
  </r>
  <r>
    <x v="0"/>
    <x v="51"/>
    <s v=""/>
    <x v="51"/>
    <x v="4"/>
    <x v="4"/>
    <x v="0"/>
    <n v="50"/>
    <n v="50"/>
    <n v="0.20083682008368201"/>
    <n v="0.20083682008368201"/>
    <s v=""/>
    <s v=""/>
    <x v="0"/>
  </r>
  <r>
    <x v="0"/>
    <x v="51"/>
    <s v=""/>
    <x v="51"/>
    <x v="3"/>
    <x v="22"/>
    <x v="0"/>
    <n v="-1"/>
    <n v="0"/>
    <n v="-0.01"/>
    <n v="0"/>
    <s v=""/>
    <s v=""/>
    <x v="0"/>
  </r>
  <r>
    <x v="0"/>
    <x v="51"/>
    <s v=""/>
    <x v="51"/>
    <x v="6"/>
    <x v="11"/>
    <x v="0"/>
    <n v="240"/>
    <n v="240"/>
    <n v="1"/>
    <n v="1"/>
    <s v=""/>
    <s v=""/>
    <x v="0"/>
  </r>
  <r>
    <x v="0"/>
    <x v="51"/>
    <s v=""/>
    <x v="51"/>
    <x v="1"/>
    <x v="23"/>
    <x v="0"/>
    <n v="110"/>
    <n v="110"/>
    <n v="0.45606694560669497"/>
    <n v="0.45606694560669497"/>
    <s v=""/>
    <s v=""/>
    <x v="0"/>
  </r>
  <r>
    <x v="0"/>
    <x v="51"/>
    <s v=""/>
    <x v="51"/>
    <x v="8"/>
    <x v="30"/>
    <x v="0"/>
    <n v="115"/>
    <n v="115"/>
    <n v="0.47280334728033502"/>
    <n v="0.47280334728033502"/>
    <s v=""/>
    <s v=""/>
    <x v="0"/>
  </r>
  <r>
    <x v="0"/>
    <x v="51"/>
    <s v=""/>
    <x v="51"/>
    <x v="5"/>
    <x v="35"/>
    <x v="3"/>
    <n v="5"/>
    <n v="5"/>
    <n v="2.0920502092050201E-2"/>
    <n v="2.0920502092050201E-2"/>
    <s v=""/>
    <s v=""/>
    <x v="0"/>
  </r>
  <r>
    <x v="0"/>
    <x v="51"/>
    <s v=""/>
    <x v="51"/>
    <x v="5"/>
    <x v="17"/>
    <x v="2"/>
    <n v="215"/>
    <n v="215"/>
    <n v="0.90794979079497895"/>
    <n v="0.90794979079497895"/>
    <s v=""/>
    <s v=""/>
    <x v="0"/>
  </r>
  <r>
    <x v="0"/>
    <x v="51"/>
    <s v=""/>
    <x v="51"/>
    <x v="7"/>
    <x v="16"/>
    <x v="0"/>
    <n v="60"/>
    <n v="60"/>
    <n v="0.251046025104603"/>
    <n v="0.251046025104603"/>
    <s v=""/>
    <s v=""/>
    <x v="0"/>
  </r>
  <r>
    <x v="0"/>
    <x v="51"/>
    <s v=""/>
    <x v="51"/>
    <x v="7"/>
    <x v="13"/>
    <x v="0"/>
    <n v="50"/>
    <n v="50"/>
    <n v="0.20083682008368201"/>
    <n v="0.20083682008368201"/>
    <s v=""/>
    <s v=""/>
    <x v="0"/>
  </r>
  <r>
    <x v="0"/>
    <x v="51"/>
    <s v=""/>
    <x v="51"/>
    <x v="8"/>
    <x v="18"/>
    <x v="0"/>
    <n v="-1"/>
    <n v="0"/>
    <n v="-0.01"/>
    <n v="0"/>
    <s v=""/>
    <s v=""/>
    <x v="0"/>
  </r>
  <r>
    <x v="0"/>
    <x v="51"/>
    <s v=""/>
    <x v="51"/>
    <x v="7"/>
    <x v="15"/>
    <x v="0"/>
    <n v="15"/>
    <n v="15"/>
    <n v="7.1129707112970703E-2"/>
    <n v="7.1129707112970703E-2"/>
    <s v=""/>
    <s v=""/>
    <x v="0"/>
  </r>
  <r>
    <x v="0"/>
    <x v="51"/>
    <s v=""/>
    <x v="51"/>
    <x v="5"/>
    <x v="1"/>
    <x v="1"/>
    <n v="15"/>
    <n v="15"/>
    <n v="7.1129707112970703E-2"/>
    <n v="7.1129707112970703E-2"/>
    <s v=""/>
    <s v=""/>
    <x v="0"/>
  </r>
  <r>
    <x v="0"/>
    <x v="51"/>
    <s v=""/>
    <x v="51"/>
    <x v="8"/>
    <x v="7"/>
    <x v="0"/>
    <n v="75"/>
    <n v="75"/>
    <n v="0.30962343096234302"/>
    <n v="0.30962343096234302"/>
    <s v=""/>
    <s v=""/>
    <x v="0"/>
  </r>
  <r>
    <x v="0"/>
    <x v="51"/>
    <s v=""/>
    <x v="51"/>
    <x v="2"/>
    <x v="7"/>
    <x v="0"/>
    <n v="-1"/>
    <n v="0"/>
    <n v="-0.01"/>
    <n v="0"/>
    <s v=""/>
    <s v=""/>
    <x v="0"/>
  </r>
  <r>
    <x v="0"/>
    <x v="51"/>
    <s v=""/>
    <x v="51"/>
    <x v="4"/>
    <x v="9"/>
    <x v="0"/>
    <n v="5"/>
    <n v="5"/>
    <n v="2.5104602510460299E-2"/>
    <n v="2.5104602510460299E-2"/>
    <s v=""/>
    <s v=""/>
    <x v="0"/>
  </r>
  <r>
    <x v="0"/>
    <x v="51"/>
    <s v=""/>
    <x v="51"/>
    <x v="2"/>
    <x v="2"/>
    <x v="0"/>
    <n v="15"/>
    <n v="15"/>
    <n v="5.85774058577406E-2"/>
    <n v="5.85774058577406E-2"/>
    <s v=""/>
    <s v=""/>
    <x v="0"/>
  </r>
  <r>
    <x v="0"/>
    <x v="51"/>
    <s v=""/>
    <x v="51"/>
    <x v="1"/>
    <x v="20"/>
    <x v="0"/>
    <n v="65"/>
    <n v="65"/>
    <n v="0.26778242677824299"/>
    <n v="0.26778242677824299"/>
    <s v=""/>
    <s v=""/>
    <x v="0"/>
  </r>
  <r>
    <x v="0"/>
    <x v="51"/>
    <s v=""/>
    <x v="51"/>
    <x v="7"/>
    <x v="31"/>
    <x v="0"/>
    <n v="115"/>
    <n v="115"/>
    <n v="0.47698744769874502"/>
    <n v="0.47698744769874502"/>
    <s v=""/>
    <s v=""/>
    <x v="0"/>
  </r>
  <r>
    <x v="0"/>
    <x v="51"/>
    <s v=""/>
    <x v="51"/>
    <x v="3"/>
    <x v="36"/>
    <x v="0"/>
    <n v="5"/>
    <n v="5"/>
    <n v="2.5104602510460299E-2"/>
    <n v="2.5104602510460299E-2"/>
    <s v=""/>
    <s v=""/>
    <x v="0"/>
  </r>
  <r>
    <x v="0"/>
    <x v="51"/>
    <s v=""/>
    <x v="51"/>
    <x v="1"/>
    <x v="8"/>
    <x v="0"/>
    <n v="55"/>
    <n v="55"/>
    <n v="0.23012552301255201"/>
    <n v="0.23012552301255201"/>
    <s v=""/>
    <s v=""/>
    <x v="0"/>
  </r>
  <r>
    <x v="0"/>
    <x v="52"/>
    <s v=""/>
    <x v="52"/>
    <x v="8"/>
    <x v="30"/>
    <x v="0"/>
    <n v="-1"/>
    <n v="0"/>
    <n v="-0.01"/>
    <n v="0"/>
    <s v=""/>
    <s v=""/>
    <x v="0"/>
  </r>
  <r>
    <x v="0"/>
    <x v="52"/>
    <s v=""/>
    <x v="52"/>
    <x v="5"/>
    <x v="17"/>
    <x v="2"/>
    <n v="205"/>
    <n v="205"/>
    <n v="1"/>
    <n v="1"/>
    <s v=""/>
    <s v=""/>
    <x v="0"/>
  </r>
  <r>
    <x v="0"/>
    <x v="52"/>
    <s v=""/>
    <x v="52"/>
    <x v="1"/>
    <x v="8"/>
    <x v="0"/>
    <n v="40"/>
    <n v="40"/>
    <n v="0.20588235294117599"/>
    <n v="0.20588235294117599"/>
    <s v=""/>
    <s v=""/>
    <x v="0"/>
  </r>
  <r>
    <x v="0"/>
    <x v="52"/>
    <s v=""/>
    <x v="52"/>
    <x v="6"/>
    <x v="11"/>
    <x v="0"/>
    <n v="205"/>
    <n v="205"/>
    <n v="1"/>
    <n v="1"/>
    <s v=""/>
    <s v=""/>
    <x v="0"/>
  </r>
  <r>
    <x v="0"/>
    <x v="52"/>
    <s v=""/>
    <x v="52"/>
    <x v="7"/>
    <x v="31"/>
    <x v="0"/>
    <n v="45"/>
    <n v="45"/>
    <n v="0.21078431372549"/>
    <n v="0.21078431372549"/>
    <s v=""/>
    <s v=""/>
    <x v="0"/>
  </r>
  <r>
    <x v="0"/>
    <x v="52"/>
    <s v=""/>
    <x v="52"/>
    <x v="2"/>
    <x v="7"/>
    <x v="0"/>
    <n v="-1"/>
    <n v="0"/>
    <n v="-0.01"/>
    <n v="0"/>
    <s v=""/>
    <s v=""/>
    <x v="0"/>
  </r>
  <r>
    <x v="0"/>
    <x v="52"/>
    <s v=""/>
    <x v="52"/>
    <x v="4"/>
    <x v="9"/>
    <x v="0"/>
    <n v="5"/>
    <n v="5"/>
    <n v="3.4313725490196102E-2"/>
    <n v="3.4313725490196102E-2"/>
    <s v=""/>
    <s v=""/>
    <x v="0"/>
  </r>
  <r>
    <x v="0"/>
    <x v="52"/>
    <s v=""/>
    <x v="52"/>
    <x v="4"/>
    <x v="4"/>
    <x v="0"/>
    <n v="25"/>
    <n v="25"/>
    <n v="0.12745098039215699"/>
    <n v="0.12745098039215699"/>
    <s v=""/>
    <s v=""/>
    <x v="0"/>
  </r>
  <r>
    <x v="0"/>
    <x v="52"/>
    <s v=""/>
    <x v="52"/>
    <x v="7"/>
    <x v="16"/>
    <x v="0"/>
    <n v="15"/>
    <n v="15"/>
    <n v="8.3333333333333301E-2"/>
    <n v="8.3333333333333301E-2"/>
    <s v=""/>
    <s v=""/>
    <x v="0"/>
  </r>
  <r>
    <x v="0"/>
    <x v="52"/>
    <s v=""/>
    <x v="52"/>
    <x v="1"/>
    <x v="23"/>
    <x v="0"/>
    <n v="90"/>
    <n v="90"/>
    <n v="0.441176470588235"/>
    <n v="0.441176470588235"/>
    <s v=""/>
    <s v=""/>
    <x v="0"/>
  </r>
  <r>
    <x v="0"/>
    <x v="52"/>
    <s v=""/>
    <x v="52"/>
    <x v="5"/>
    <x v="35"/>
    <x v="3"/>
    <n v="-1"/>
    <n v="0"/>
    <n v="-0.01"/>
    <n v="0"/>
    <s v=""/>
    <s v=""/>
    <x v="0"/>
  </r>
  <r>
    <x v="0"/>
    <x v="52"/>
    <s v=""/>
    <x v="52"/>
    <x v="7"/>
    <x v="7"/>
    <x v="0"/>
    <n v="-1"/>
    <n v="0"/>
    <n v="-0.01"/>
    <n v="0"/>
    <s v=""/>
    <s v=""/>
    <x v="0"/>
  </r>
  <r>
    <x v="0"/>
    <x v="52"/>
    <s v=""/>
    <x v="52"/>
    <x v="8"/>
    <x v="28"/>
    <x v="0"/>
    <n v="-1"/>
    <n v="0"/>
    <n v="-0.01"/>
    <n v="0"/>
    <s v=""/>
    <s v=""/>
    <x v="0"/>
  </r>
  <r>
    <x v="0"/>
    <x v="52"/>
    <s v=""/>
    <x v="52"/>
    <x v="4"/>
    <x v="10"/>
    <x v="0"/>
    <n v="60"/>
    <n v="60"/>
    <n v="0.28431372549019601"/>
    <n v="0.28431372549019601"/>
    <s v=""/>
    <s v=""/>
    <x v="0"/>
  </r>
  <r>
    <x v="0"/>
    <x v="52"/>
    <s v=""/>
    <x v="52"/>
    <x v="0"/>
    <x v="0"/>
    <x v="0"/>
    <n v="1"/>
    <s v=""/>
    <s v=""/>
    <s v=""/>
    <s v=""/>
    <s v=""/>
    <x v="0"/>
  </r>
  <r>
    <x v="0"/>
    <x v="52"/>
    <s v=""/>
    <x v="52"/>
    <x v="3"/>
    <x v="24"/>
    <x v="0"/>
    <n v="185"/>
    <n v="185"/>
    <n v="0.91176470588235303"/>
    <n v="0.91176470588235303"/>
    <s v=""/>
    <s v=""/>
    <x v="0"/>
  </r>
  <r>
    <x v="0"/>
    <x v="52"/>
    <s v=""/>
    <x v="52"/>
    <x v="3"/>
    <x v="6"/>
    <x v="0"/>
    <n v="-1"/>
    <n v="0"/>
    <n v="-0.01"/>
    <n v="0"/>
    <s v=""/>
    <s v=""/>
    <x v="0"/>
  </r>
  <r>
    <x v="0"/>
    <x v="52"/>
    <s v=""/>
    <x v="52"/>
    <x v="4"/>
    <x v="27"/>
    <x v="0"/>
    <n v="65"/>
    <n v="65"/>
    <n v="0.32843137254902"/>
    <n v="0.32843137254902"/>
    <s v=""/>
    <s v=""/>
    <x v="0"/>
  </r>
  <r>
    <x v="0"/>
    <x v="52"/>
    <s v=""/>
    <x v="52"/>
    <x v="3"/>
    <x v="25"/>
    <x v="0"/>
    <n v="-1"/>
    <n v="0"/>
    <n v="-0.01"/>
    <n v="0"/>
    <s v=""/>
    <s v=""/>
    <x v="0"/>
  </r>
  <r>
    <x v="0"/>
    <x v="52"/>
    <s v=""/>
    <x v="52"/>
    <x v="2"/>
    <x v="14"/>
    <x v="0"/>
    <n v="-1"/>
    <n v="0"/>
    <n v="-0.01"/>
    <n v="0"/>
    <s v=""/>
    <s v=""/>
    <x v="0"/>
  </r>
  <r>
    <x v="0"/>
    <x v="52"/>
    <s v=""/>
    <x v="52"/>
    <x v="8"/>
    <x v="18"/>
    <x v="0"/>
    <n v="-1"/>
    <n v="0"/>
    <n v="-0.01"/>
    <n v="0"/>
    <s v=""/>
    <s v=""/>
    <x v="0"/>
  </r>
  <r>
    <x v="0"/>
    <x v="52"/>
    <s v=""/>
    <x v="52"/>
    <x v="2"/>
    <x v="12"/>
    <x v="0"/>
    <n v="165"/>
    <n v="165"/>
    <n v="0.80882352941176505"/>
    <n v="0.80882352941176505"/>
    <s v=""/>
    <s v=""/>
    <x v="0"/>
  </r>
  <r>
    <x v="0"/>
    <x v="52"/>
    <s v=""/>
    <x v="52"/>
    <x v="1"/>
    <x v="32"/>
    <x v="0"/>
    <n v="20"/>
    <n v="20"/>
    <n v="9.8039215686274495E-2"/>
    <n v="9.8039215686274495E-2"/>
    <s v=""/>
    <s v=""/>
    <x v="0"/>
  </r>
  <r>
    <x v="0"/>
    <x v="52"/>
    <s v=""/>
    <x v="52"/>
    <x v="3"/>
    <x v="21"/>
    <x v="0"/>
    <n v="-1"/>
    <n v="0"/>
    <n v="-0.01"/>
    <n v="0"/>
    <s v=""/>
    <s v=""/>
    <x v="0"/>
  </r>
  <r>
    <x v="0"/>
    <x v="52"/>
    <s v=""/>
    <x v="52"/>
    <x v="2"/>
    <x v="2"/>
    <x v="0"/>
    <n v="40"/>
    <n v="40"/>
    <n v="0.191176470588235"/>
    <n v="0.191176470588235"/>
    <s v=""/>
    <s v=""/>
    <x v="0"/>
  </r>
  <r>
    <x v="0"/>
    <x v="52"/>
    <s v=""/>
    <x v="52"/>
    <x v="3"/>
    <x v="36"/>
    <x v="0"/>
    <n v="10"/>
    <n v="10"/>
    <n v="3.9215686274509803E-2"/>
    <n v="3.9215686274509803E-2"/>
    <s v=""/>
    <s v=""/>
    <x v="0"/>
  </r>
  <r>
    <x v="0"/>
    <x v="52"/>
    <s v=""/>
    <x v="52"/>
    <x v="4"/>
    <x v="5"/>
    <x v="0"/>
    <n v="-1"/>
    <n v="0"/>
    <n v="-0.01"/>
    <n v="0"/>
    <s v=""/>
    <s v=""/>
    <x v="0"/>
  </r>
  <r>
    <x v="0"/>
    <x v="52"/>
    <s v=""/>
    <x v="52"/>
    <x v="1"/>
    <x v="20"/>
    <x v="0"/>
    <n v="45"/>
    <n v="45"/>
    <n v="0.230392156862745"/>
    <n v="0.230392156862745"/>
    <s v=""/>
    <s v=""/>
    <x v="0"/>
  </r>
  <r>
    <x v="0"/>
    <x v="52"/>
    <s v=""/>
    <x v="52"/>
    <x v="4"/>
    <x v="1"/>
    <x v="0"/>
    <n v="-1"/>
    <n v="0"/>
    <n v="-0.01"/>
    <n v="0"/>
    <s v=""/>
    <s v=""/>
    <x v="0"/>
  </r>
  <r>
    <x v="0"/>
    <x v="52"/>
    <s v=""/>
    <x v="52"/>
    <x v="7"/>
    <x v="13"/>
    <x v="0"/>
    <n v="135"/>
    <n v="135"/>
    <n v="0.66666666666666696"/>
    <n v="0.66666666666666696"/>
    <s v=""/>
    <s v=""/>
    <x v="0"/>
  </r>
  <r>
    <x v="0"/>
    <x v="52"/>
    <s v=""/>
    <x v="52"/>
    <x v="8"/>
    <x v="29"/>
    <x v="0"/>
    <n v="205"/>
    <n v="205"/>
    <n v="1"/>
    <n v="1"/>
    <s v=""/>
    <s v=""/>
    <x v="0"/>
  </r>
  <r>
    <x v="0"/>
    <x v="52"/>
    <s v=""/>
    <x v="52"/>
    <x v="3"/>
    <x v="22"/>
    <x v="0"/>
    <n v="-1"/>
    <n v="0"/>
    <n v="-0.01"/>
    <n v="0"/>
    <s v=""/>
    <s v=""/>
    <x v="0"/>
  </r>
  <r>
    <x v="0"/>
    <x v="52"/>
    <s v=""/>
    <x v="52"/>
    <x v="5"/>
    <x v="1"/>
    <x v="1"/>
    <n v="-1"/>
    <n v="0"/>
    <n v="-0.01"/>
    <n v="0"/>
    <s v=""/>
    <s v=""/>
    <x v="0"/>
  </r>
  <r>
    <x v="0"/>
    <x v="52"/>
    <s v=""/>
    <x v="52"/>
    <x v="8"/>
    <x v="7"/>
    <x v="0"/>
    <n v="-1"/>
    <n v="0"/>
    <n v="-0.01"/>
    <n v="0"/>
    <s v=""/>
    <s v=""/>
    <x v="0"/>
  </r>
  <r>
    <x v="0"/>
    <x v="52"/>
    <s v=""/>
    <x v="52"/>
    <x v="7"/>
    <x v="15"/>
    <x v="0"/>
    <n v="10"/>
    <n v="10"/>
    <n v="3.9215686274509803E-2"/>
    <n v="3.9215686274509803E-2"/>
    <s v=""/>
    <s v=""/>
    <x v="0"/>
  </r>
  <r>
    <x v="0"/>
    <x v="52"/>
    <s v=""/>
    <x v="52"/>
    <x v="8"/>
    <x v="34"/>
    <x v="0"/>
    <n v="-1"/>
    <n v="0"/>
    <n v="-0.01"/>
    <n v="0"/>
    <s v=""/>
    <s v=""/>
    <x v="0"/>
  </r>
  <r>
    <x v="0"/>
    <x v="52"/>
    <s v=""/>
    <x v="52"/>
    <x v="4"/>
    <x v="19"/>
    <x v="0"/>
    <n v="30"/>
    <n v="30"/>
    <n v="0.15196078431372501"/>
    <n v="0.15196078431372501"/>
    <s v=""/>
    <s v=""/>
    <x v="0"/>
  </r>
  <r>
    <x v="0"/>
    <x v="52"/>
    <s v=""/>
    <x v="52"/>
    <x v="3"/>
    <x v="3"/>
    <x v="0"/>
    <n v="-1"/>
    <n v="0"/>
    <n v="-0.01"/>
    <n v="0"/>
    <s v=""/>
    <s v=""/>
    <x v="0"/>
  </r>
  <r>
    <x v="0"/>
    <x v="52"/>
    <s v=""/>
    <x v="52"/>
    <x v="1"/>
    <x v="1"/>
    <x v="0"/>
    <n v="5"/>
    <n v="5"/>
    <n v="2.4509803921568599E-2"/>
    <n v="2.4509803921568599E-2"/>
    <s v=""/>
    <s v=""/>
    <x v="0"/>
  </r>
  <r>
    <x v="0"/>
    <x v="52"/>
    <s v=""/>
    <x v="52"/>
    <x v="8"/>
    <x v="33"/>
    <x v="0"/>
    <n v="-1"/>
    <n v="0"/>
    <n v="-0.01"/>
    <n v="0"/>
    <s v=""/>
    <s v=""/>
    <x v="0"/>
  </r>
  <r>
    <x v="0"/>
    <x v="52"/>
    <s v=""/>
    <x v="52"/>
    <x v="4"/>
    <x v="26"/>
    <x v="0"/>
    <n v="15"/>
    <n v="15"/>
    <n v="7.3529411764705899E-2"/>
    <n v="7.3529411764705899E-2"/>
    <s v=""/>
    <s v=""/>
    <x v="0"/>
  </r>
  <r>
    <x v="0"/>
    <x v="52"/>
    <s v=""/>
    <x v="52"/>
    <x v="3"/>
    <x v="7"/>
    <x v="0"/>
    <n v="-1"/>
    <n v="0"/>
    <n v="-0.01"/>
    <n v="0"/>
    <s v=""/>
    <s v=""/>
    <x v="0"/>
  </r>
  <r>
    <x v="0"/>
    <x v="52"/>
    <s v=""/>
    <x v="52"/>
    <x v="10"/>
    <x v="11"/>
    <x v="0"/>
    <s v=""/>
    <s v=""/>
    <s v=""/>
    <s v=""/>
    <n v="28.931370000000001"/>
    <n v="29"/>
    <x v="0"/>
  </r>
  <r>
    <x v="0"/>
    <x v="52"/>
    <s v=""/>
    <x v="52"/>
    <x v="9"/>
    <x v="11"/>
    <x v="0"/>
    <s v=""/>
    <s v=""/>
    <s v=""/>
    <s v=""/>
    <n v="8.6923100000000009"/>
    <n v="10"/>
    <x v="0"/>
  </r>
  <r>
    <x v="0"/>
    <x v="53"/>
    <s v=""/>
    <x v="53"/>
    <x v="10"/>
    <x v="11"/>
    <x v="0"/>
    <s v=""/>
    <s v=""/>
    <s v=""/>
    <s v=""/>
    <n v="29.79279"/>
    <n v="30"/>
    <x v="0"/>
  </r>
  <r>
    <x v="0"/>
    <x v="53"/>
    <s v=""/>
    <x v="53"/>
    <x v="9"/>
    <x v="11"/>
    <x v="0"/>
    <s v=""/>
    <s v=""/>
    <s v=""/>
    <s v=""/>
    <n v="-1"/>
    <n v="-1"/>
    <x v="0"/>
  </r>
  <r>
    <x v="0"/>
    <x v="53"/>
    <s v=""/>
    <x v="53"/>
    <x v="7"/>
    <x v="13"/>
    <x v="0"/>
    <n v="540"/>
    <n v="540"/>
    <n v="0.605855855855856"/>
    <n v="0.605855855855856"/>
    <s v=""/>
    <s v=""/>
    <x v="0"/>
  </r>
  <r>
    <x v="0"/>
    <x v="53"/>
    <s v=""/>
    <x v="53"/>
    <x v="3"/>
    <x v="22"/>
    <x v="0"/>
    <n v="35"/>
    <n v="35"/>
    <n v="4.1666666666666699E-2"/>
    <n v="4.1666666666666699E-2"/>
    <s v=""/>
    <s v=""/>
    <x v="0"/>
  </r>
  <r>
    <x v="0"/>
    <x v="53"/>
    <s v=""/>
    <x v="53"/>
    <x v="1"/>
    <x v="23"/>
    <x v="0"/>
    <n v="-1"/>
    <n v="0"/>
    <n v="-0.01"/>
    <n v="0"/>
    <s v=""/>
    <s v=""/>
    <x v="0"/>
  </r>
  <r>
    <x v="0"/>
    <x v="53"/>
    <s v=""/>
    <x v="53"/>
    <x v="2"/>
    <x v="14"/>
    <x v="0"/>
    <n v="-1"/>
    <n v="0"/>
    <n v="-0.01"/>
    <n v="0"/>
    <s v=""/>
    <s v=""/>
    <x v="0"/>
  </r>
  <r>
    <x v="0"/>
    <x v="53"/>
    <s v=""/>
    <x v="53"/>
    <x v="3"/>
    <x v="6"/>
    <x v="0"/>
    <n v="35"/>
    <n v="35"/>
    <n v="3.82882882882883E-2"/>
    <n v="3.82882882882883E-2"/>
    <s v=""/>
    <s v=""/>
    <x v="0"/>
  </r>
  <r>
    <x v="0"/>
    <x v="53"/>
    <s v=""/>
    <x v="53"/>
    <x v="1"/>
    <x v="8"/>
    <x v="0"/>
    <n v="-1"/>
    <n v="0"/>
    <n v="-0.01"/>
    <n v="0"/>
    <s v=""/>
    <s v=""/>
    <x v="0"/>
  </r>
  <r>
    <x v="0"/>
    <x v="53"/>
    <s v=""/>
    <x v="53"/>
    <x v="4"/>
    <x v="26"/>
    <x v="0"/>
    <n v="40"/>
    <n v="40"/>
    <n v="4.3918918918918901E-2"/>
    <n v="4.3918918918918901E-2"/>
    <s v=""/>
    <s v=""/>
    <x v="0"/>
  </r>
  <r>
    <x v="0"/>
    <x v="53"/>
    <s v=""/>
    <x v="53"/>
    <x v="8"/>
    <x v="33"/>
    <x v="0"/>
    <n v="-1"/>
    <n v="0"/>
    <n v="-0.01"/>
    <n v="0"/>
    <s v=""/>
    <s v=""/>
    <x v="0"/>
  </r>
  <r>
    <x v="0"/>
    <x v="53"/>
    <s v=""/>
    <x v="53"/>
    <x v="0"/>
    <x v="0"/>
    <x v="0"/>
    <n v="1"/>
    <s v=""/>
    <s v=""/>
    <s v=""/>
    <s v=""/>
    <s v=""/>
    <x v="0"/>
  </r>
  <r>
    <x v="0"/>
    <x v="53"/>
    <s v=""/>
    <x v="53"/>
    <x v="1"/>
    <x v="1"/>
    <x v="0"/>
    <n v="890"/>
    <n v="890"/>
    <n v="1"/>
    <n v="1"/>
    <s v=""/>
    <s v=""/>
    <x v="0"/>
  </r>
  <r>
    <x v="0"/>
    <x v="53"/>
    <s v=""/>
    <x v="53"/>
    <x v="2"/>
    <x v="12"/>
    <x v="0"/>
    <n v="-1"/>
    <n v="0"/>
    <n v="-0.01"/>
    <n v="0"/>
    <s v=""/>
    <s v=""/>
    <x v="0"/>
  </r>
  <r>
    <x v="0"/>
    <x v="53"/>
    <s v=""/>
    <x v="53"/>
    <x v="3"/>
    <x v="3"/>
    <x v="0"/>
    <n v="15"/>
    <n v="15"/>
    <n v="1.9144144144144101E-2"/>
    <n v="1.9144144144144101E-2"/>
    <s v=""/>
    <s v=""/>
    <x v="0"/>
  </r>
  <r>
    <x v="0"/>
    <x v="53"/>
    <s v=""/>
    <x v="53"/>
    <x v="8"/>
    <x v="18"/>
    <x v="0"/>
    <n v="-1"/>
    <n v="0"/>
    <n v="-0.01"/>
    <n v="0"/>
    <s v=""/>
    <s v=""/>
    <x v="0"/>
  </r>
  <r>
    <x v="0"/>
    <x v="53"/>
    <s v=""/>
    <x v="53"/>
    <x v="8"/>
    <x v="34"/>
    <x v="0"/>
    <n v="-1"/>
    <n v="0"/>
    <n v="-0.01"/>
    <n v="0"/>
    <s v=""/>
    <s v=""/>
    <x v="0"/>
  </r>
  <r>
    <x v="0"/>
    <x v="53"/>
    <s v=""/>
    <x v="53"/>
    <x v="3"/>
    <x v="7"/>
    <x v="0"/>
    <n v="-1"/>
    <n v="0"/>
    <n v="-0.01"/>
    <n v="0"/>
    <s v=""/>
    <s v=""/>
    <x v="0"/>
  </r>
  <r>
    <x v="0"/>
    <x v="53"/>
    <s v=""/>
    <x v="53"/>
    <x v="4"/>
    <x v="19"/>
    <x v="0"/>
    <n v="125"/>
    <n v="125"/>
    <n v="0.13963963963963999"/>
    <n v="0.13963963963963999"/>
    <s v=""/>
    <s v=""/>
    <x v="0"/>
  </r>
  <r>
    <x v="0"/>
    <x v="53"/>
    <s v=""/>
    <x v="53"/>
    <x v="3"/>
    <x v="25"/>
    <x v="0"/>
    <n v="50"/>
    <n v="50"/>
    <n v="5.8558558558558599E-2"/>
    <n v="5.8558558558558599E-2"/>
    <s v=""/>
    <s v=""/>
    <x v="0"/>
  </r>
  <r>
    <x v="0"/>
    <x v="53"/>
    <s v=""/>
    <x v="53"/>
    <x v="4"/>
    <x v="5"/>
    <x v="0"/>
    <n v="-1"/>
    <n v="0"/>
    <n v="-0.01"/>
    <n v="0"/>
    <s v=""/>
    <s v=""/>
    <x v="0"/>
  </r>
  <r>
    <x v="0"/>
    <x v="53"/>
    <s v=""/>
    <x v="53"/>
    <x v="1"/>
    <x v="20"/>
    <x v="0"/>
    <n v="-1"/>
    <n v="0"/>
    <n v="-0.01"/>
    <n v="0"/>
    <s v=""/>
    <s v=""/>
    <x v="0"/>
  </r>
  <r>
    <x v="0"/>
    <x v="53"/>
    <s v=""/>
    <x v="53"/>
    <x v="4"/>
    <x v="1"/>
    <x v="0"/>
    <n v="-1"/>
    <n v="0"/>
    <n v="-0.01"/>
    <n v="0"/>
    <s v=""/>
    <s v=""/>
    <x v="0"/>
  </r>
  <r>
    <x v="0"/>
    <x v="53"/>
    <s v=""/>
    <x v="53"/>
    <x v="2"/>
    <x v="7"/>
    <x v="0"/>
    <n v="890"/>
    <n v="890"/>
    <n v="1"/>
    <n v="1"/>
    <s v=""/>
    <s v=""/>
    <x v="0"/>
  </r>
  <r>
    <x v="0"/>
    <x v="53"/>
    <s v=""/>
    <x v="53"/>
    <x v="3"/>
    <x v="21"/>
    <x v="0"/>
    <n v="130"/>
    <n v="130"/>
    <n v="0.14864864864864899"/>
    <n v="0.14864864864864899"/>
    <s v=""/>
    <s v=""/>
    <x v="0"/>
  </r>
  <r>
    <x v="0"/>
    <x v="53"/>
    <s v=""/>
    <x v="53"/>
    <x v="3"/>
    <x v="24"/>
    <x v="0"/>
    <n v="510"/>
    <n v="510"/>
    <n v="0.57545045045044996"/>
    <n v="0.57545045045044996"/>
    <s v=""/>
    <s v=""/>
    <x v="0"/>
  </r>
  <r>
    <x v="0"/>
    <x v="53"/>
    <s v=""/>
    <x v="53"/>
    <x v="8"/>
    <x v="30"/>
    <x v="0"/>
    <n v="-1"/>
    <n v="0"/>
    <n v="-0.01"/>
    <n v="0"/>
    <s v=""/>
    <s v=""/>
    <x v="0"/>
  </r>
  <r>
    <x v="0"/>
    <x v="53"/>
    <s v=""/>
    <x v="53"/>
    <x v="8"/>
    <x v="29"/>
    <x v="0"/>
    <n v="-1"/>
    <n v="0"/>
    <n v="-0.01"/>
    <n v="0"/>
    <s v=""/>
    <s v=""/>
    <x v="0"/>
  </r>
  <r>
    <x v="0"/>
    <x v="53"/>
    <s v=""/>
    <x v="53"/>
    <x v="1"/>
    <x v="32"/>
    <x v="0"/>
    <n v="-1"/>
    <n v="0"/>
    <n v="-0.01"/>
    <n v="0"/>
    <s v=""/>
    <s v=""/>
    <x v="0"/>
  </r>
  <r>
    <x v="0"/>
    <x v="53"/>
    <s v=""/>
    <x v="53"/>
    <x v="5"/>
    <x v="17"/>
    <x v="2"/>
    <n v="785"/>
    <n v="785"/>
    <n v="0.88288288288288297"/>
    <n v="0.88288288288288297"/>
    <s v=""/>
    <s v=""/>
    <x v="0"/>
  </r>
  <r>
    <x v="0"/>
    <x v="53"/>
    <s v=""/>
    <x v="53"/>
    <x v="2"/>
    <x v="2"/>
    <x v="0"/>
    <n v="-1"/>
    <n v="0"/>
    <n v="-0.01"/>
    <n v="0"/>
    <s v=""/>
    <s v=""/>
    <x v="0"/>
  </r>
  <r>
    <x v="0"/>
    <x v="53"/>
    <s v=""/>
    <x v="53"/>
    <x v="7"/>
    <x v="31"/>
    <x v="0"/>
    <n v="155"/>
    <n v="155"/>
    <n v="0.17680180180180199"/>
    <n v="0.17680180180180199"/>
    <s v=""/>
    <s v=""/>
    <x v="0"/>
  </r>
  <r>
    <x v="0"/>
    <x v="53"/>
    <s v=""/>
    <x v="53"/>
    <x v="3"/>
    <x v="36"/>
    <x v="0"/>
    <n v="105"/>
    <n v="105"/>
    <n v="0.11824324324324299"/>
    <n v="0.11824324324324299"/>
    <s v=""/>
    <s v=""/>
    <x v="0"/>
  </r>
  <r>
    <x v="0"/>
    <x v="53"/>
    <s v=""/>
    <x v="53"/>
    <x v="5"/>
    <x v="35"/>
    <x v="3"/>
    <n v="105"/>
    <n v="105"/>
    <n v="0.117117117117117"/>
    <n v="0.117117117117117"/>
    <s v=""/>
    <s v=""/>
    <x v="0"/>
  </r>
  <r>
    <x v="0"/>
    <x v="53"/>
    <s v=""/>
    <x v="53"/>
    <x v="8"/>
    <x v="7"/>
    <x v="0"/>
    <n v="890"/>
    <n v="890"/>
    <n v="1"/>
    <n v="1"/>
    <s v=""/>
    <s v=""/>
    <x v="0"/>
  </r>
  <r>
    <x v="0"/>
    <x v="53"/>
    <s v=""/>
    <x v="53"/>
    <x v="4"/>
    <x v="10"/>
    <x v="0"/>
    <n v="245"/>
    <n v="245"/>
    <n v="0.27590090090090102"/>
    <n v="0.27590090090090102"/>
    <s v=""/>
    <s v=""/>
    <x v="0"/>
  </r>
  <r>
    <x v="0"/>
    <x v="53"/>
    <s v=""/>
    <x v="53"/>
    <x v="5"/>
    <x v="1"/>
    <x v="1"/>
    <n v="-1"/>
    <n v="0"/>
    <n v="-0.01"/>
    <n v="0"/>
    <s v=""/>
    <s v=""/>
    <x v="0"/>
  </r>
  <r>
    <x v="0"/>
    <x v="53"/>
    <s v=""/>
    <x v="53"/>
    <x v="4"/>
    <x v="4"/>
    <x v="0"/>
    <n v="150"/>
    <n v="150"/>
    <n v="0.170045045045045"/>
    <n v="0.170045045045045"/>
    <s v=""/>
    <s v=""/>
    <x v="0"/>
  </r>
  <r>
    <x v="0"/>
    <x v="53"/>
    <s v=""/>
    <x v="53"/>
    <x v="7"/>
    <x v="15"/>
    <x v="0"/>
    <n v="100"/>
    <n v="100"/>
    <n v="0.114864864864865"/>
    <n v="0.114864864864865"/>
    <s v=""/>
    <s v=""/>
    <x v="0"/>
  </r>
  <r>
    <x v="0"/>
    <x v="53"/>
    <s v=""/>
    <x v="53"/>
    <x v="6"/>
    <x v="11"/>
    <x v="0"/>
    <n v="890"/>
    <n v="890"/>
    <n v="1"/>
    <n v="1"/>
    <s v=""/>
    <s v=""/>
    <x v="0"/>
  </r>
  <r>
    <x v="0"/>
    <x v="53"/>
    <s v=""/>
    <x v="53"/>
    <x v="7"/>
    <x v="7"/>
    <x v="0"/>
    <n v="-1"/>
    <n v="0"/>
    <n v="-0.01"/>
    <n v="0"/>
    <s v=""/>
    <s v=""/>
    <x v="0"/>
  </r>
  <r>
    <x v="0"/>
    <x v="53"/>
    <s v=""/>
    <x v="53"/>
    <x v="7"/>
    <x v="16"/>
    <x v="0"/>
    <n v="90"/>
    <n v="90"/>
    <n v="0.101351351351351"/>
    <n v="0.101351351351351"/>
    <s v=""/>
    <s v=""/>
    <x v="0"/>
  </r>
  <r>
    <x v="0"/>
    <x v="53"/>
    <s v=""/>
    <x v="53"/>
    <x v="4"/>
    <x v="27"/>
    <x v="0"/>
    <n v="285"/>
    <n v="285"/>
    <n v="0.322072072072072"/>
    <n v="0.322072072072072"/>
    <s v=""/>
    <s v=""/>
    <x v="0"/>
  </r>
  <r>
    <x v="0"/>
    <x v="53"/>
    <s v=""/>
    <x v="53"/>
    <x v="4"/>
    <x v="9"/>
    <x v="0"/>
    <n v="40"/>
    <n v="40"/>
    <n v="4.5045045045045098E-2"/>
    <n v="4.5045045045045098E-2"/>
    <s v=""/>
    <s v=""/>
    <x v="0"/>
  </r>
  <r>
    <x v="0"/>
    <x v="53"/>
    <s v=""/>
    <x v="53"/>
    <x v="8"/>
    <x v="28"/>
    <x v="0"/>
    <n v="-1"/>
    <n v="0"/>
    <n v="-0.01"/>
    <n v="0"/>
    <s v=""/>
    <s v=""/>
    <x v="0"/>
  </r>
  <r>
    <x v="0"/>
    <x v="54"/>
    <s v=""/>
    <x v="54"/>
    <x v="9"/>
    <x v="11"/>
    <x v="0"/>
    <s v=""/>
    <s v=""/>
    <s v=""/>
    <s v=""/>
    <n v="9.1052599999999995"/>
    <n v="10"/>
    <x v="0"/>
  </r>
  <r>
    <x v="0"/>
    <x v="54"/>
    <s v=""/>
    <x v="54"/>
    <x v="10"/>
    <x v="11"/>
    <x v="0"/>
    <s v=""/>
    <s v=""/>
    <s v=""/>
    <s v=""/>
    <n v="28.303249999999998"/>
    <n v="28"/>
    <x v="0"/>
  </r>
  <r>
    <x v="0"/>
    <x v="54"/>
    <s v=""/>
    <x v="54"/>
    <x v="0"/>
    <x v="0"/>
    <x v="0"/>
    <n v="1"/>
    <s v=""/>
    <s v=""/>
    <s v=""/>
    <s v=""/>
    <s v=""/>
    <x v="0"/>
  </r>
  <r>
    <x v="0"/>
    <x v="54"/>
    <s v=""/>
    <x v="54"/>
    <x v="1"/>
    <x v="20"/>
    <x v="0"/>
    <n v="85"/>
    <n v="85"/>
    <n v="0.29963898916967502"/>
    <n v="0.29963898916967502"/>
    <s v=""/>
    <s v=""/>
    <x v="0"/>
  </r>
  <r>
    <x v="0"/>
    <x v="54"/>
    <s v=""/>
    <x v="54"/>
    <x v="3"/>
    <x v="24"/>
    <x v="0"/>
    <n v="260"/>
    <n v="260"/>
    <n v="0.94584837545126299"/>
    <n v="0.94584837545126299"/>
    <s v=""/>
    <s v=""/>
    <x v="0"/>
  </r>
  <r>
    <x v="0"/>
    <x v="54"/>
    <s v=""/>
    <x v="54"/>
    <x v="2"/>
    <x v="7"/>
    <x v="0"/>
    <n v="-1"/>
    <n v="0"/>
    <n v="-0.01"/>
    <n v="0"/>
    <s v=""/>
    <s v=""/>
    <x v="0"/>
  </r>
  <r>
    <x v="0"/>
    <x v="54"/>
    <s v=""/>
    <x v="54"/>
    <x v="2"/>
    <x v="2"/>
    <x v="0"/>
    <n v="60"/>
    <n v="60"/>
    <n v="0.212996389891697"/>
    <n v="0.212996389891697"/>
    <s v=""/>
    <s v=""/>
    <x v="0"/>
  </r>
  <r>
    <x v="0"/>
    <x v="54"/>
    <s v=""/>
    <x v="54"/>
    <x v="3"/>
    <x v="21"/>
    <x v="0"/>
    <n v="-1"/>
    <n v="0"/>
    <n v="-0.01"/>
    <n v="0"/>
    <s v=""/>
    <s v=""/>
    <x v="0"/>
  </r>
  <r>
    <x v="0"/>
    <x v="54"/>
    <s v=""/>
    <x v="54"/>
    <x v="1"/>
    <x v="1"/>
    <x v="0"/>
    <n v="-1"/>
    <n v="0"/>
    <n v="-0.01"/>
    <n v="0"/>
    <s v=""/>
    <s v=""/>
    <x v="0"/>
  </r>
  <r>
    <x v="0"/>
    <x v="54"/>
    <s v=""/>
    <x v="54"/>
    <x v="8"/>
    <x v="18"/>
    <x v="0"/>
    <n v="-1"/>
    <n v="0"/>
    <n v="-0.01"/>
    <n v="0"/>
    <s v=""/>
    <s v=""/>
    <x v="0"/>
  </r>
  <r>
    <x v="0"/>
    <x v="54"/>
    <s v=""/>
    <x v="54"/>
    <x v="4"/>
    <x v="19"/>
    <x v="0"/>
    <n v="60"/>
    <n v="60"/>
    <n v="0.212996389891697"/>
    <n v="0.212996389891697"/>
    <s v=""/>
    <s v=""/>
    <x v="0"/>
  </r>
  <r>
    <x v="0"/>
    <x v="54"/>
    <s v=""/>
    <x v="54"/>
    <x v="3"/>
    <x v="3"/>
    <x v="0"/>
    <n v="-1"/>
    <n v="0"/>
    <n v="-0.01"/>
    <n v="0"/>
    <s v=""/>
    <s v=""/>
    <x v="0"/>
  </r>
  <r>
    <x v="0"/>
    <x v="54"/>
    <s v=""/>
    <x v="54"/>
    <x v="7"/>
    <x v="13"/>
    <x v="0"/>
    <n v="180"/>
    <n v="180"/>
    <n v="0.64620938628158797"/>
    <n v="0.64620938628158797"/>
    <s v=""/>
    <s v=""/>
    <x v="0"/>
  </r>
  <r>
    <x v="0"/>
    <x v="54"/>
    <s v=""/>
    <x v="54"/>
    <x v="3"/>
    <x v="6"/>
    <x v="0"/>
    <n v="-1"/>
    <n v="0"/>
    <n v="-0.01"/>
    <n v="0"/>
    <s v=""/>
    <s v=""/>
    <x v="0"/>
  </r>
  <r>
    <x v="0"/>
    <x v="54"/>
    <s v=""/>
    <x v="54"/>
    <x v="2"/>
    <x v="14"/>
    <x v="0"/>
    <n v="220"/>
    <n v="220"/>
    <n v="0.787003610108303"/>
    <n v="0.787003610108303"/>
    <s v=""/>
    <s v=""/>
    <x v="0"/>
  </r>
  <r>
    <x v="0"/>
    <x v="54"/>
    <s v=""/>
    <x v="54"/>
    <x v="4"/>
    <x v="26"/>
    <x v="0"/>
    <n v="15"/>
    <n v="15"/>
    <n v="6.1371841155234703E-2"/>
    <n v="6.1371841155234703E-2"/>
    <s v=""/>
    <s v=""/>
    <x v="0"/>
  </r>
  <r>
    <x v="0"/>
    <x v="54"/>
    <s v=""/>
    <x v="54"/>
    <x v="1"/>
    <x v="8"/>
    <x v="0"/>
    <n v="65"/>
    <n v="65"/>
    <n v="0.23465703971119101"/>
    <n v="0.23465703971119101"/>
    <s v=""/>
    <s v=""/>
    <x v="0"/>
  </r>
  <r>
    <x v="0"/>
    <x v="54"/>
    <s v=""/>
    <x v="54"/>
    <x v="7"/>
    <x v="31"/>
    <x v="0"/>
    <n v="75"/>
    <n v="75"/>
    <n v="0.26714801444043301"/>
    <n v="0.26714801444043301"/>
    <s v=""/>
    <s v=""/>
    <x v="0"/>
  </r>
  <r>
    <x v="0"/>
    <x v="54"/>
    <s v=""/>
    <x v="54"/>
    <x v="3"/>
    <x v="7"/>
    <x v="0"/>
    <n v="-1"/>
    <n v="0"/>
    <n v="-0.01"/>
    <n v="0"/>
    <s v=""/>
    <s v=""/>
    <x v="0"/>
  </r>
  <r>
    <x v="0"/>
    <x v="54"/>
    <s v=""/>
    <x v="54"/>
    <x v="3"/>
    <x v="22"/>
    <x v="0"/>
    <n v="5"/>
    <n v="5"/>
    <n v="2.1660649819494601E-2"/>
    <n v="2.1660649819494601E-2"/>
    <s v=""/>
    <s v=""/>
    <x v="0"/>
  </r>
  <r>
    <x v="0"/>
    <x v="54"/>
    <s v=""/>
    <x v="54"/>
    <x v="4"/>
    <x v="5"/>
    <x v="0"/>
    <n v="-1"/>
    <n v="0"/>
    <n v="-0.01"/>
    <n v="0"/>
    <s v=""/>
    <s v=""/>
    <x v="0"/>
  </r>
  <r>
    <x v="0"/>
    <x v="54"/>
    <s v=""/>
    <x v="54"/>
    <x v="1"/>
    <x v="23"/>
    <x v="0"/>
    <n v="120"/>
    <n v="120"/>
    <n v="0.425992779783394"/>
    <n v="0.425992779783394"/>
    <s v=""/>
    <s v=""/>
    <x v="0"/>
  </r>
  <r>
    <x v="0"/>
    <x v="54"/>
    <s v=""/>
    <x v="54"/>
    <x v="8"/>
    <x v="33"/>
    <x v="0"/>
    <n v="-1"/>
    <n v="0"/>
    <n v="-0.01"/>
    <n v="0"/>
    <s v=""/>
    <s v=""/>
    <x v="0"/>
  </r>
  <r>
    <x v="0"/>
    <x v="54"/>
    <s v=""/>
    <x v="54"/>
    <x v="8"/>
    <x v="34"/>
    <x v="0"/>
    <n v="-1"/>
    <n v="0"/>
    <n v="-0.01"/>
    <n v="0"/>
    <s v=""/>
    <s v=""/>
    <x v="0"/>
  </r>
  <r>
    <x v="0"/>
    <x v="54"/>
    <s v=""/>
    <x v="54"/>
    <x v="8"/>
    <x v="30"/>
    <x v="0"/>
    <n v="10"/>
    <n v="10"/>
    <n v="3.6101083032491002E-2"/>
    <n v="3.6101083032491002E-2"/>
    <s v=""/>
    <s v=""/>
    <x v="0"/>
  </r>
  <r>
    <x v="0"/>
    <x v="54"/>
    <s v=""/>
    <x v="54"/>
    <x v="7"/>
    <x v="7"/>
    <x v="0"/>
    <n v="-1"/>
    <n v="0"/>
    <n v="-0.01"/>
    <n v="0"/>
    <s v=""/>
    <s v=""/>
    <x v="0"/>
  </r>
  <r>
    <x v="0"/>
    <x v="54"/>
    <s v=""/>
    <x v="54"/>
    <x v="7"/>
    <x v="16"/>
    <x v="0"/>
    <n v="15"/>
    <n v="15"/>
    <n v="4.6931407942238303E-2"/>
    <n v="4.6931407942238303E-2"/>
    <s v=""/>
    <s v=""/>
    <x v="0"/>
  </r>
  <r>
    <x v="0"/>
    <x v="54"/>
    <s v=""/>
    <x v="54"/>
    <x v="8"/>
    <x v="29"/>
    <x v="0"/>
    <n v="-1"/>
    <n v="0"/>
    <n v="-0.01"/>
    <n v="0"/>
    <s v=""/>
    <s v=""/>
    <x v="0"/>
  </r>
  <r>
    <x v="0"/>
    <x v="54"/>
    <s v=""/>
    <x v="54"/>
    <x v="3"/>
    <x v="25"/>
    <x v="0"/>
    <n v="-1"/>
    <n v="0"/>
    <n v="-0.01"/>
    <n v="0"/>
    <s v=""/>
    <s v=""/>
    <x v="0"/>
  </r>
  <r>
    <x v="0"/>
    <x v="54"/>
    <s v=""/>
    <x v="54"/>
    <x v="5"/>
    <x v="1"/>
    <x v="1"/>
    <n v="-1"/>
    <n v="0"/>
    <n v="-0.01"/>
    <n v="0"/>
    <s v=""/>
    <s v=""/>
    <x v="0"/>
  </r>
  <r>
    <x v="0"/>
    <x v="54"/>
    <s v=""/>
    <x v="54"/>
    <x v="4"/>
    <x v="4"/>
    <x v="0"/>
    <n v="30"/>
    <n v="30"/>
    <n v="0.115523465703971"/>
    <n v="0.115523465703971"/>
    <s v=""/>
    <s v=""/>
    <x v="0"/>
  </r>
  <r>
    <x v="0"/>
    <x v="54"/>
    <s v=""/>
    <x v="54"/>
    <x v="7"/>
    <x v="15"/>
    <x v="0"/>
    <n v="10"/>
    <n v="10"/>
    <n v="3.9711191335740102E-2"/>
    <n v="3.9711191335740102E-2"/>
    <s v=""/>
    <s v=""/>
    <x v="0"/>
  </r>
  <r>
    <x v="0"/>
    <x v="54"/>
    <s v=""/>
    <x v="54"/>
    <x v="8"/>
    <x v="28"/>
    <x v="0"/>
    <n v="-1"/>
    <n v="0"/>
    <n v="-0.01"/>
    <n v="0"/>
    <s v=""/>
    <s v=""/>
    <x v="0"/>
  </r>
  <r>
    <x v="0"/>
    <x v="54"/>
    <s v=""/>
    <x v="54"/>
    <x v="8"/>
    <x v="7"/>
    <x v="0"/>
    <n v="260"/>
    <n v="260"/>
    <n v="0.93501805054151599"/>
    <n v="0.93501805054151599"/>
    <s v=""/>
    <s v=""/>
    <x v="0"/>
  </r>
  <r>
    <x v="0"/>
    <x v="54"/>
    <s v=""/>
    <x v="54"/>
    <x v="4"/>
    <x v="10"/>
    <x v="0"/>
    <n v="90"/>
    <n v="90"/>
    <n v="0.32129963898917002"/>
    <n v="0.32129963898917002"/>
    <s v=""/>
    <s v=""/>
    <x v="0"/>
  </r>
  <r>
    <x v="0"/>
    <x v="54"/>
    <s v=""/>
    <x v="54"/>
    <x v="5"/>
    <x v="35"/>
    <x v="3"/>
    <n v="25"/>
    <n v="25"/>
    <n v="9.0252707581227401E-2"/>
    <n v="9.0252707581227401E-2"/>
    <s v=""/>
    <s v=""/>
    <x v="0"/>
  </r>
  <r>
    <x v="0"/>
    <x v="54"/>
    <s v=""/>
    <x v="54"/>
    <x v="4"/>
    <x v="27"/>
    <x v="0"/>
    <n v="70"/>
    <n v="70"/>
    <n v="0.24909747292418799"/>
    <n v="0.24909747292418799"/>
    <s v=""/>
    <s v=""/>
    <x v="0"/>
  </r>
  <r>
    <x v="0"/>
    <x v="54"/>
    <s v=""/>
    <x v="54"/>
    <x v="5"/>
    <x v="17"/>
    <x v="2"/>
    <n v="250"/>
    <n v="250"/>
    <n v="0.90974729241877295"/>
    <n v="0.90974729241877295"/>
    <s v=""/>
    <s v=""/>
    <x v="0"/>
  </r>
  <r>
    <x v="0"/>
    <x v="54"/>
    <s v=""/>
    <x v="54"/>
    <x v="6"/>
    <x v="11"/>
    <x v="0"/>
    <n v="275"/>
    <n v="275"/>
    <n v="1"/>
    <n v="1"/>
    <s v=""/>
    <s v=""/>
    <x v="0"/>
  </r>
  <r>
    <x v="0"/>
    <x v="54"/>
    <s v=""/>
    <x v="54"/>
    <x v="3"/>
    <x v="36"/>
    <x v="0"/>
    <n v="-1"/>
    <n v="0"/>
    <n v="-0.01"/>
    <n v="0"/>
    <s v=""/>
    <s v=""/>
    <x v="0"/>
  </r>
  <r>
    <x v="0"/>
    <x v="54"/>
    <s v=""/>
    <x v="54"/>
    <x v="4"/>
    <x v="9"/>
    <x v="0"/>
    <n v="10"/>
    <n v="10"/>
    <n v="3.9711191335740102E-2"/>
    <n v="3.9711191335740102E-2"/>
    <s v=""/>
    <s v=""/>
    <x v="0"/>
  </r>
  <r>
    <x v="0"/>
    <x v="54"/>
    <s v=""/>
    <x v="54"/>
    <x v="4"/>
    <x v="1"/>
    <x v="0"/>
    <n v="-1"/>
    <n v="0"/>
    <n v="-0.01"/>
    <n v="0"/>
    <s v=""/>
    <s v=""/>
    <x v="0"/>
  </r>
  <r>
    <x v="0"/>
    <x v="54"/>
    <s v=""/>
    <x v="54"/>
    <x v="2"/>
    <x v="12"/>
    <x v="0"/>
    <n v="-1"/>
    <n v="0"/>
    <n v="-0.01"/>
    <n v="0"/>
    <s v=""/>
    <s v=""/>
    <x v="0"/>
  </r>
  <r>
    <x v="0"/>
    <x v="54"/>
    <s v=""/>
    <x v="54"/>
    <x v="1"/>
    <x v="32"/>
    <x v="0"/>
    <n v="10"/>
    <n v="10"/>
    <n v="3.6101083032491002E-2"/>
    <n v="3.6101083032491002E-2"/>
    <s v=""/>
    <s v=""/>
    <x v="0"/>
  </r>
  <r>
    <x v="0"/>
    <x v="55"/>
    <s v=""/>
    <x v="55"/>
    <x v="3"/>
    <x v="22"/>
    <x v="0"/>
    <n v="25"/>
    <n v="25"/>
    <n v="4.1025641025640998E-2"/>
    <n v="4.1025641025640998E-2"/>
    <s v=""/>
    <s v=""/>
    <x v="0"/>
  </r>
  <r>
    <x v="0"/>
    <x v="55"/>
    <s v=""/>
    <x v="55"/>
    <x v="5"/>
    <x v="1"/>
    <x v="1"/>
    <n v="-1"/>
    <n v="0"/>
    <n v="-0.01"/>
    <n v="0"/>
    <s v=""/>
    <s v=""/>
    <x v="0"/>
  </r>
  <r>
    <x v="0"/>
    <x v="55"/>
    <s v=""/>
    <x v="55"/>
    <x v="4"/>
    <x v="10"/>
    <x v="0"/>
    <n v="175"/>
    <n v="175"/>
    <n v="0.29914529914529903"/>
    <n v="0.29914529914529903"/>
    <s v=""/>
    <s v=""/>
    <x v="0"/>
  </r>
  <r>
    <x v="0"/>
    <x v="55"/>
    <s v=""/>
    <x v="55"/>
    <x v="10"/>
    <x v="11"/>
    <x v="0"/>
    <s v=""/>
    <s v=""/>
    <s v=""/>
    <s v=""/>
    <n v="29.138459999999998"/>
    <n v="29"/>
    <x v="0"/>
  </r>
  <r>
    <x v="0"/>
    <x v="55"/>
    <s v=""/>
    <x v="55"/>
    <x v="4"/>
    <x v="27"/>
    <x v="0"/>
    <n v="185"/>
    <n v="185"/>
    <n v="0.31794871794871798"/>
    <n v="0.31794871794871798"/>
    <s v=""/>
    <s v=""/>
    <x v="0"/>
  </r>
  <r>
    <x v="0"/>
    <x v="55"/>
    <s v=""/>
    <x v="55"/>
    <x v="6"/>
    <x v="11"/>
    <x v="0"/>
    <n v="585"/>
    <n v="585"/>
    <n v="1"/>
    <n v="1"/>
    <s v=""/>
    <s v=""/>
    <x v="0"/>
  </r>
  <r>
    <x v="0"/>
    <x v="55"/>
    <s v=""/>
    <x v="55"/>
    <x v="8"/>
    <x v="7"/>
    <x v="0"/>
    <n v="50"/>
    <n v="50"/>
    <n v="8.2051282051281996E-2"/>
    <n v="8.2051282051281996E-2"/>
    <s v=""/>
    <s v=""/>
    <x v="0"/>
  </r>
  <r>
    <x v="0"/>
    <x v="55"/>
    <s v=""/>
    <x v="55"/>
    <x v="2"/>
    <x v="7"/>
    <x v="0"/>
    <n v="-1"/>
    <n v="0"/>
    <n v="-0.01"/>
    <n v="0"/>
    <s v=""/>
    <s v=""/>
    <x v="0"/>
  </r>
  <r>
    <x v="0"/>
    <x v="55"/>
    <s v=""/>
    <x v="55"/>
    <x v="3"/>
    <x v="25"/>
    <x v="0"/>
    <n v="10"/>
    <n v="10"/>
    <n v="1.7094017094017099E-2"/>
    <n v="1.7094017094017099E-2"/>
    <s v=""/>
    <s v=""/>
    <x v="0"/>
  </r>
  <r>
    <x v="0"/>
    <x v="55"/>
    <s v=""/>
    <x v="55"/>
    <x v="1"/>
    <x v="23"/>
    <x v="0"/>
    <n v="280"/>
    <n v="280"/>
    <n v="0.47521367521367502"/>
    <n v="0.47521367521367502"/>
    <s v=""/>
    <s v=""/>
    <x v="0"/>
  </r>
  <r>
    <x v="0"/>
    <x v="55"/>
    <s v=""/>
    <x v="55"/>
    <x v="4"/>
    <x v="5"/>
    <x v="0"/>
    <n v="-1"/>
    <n v="0"/>
    <n v="-0.01"/>
    <n v="0"/>
    <s v=""/>
    <s v=""/>
    <x v="0"/>
  </r>
  <r>
    <x v="0"/>
    <x v="55"/>
    <s v=""/>
    <x v="55"/>
    <x v="3"/>
    <x v="3"/>
    <x v="0"/>
    <n v="-1"/>
    <n v="0"/>
    <n v="-0.01"/>
    <n v="0"/>
    <s v=""/>
    <s v=""/>
    <x v="0"/>
  </r>
  <r>
    <x v="0"/>
    <x v="55"/>
    <s v=""/>
    <x v="55"/>
    <x v="1"/>
    <x v="8"/>
    <x v="0"/>
    <n v="120"/>
    <n v="120"/>
    <n v="0.20170940170940199"/>
    <n v="0.20170940170940199"/>
    <s v=""/>
    <s v=""/>
    <x v="0"/>
  </r>
  <r>
    <x v="0"/>
    <x v="55"/>
    <s v=""/>
    <x v="55"/>
    <x v="3"/>
    <x v="6"/>
    <x v="0"/>
    <n v="35"/>
    <n v="35"/>
    <n v="6.3247863247863204E-2"/>
    <n v="6.3247863247863204E-2"/>
    <s v=""/>
    <s v=""/>
    <x v="0"/>
  </r>
  <r>
    <x v="0"/>
    <x v="55"/>
    <s v=""/>
    <x v="55"/>
    <x v="0"/>
    <x v="0"/>
    <x v="0"/>
    <n v="1"/>
    <s v=""/>
    <s v=""/>
    <s v=""/>
    <s v=""/>
    <s v=""/>
    <x v="0"/>
  </r>
  <r>
    <x v="0"/>
    <x v="55"/>
    <s v=""/>
    <x v="55"/>
    <x v="4"/>
    <x v="9"/>
    <x v="0"/>
    <n v="15"/>
    <n v="15"/>
    <n v="2.2222222222222199E-2"/>
    <n v="2.2222222222222199E-2"/>
    <s v=""/>
    <s v=""/>
    <x v="0"/>
  </r>
  <r>
    <x v="0"/>
    <x v="55"/>
    <s v=""/>
    <x v="55"/>
    <x v="7"/>
    <x v="16"/>
    <x v="0"/>
    <n v="45"/>
    <n v="45"/>
    <n v="7.8632478632478603E-2"/>
    <n v="7.8632478632478603E-2"/>
    <s v=""/>
    <s v=""/>
    <x v="0"/>
  </r>
  <r>
    <x v="0"/>
    <x v="55"/>
    <s v=""/>
    <x v="55"/>
    <x v="5"/>
    <x v="17"/>
    <x v="2"/>
    <n v="520"/>
    <n v="520"/>
    <n v="0.88888888888888895"/>
    <n v="0.88888888888888895"/>
    <s v=""/>
    <s v=""/>
    <x v="0"/>
  </r>
  <r>
    <x v="0"/>
    <x v="55"/>
    <s v=""/>
    <x v="55"/>
    <x v="8"/>
    <x v="29"/>
    <x v="0"/>
    <n v="525"/>
    <n v="525"/>
    <n v="0.89572649572649599"/>
    <n v="0.89572649572649599"/>
    <s v=""/>
    <s v=""/>
    <x v="0"/>
  </r>
  <r>
    <x v="0"/>
    <x v="55"/>
    <s v=""/>
    <x v="55"/>
    <x v="3"/>
    <x v="24"/>
    <x v="0"/>
    <n v="465"/>
    <n v="465"/>
    <n v="0.79487179487179505"/>
    <n v="0.79487179487179505"/>
    <s v=""/>
    <s v=""/>
    <x v="0"/>
  </r>
  <r>
    <x v="0"/>
    <x v="55"/>
    <s v=""/>
    <x v="55"/>
    <x v="7"/>
    <x v="15"/>
    <x v="0"/>
    <n v="30"/>
    <n v="30"/>
    <n v="5.1282051282051301E-2"/>
    <n v="5.1282051282051301E-2"/>
    <s v=""/>
    <s v=""/>
    <x v="0"/>
  </r>
  <r>
    <x v="0"/>
    <x v="55"/>
    <s v=""/>
    <x v="55"/>
    <x v="7"/>
    <x v="7"/>
    <x v="0"/>
    <n v="-1"/>
    <n v="0"/>
    <n v="-0.01"/>
    <n v="0"/>
    <s v=""/>
    <s v=""/>
    <x v="0"/>
  </r>
  <r>
    <x v="0"/>
    <x v="55"/>
    <s v=""/>
    <x v="55"/>
    <x v="8"/>
    <x v="18"/>
    <x v="0"/>
    <n v="-1"/>
    <n v="0"/>
    <n v="-0.01"/>
    <n v="0"/>
    <s v=""/>
    <s v=""/>
    <x v="0"/>
  </r>
  <r>
    <x v="0"/>
    <x v="55"/>
    <s v=""/>
    <x v="55"/>
    <x v="3"/>
    <x v="21"/>
    <x v="0"/>
    <n v="-1"/>
    <n v="0"/>
    <n v="-0.01"/>
    <n v="0"/>
    <s v=""/>
    <s v=""/>
    <x v="0"/>
  </r>
  <r>
    <x v="0"/>
    <x v="55"/>
    <s v=""/>
    <x v="55"/>
    <x v="3"/>
    <x v="7"/>
    <x v="0"/>
    <n v="-1"/>
    <n v="0"/>
    <n v="-0.01"/>
    <n v="0"/>
    <s v=""/>
    <s v=""/>
    <x v="0"/>
  </r>
  <r>
    <x v="0"/>
    <x v="55"/>
    <s v=""/>
    <x v="55"/>
    <x v="1"/>
    <x v="20"/>
    <x v="0"/>
    <n v="150"/>
    <n v="150"/>
    <n v="0.256410256410256"/>
    <n v="0.256410256410256"/>
    <s v=""/>
    <s v=""/>
    <x v="0"/>
  </r>
  <r>
    <x v="0"/>
    <x v="55"/>
    <s v=""/>
    <x v="55"/>
    <x v="8"/>
    <x v="34"/>
    <x v="0"/>
    <n v="-1"/>
    <n v="0"/>
    <n v="-0.01"/>
    <n v="0"/>
    <s v=""/>
    <s v=""/>
    <x v="0"/>
  </r>
  <r>
    <x v="0"/>
    <x v="55"/>
    <s v=""/>
    <x v="55"/>
    <x v="7"/>
    <x v="31"/>
    <x v="0"/>
    <n v="135"/>
    <n v="135"/>
    <n v="0.230769230769231"/>
    <n v="0.230769230769231"/>
    <s v=""/>
    <s v=""/>
    <x v="0"/>
  </r>
  <r>
    <x v="0"/>
    <x v="55"/>
    <s v=""/>
    <x v="55"/>
    <x v="1"/>
    <x v="1"/>
    <x v="0"/>
    <n v="25"/>
    <n v="25"/>
    <n v="4.2735042735042701E-2"/>
    <n v="4.2735042735042701E-2"/>
    <s v=""/>
    <s v=""/>
    <x v="0"/>
  </r>
  <r>
    <x v="0"/>
    <x v="55"/>
    <s v=""/>
    <x v="55"/>
    <x v="5"/>
    <x v="35"/>
    <x v="3"/>
    <n v="65"/>
    <n v="65"/>
    <n v="0.11111111111111099"/>
    <n v="0.11111111111111099"/>
    <s v=""/>
    <s v=""/>
    <x v="0"/>
  </r>
  <r>
    <x v="0"/>
    <x v="55"/>
    <s v=""/>
    <x v="55"/>
    <x v="8"/>
    <x v="28"/>
    <x v="0"/>
    <n v="-1"/>
    <n v="0"/>
    <n v="-0.01"/>
    <n v="0"/>
    <s v=""/>
    <s v=""/>
    <x v="0"/>
  </r>
  <r>
    <x v="0"/>
    <x v="55"/>
    <s v=""/>
    <x v="55"/>
    <x v="8"/>
    <x v="33"/>
    <x v="0"/>
    <n v="-1"/>
    <n v="0"/>
    <n v="-0.01"/>
    <n v="0"/>
    <s v=""/>
    <s v=""/>
    <x v="0"/>
  </r>
  <r>
    <x v="0"/>
    <x v="55"/>
    <s v=""/>
    <x v="55"/>
    <x v="4"/>
    <x v="1"/>
    <x v="0"/>
    <n v="-1"/>
    <n v="0"/>
    <n v="-0.01"/>
    <n v="0"/>
    <s v=""/>
    <s v=""/>
    <x v="0"/>
  </r>
  <r>
    <x v="0"/>
    <x v="55"/>
    <s v=""/>
    <x v="55"/>
    <x v="8"/>
    <x v="30"/>
    <x v="0"/>
    <n v="5"/>
    <n v="5"/>
    <n v="8.5470085470085496E-3"/>
    <n v="8.5470085470085496E-3"/>
    <s v=""/>
    <s v=""/>
    <x v="0"/>
  </r>
  <r>
    <x v="0"/>
    <x v="55"/>
    <s v=""/>
    <x v="55"/>
    <x v="4"/>
    <x v="4"/>
    <x v="0"/>
    <n v="85"/>
    <n v="85"/>
    <n v="0.145299145299145"/>
    <n v="0.145299145299145"/>
    <s v=""/>
    <s v=""/>
    <x v="0"/>
  </r>
  <r>
    <x v="0"/>
    <x v="55"/>
    <s v=""/>
    <x v="55"/>
    <x v="3"/>
    <x v="36"/>
    <x v="0"/>
    <n v="45"/>
    <n v="45"/>
    <n v="7.8632478632478603E-2"/>
    <n v="7.8632478632478603E-2"/>
    <s v=""/>
    <s v=""/>
    <x v="0"/>
  </r>
  <r>
    <x v="0"/>
    <x v="55"/>
    <s v=""/>
    <x v="55"/>
    <x v="1"/>
    <x v="32"/>
    <x v="0"/>
    <n v="15"/>
    <n v="15"/>
    <n v="2.3931623931623899E-2"/>
    <n v="2.3931623931623899E-2"/>
    <s v=""/>
    <s v=""/>
    <x v="0"/>
  </r>
  <r>
    <x v="0"/>
    <x v="55"/>
    <s v=""/>
    <x v="55"/>
    <x v="2"/>
    <x v="12"/>
    <x v="0"/>
    <n v="10"/>
    <n v="10"/>
    <n v="1.7094017094017099E-2"/>
    <n v="1.7094017094017099E-2"/>
    <s v=""/>
    <s v=""/>
    <x v="0"/>
  </r>
  <r>
    <x v="0"/>
    <x v="55"/>
    <s v=""/>
    <x v="55"/>
    <x v="7"/>
    <x v="13"/>
    <x v="0"/>
    <n v="375"/>
    <n v="375"/>
    <n v="0.63931623931623904"/>
    <n v="0.63931623931623904"/>
    <s v=""/>
    <s v=""/>
    <x v="0"/>
  </r>
  <r>
    <x v="0"/>
    <x v="55"/>
    <s v=""/>
    <x v="55"/>
    <x v="4"/>
    <x v="19"/>
    <x v="0"/>
    <n v="100"/>
    <n v="100"/>
    <n v="0.16752136752136701"/>
    <n v="0.16752136752136701"/>
    <s v=""/>
    <s v=""/>
    <x v="0"/>
  </r>
  <r>
    <x v="0"/>
    <x v="55"/>
    <s v=""/>
    <x v="55"/>
    <x v="4"/>
    <x v="26"/>
    <x v="0"/>
    <n v="25"/>
    <n v="25"/>
    <n v="4.6153846153846198E-2"/>
    <n v="4.6153846153846198E-2"/>
    <s v=""/>
    <s v=""/>
    <x v="0"/>
  </r>
  <r>
    <x v="0"/>
    <x v="55"/>
    <s v=""/>
    <x v="55"/>
    <x v="2"/>
    <x v="2"/>
    <x v="0"/>
    <n v="100"/>
    <n v="100"/>
    <n v="0.16923076923076899"/>
    <n v="0.16923076923076899"/>
    <s v=""/>
    <s v=""/>
    <x v="0"/>
  </r>
  <r>
    <x v="0"/>
    <x v="55"/>
    <s v=""/>
    <x v="55"/>
    <x v="2"/>
    <x v="14"/>
    <x v="0"/>
    <n v="475"/>
    <n v="475"/>
    <n v="0.813675213675214"/>
    <n v="0.813675213675214"/>
    <s v=""/>
    <s v=""/>
    <x v="0"/>
  </r>
  <r>
    <x v="0"/>
    <x v="55"/>
    <s v=""/>
    <x v="55"/>
    <x v="9"/>
    <x v="11"/>
    <x v="0"/>
    <s v=""/>
    <s v=""/>
    <s v=""/>
    <s v=""/>
    <n v="10.4625"/>
    <n v="10"/>
    <x v="0"/>
  </r>
  <r>
    <x v="0"/>
    <x v="56"/>
    <s v=""/>
    <x v="56"/>
    <x v="9"/>
    <x v="11"/>
    <x v="0"/>
    <s v=""/>
    <s v=""/>
    <s v=""/>
    <s v=""/>
    <n v="8.5783100000000001"/>
    <n v="7"/>
    <x v="0"/>
  </r>
  <r>
    <x v="0"/>
    <x v="56"/>
    <s v=""/>
    <x v="56"/>
    <x v="10"/>
    <x v="11"/>
    <x v="0"/>
    <s v=""/>
    <s v=""/>
    <s v=""/>
    <s v=""/>
    <n v="29.884740000000001"/>
    <n v="30"/>
    <x v="0"/>
  </r>
  <r>
    <x v="0"/>
    <x v="56"/>
    <s v=""/>
    <x v="56"/>
    <x v="0"/>
    <x v="0"/>
    <x v="0"/>
    <n v="1"/>
    <s v=""/>
    <s v=""/>
    <s v=""/>
    <s v=""/>
    <s v=""/>
    <x v="0"/>
  </r>
  <r>
    <x v="0"/>
    <x v="56"/>
    <s v=""/>
    <x v="56"/>
    <x v="7"/>
    <x v="16"/>
    <x v="0"/>
    <n v="45"/>
    <n v="45"/>
    <n v="7.00934579439252E-2"/>
    <n v="7.00934579439252E-2"/>
    <s v=""/>
    <s v=""/>
    <x v="0"/>
  </r>
  <r>
    <x v="0"/>
    <x v="56"/>
    <s v=""/>
    <x v="56"/>
    <x v="8"/>
    <x v="30"/>
    <x v="0"/>
    <n v="250"/>
    <n v="250"/>
    <n v="0.38785046728972"/>
    <n v="0.38785046728972"/>
    <s v=""/>
    <s v=""/>
    <x v="0"/>
  </r>
  <r>
    <x v="0"/>
    <x v="56"/>
    <s v=""/>
    <x v="56"/>
    <x v="7"/>
    <x v="7"/>
    <x v="0"/>
    <n v="-1"/>
    <n v="0"/>
    <n v="-0.01"/>
    <n v="0"/>
    <s v=""/>
    <s v=""/>
    <x v="0"/>
  </r>
  <r>
    <x v="0"/>
    <x v="56"/>
    <s v=""/>
    <x v="56"/>
    <x v="8"/>
    <x v="29"/>
    <x v="0"/>
    <n v="260"/>
    <n v="260"/>
    <n v="0.401869158878505"/>
    <n v="0.401869158878505"/>
    <s v=""/>
    <s v=""/>
    <x v="0"/>
  </r>
  <r>
    <x v="0"/>
    <x v="56"/>
    <s v=""/>
    <x v="56"/>
    <x v="4"/>
    <x v="4"/>
    <x v="0"/>
    <n v="110"/>
    <n v="110"/>
    <n v="0.17133956386292801"/>
    <n v="0.17133956386292801"/>
    <s v=""/>
    <s v=""/>
    <x v="0"/>
  </r>
  <r>
    <x v="0"/>
    <x v="56"/>
    <s v=""/>
    <x v="56"/>
    <x v="7"/>
    <x v="15"/>
    <x v="0"/>
    <n v="35"/>
    <n v="35"/>
    <n v="5.60747663551402E-2"/>
    <n v="5.60747663551402E-2"/>
    <s v=""/>
    <s v=""/>
    <x v="0"/>
  </r>
  <r>
    <x v="0"/>
    <x v="56"/>
    <s v=""/>
    <x v="56"/>
    <x v="3"/>
    <x v="24"/>
    <x v="0"/>
    <n v="580"/>
    <n v="580"/>
    <n v="0.90186915887850505"/>
    <n v="0.90186915887850505"/>
    <s v=""/>
    <s v=""/>
    <x v="0"/>
  </r>
  <r>
    <x v="0"/>
    <x v="56"/>
    <s v=""/>
    <x v="56"/>
    <x v="2"/>
    <x v="12"/>
    <x v="0"/>
    <n v="5"/>
    <n v="5"/>
    <n v="1.09034267912773E-2"/>
    <n v="1.09034267912773E-2"/>
    <s v=""/>
    <s v=""/>
    <x v="0"/>
  </r>
  <r>
    <x v="0"/>
    <x v="56"/>
    <s v=""/>
    <x v="56"/>
    <x v="3"/>
    <x v="3"/>
    <x v="0"/>
    <n v="15"/>
    <n v="15"/>
    <n v="2.0249221183800601E-2"/>
    <n v="2.0249221183800601E-2"/>
    <s v=""/>
    <s v=""/>
    <x v="0"/>
  </r>
  <r>
    <x v="0"/>
    <x v="56"/>
    <s v=""/>
    <x v="56"/>
    <x v="2"/>
    <x v="2"/>
    <x v="0"/>
    <n v="85"/>
    <n v="85"/>
    <n v="0.129283489096573"/>
    <n v="0.129283489096573"/>
    <s v=""/>
    <s v=""/>
    <x v="0"/>
  </r>
  <r>
    <x v="0"/>
    <x v="56"/>
    <s v=""/>
    <x v="56"/>
    <x v="2"/>
    <x v="14"/>
    <x v="0"/>
    <n v="550"/>
    <n v="550"/>
    <n v="0.85981308411214996"/>
    <n v="0.85981308411214996"/>
    <s v=""/>
    <s v=""/>
    <x v="0"/>
  </r>
  <r>
    <x v="0"/>
    <x v="56"/>
    <s v=""/>
    <x v="56"/>
    <x v="5"/>
    <x v="1"/>
    <x v="1"/>
    <n v="-1"/>
    <n v="0"/>
    <n v="-0.01"/>
    <n v="0"/>
    <s v=""/>
    <s v=""/>
    <x v="0"/>
  </r>
  <r>
    <x v="0"/>
    <x v="56"/>
    <s v=""/>
    <x v="56"/>
    <x v="4"/>
    <x v="10"/>
    <x v="0"/>
    <n v="170"/>
    <n v="170"/>
    <n v="0.26168224299065401"/>
    <n v="0.26168224299065401"/>
    <s v=""/>
    <s v=""/>
    <x v="0"/>
  </r>
  <r>
    <x v="0"/>
    <x v="56"/>
    <s v=""/>
    <x v="56"/>
    <x v="3"/>
    <x v="22"/>
    <x v="0"/>
    <n v="5"/>
    <n v="5"/>
    <n v="9.3457943925233603E-3"/>
    <n v="9.3457943925233603E-3"/>
    <s v=""/>
    <s v=""/>
    <x v="0"/>
  </r>
  <r>
    <x v="0"/>
    <x v="56"/>
    <s v=""/>
    <x v="56"/>
    <x v="3"/>
    <x v="7"/>
    <x v="0"/>
    <n v="-1"/>
    <n v="0"/>
    <n v="-0.01"/>
    <n v="0"/>
    <s v=""/>
    <s v=""/>
    <x v="0"/>
  </r>
  <r>
    <x v="0"/>
    <x v="56"/>
    <s v=""/>
    <x v="56"/>
    <x v="4"/>
    <x v="26"/>
    <x v="0"/>
    <n v="30"/>
    <n v="30"/>
    <n v="4.3613707165108997E-2"/>
    <n v="4.3613707165108997E-2"/>
    <s v=""/>
    <s v=""/>
    <x v="0"/>
  </r>
  <r>
    <x v="0"/>
    <x v="56"/>
    <s v=""/>
    <x v="56"/>
    <x v="4"/>
    <x v="19"/>
    <x v="0"/>
    <n v="95"/>
    <n v="95"/>
    <n v="0.14797507788162001"/>
    <n v="0.14797507788162001"/>
    <s v=""/>
    <s v=""/>
    <x v="0"/>
  </r>
  <r>
    <x v="0"/>
    <x v="56"/>
    <s v=""/>
    <x v="56"/>
    <x v="8"/>
    <x v="7"/>
    <x v="0"/>
    <n v="-1"/>
    <n v="0"/>
    <n v="-0.01"/>
    <n v="0"/>
    <s v=""/>
    <s v=""/>
    <x v="0"/>
  </r>
  <r>
    <x v="0"/>
    <x v="56"/>
    <s v=""/>
    <x v="56"/>
    <x v="4"/>
    <x v="5"/>
    <x v="0"/>
    <n v="-1"/>
    <n v="0"/>
    <n v="-0.01"/>
    <n v="0"/>
    <s v=""/>
    <s v=""/>
    <x v="0"/>
  </r>
  <r>
    <x v="0"/>
    <x v="56"/>
    <s v=""/>
    <x v="56"/>
    <x v="3"/>
    <x v="21"/>
    <x v="0"/>
    <n v="-1"/>
    <n v="0"/>
    <n v="-0.01"/>
    <n v="0"/>
    <s v=""/>
    <s v=""/>
    <x v="0"/>
  </r>
  <r>
    <x v="0"/>
    <x v="56"/>
    <s v=""/>
    <x v="56"/>
    <x v="1"/>
    <x v="1"/>
    <x v="0"/>
    <n v="-1"/>
    <n v="0"/>
    <n v="-0.01"/>
    <n v="0"/>
    <s v=""/>
    <s v=""/>
    <x v="0"/>
  </r>
  <r>
    <x v="0"/>
    <x v="56"/>
    <s v=""/>
    <x v="56"/>
    <x v="3"/>
    <x v="25"/>
    <x v="0"/>
    <n v="10"/>
    <n v="10"/>
    <n v="1.86915887850467E-2"/>
    <n v="1.86915887850467E-2"/>
    <s v=""/>
    <s v=""/>
    <x v="0"/>
  </r>
  <r>
    <x v="0"/>
    <x v="56"/>
    <s v=""/>
    <x v="56"/>
    <x v="1"/>
    <x v="23"/>
    <x v="0"/>
    <n v="305"/>
    <n v="305"/>
    <n v="0.47196261682243001"/>
    <n v="0.47196261682243001"/>
    <s v=""/>
    <s v=""/>
    <x v="0"/>
  </r>
  <r>
    <x v="0"/>
    <x v="56"/>
    <s v=""/>
    <x v="56"/>
    <x v="7"/>
    <x v="31"/>
    <x v="0"/>
    <n v="225"/>
    <n v="225"/>
    <n v="0.353582554517134"/>
    <n v="0.353582554517134"/>
    <s v=""/>
    <s v=""/>
    <x v="0"/>
  </r>
  <r>
    <x v="0"/>
    <x v="56"/>
    <s v=""/>
    <x v="56"/>
    <x v="8"/>
    <x v="34"/>
    <x v="0"/>
    <n v="10"/>
    <n v="10"/>
    <n v="1.5576323987538899E-2"/>
    <n v="1.5576323987538899E-2"/>
    <s v=""/>
    <s v=""/>
    <x v="0"/>
  </r>
  <r>
    <x v="0"/>
    <x v="56"/>
    <s v=""/>
    <x v="56"/>
    <x v="1"/>
    <x v="32"/>
    <x v="0"/>
    <n v="25"/>
    <n v="25"/>
    <n v="4.2056074766355103E-2"/>
    <n v="4.2056074766355103E-2"/>
    <s v=""/>
    <s v=""/>
    <x v="0"/>
  </r>
  <r>
    <x v="0"/>
    <x v="56"/>
    <s v=""/>
    <x v="56"/>
    <x v="8"/>
    <x v="18"/>
    <x v="0"/>
    <n v="10"/>
    <n v="10"/>
    <n v="1.4018691588785E-2"/>
    <n v="1.4018691588785E-2"/>
    <s v=""/>
    <s v=""/>
    <x v="0"/>
  </r>
  <r>
    <x v="0"/>
    <x v="56"/>
    <s v=""/>
    <x v="56"/>
    <x v="2"/>
    <x v="7"/>
    <x v="0"/>
    <n v="-1"/>
    <n v="0"/>
    <n v="-0.01"/>
    <n v="0"/>
    <s v=""/>
    <s v=""/>
    <x v="0"/>
  </r>
  <r>
    <x v="0"/>
    <x v="56"/>
    <s v=""/>
    <x v="56"/>
    <x v="1"/>
    <x v="8"/>
    <x v="0"/>
    <n v="145"/>
    <n v="145"/>
    <n v="0.22429906542056099"/>
    <n v="0.22429906542056099"/>
    <s v=""/>
    <s v=""/>
    <x v="0"/>
  </r>
  <r>
    <x v="0"/>
    <x v="56"/>
    <s v=""/>
    <x v="56"/>
    <x v="7"/>
    <x v="13"/>
    <x v="0"/>
    <n v="335"/>
    <n v="335"/>
    <n v="0.52024922118380101"/>
    <n v="0.52024922118380101"/>
    <s v=""/>
    <s v=""/>
    <x v="0"/>
  </r>
  <r>
    <x v="0"/>
    <x v="56"/>
    <s v=""/>
    <x v="56"/>
    <x v="1"/>
    <x v="20"/>
    <x v="0"/>
    <n v="170"/>
    <n v="170"/>
    <n v="0.26168224299065401"/>
    <n v="0.26168224299065401"/>
    <s v=""/>
    <s v=""/>
    <x v="0"/>
  </r>
  <r>
    <x v="0"/>
    <x v="56"/>
    <s v=""/>
    <x v="56"/>
    <x v="6"/>
    <x v="11"/>
    <x v="0"/>
    <n v="640"/>
    <n v="640"/>
    <n v="1"/>
    <n v="1"/>
    <s v=""/>
    <s v=""/>
    <x v="0"/>
  </r>
  <r>
    <x v="0"/>
    <x v="56"/>
    <s v=""/>
    <x v="56"/>
    <x v="5"/>
    <x v="35"/>
    <x v="3"/>
    <n v="10"/>
    <n v="10"/>
    <n v="1.7133956386292799E-2"/>
    <n v="1.7133956386292799E-2"/>
    <s v=""/>
    <s v=""/>
    <x v="0"/>
  </r>
  <r>
    <x v="0"/>
    <x v="56"/>
    <s v=""/>
    <x v="56"/>
    <x v="5"/>
    <x v="17"/>
    <x v="2"/>
    <n v="630"/>
    <n v="630"/>
    <n v="0.982866043613707"/>
    <n v="0.982866043613707"/>
    <s v=""/>
    <s v=""/>
    <x v="0"/>
  </r>
  <r>
    <x v="0"/>
    <x v="56"/>
    <s v=""/>
    <x v="56"/>
    <x v="3"/>
    <x v="36"/>
    <x v="0"/>
    <n v="20"/>
    <n v="20"/>
    <n v="2.80373831775701E-2"/>
    <n v="2.80373831775701E-2"/>
    <s v=""/>
    <s v=""/>
    <x v="0"/>
  </r>
  <r>
    <x v="0"/>
    <x v="56"/>
    <s v=""/>
    <x v="56"/>
    <x v="8"/>
    <x v="33"/>
    <x v="0"/>
    <n v="30"/>
    <n v="30"/>
    <n v="4.3613707165108997E-2"/>
    <n v="4.3613707165108997E-2"/>
    <s v=""/>
    <s v=""/>
    <x v="0"/>
  </r>
  <r>
    <x v="0"/>
    <x v="56"/>
    <s v=""/>
    <x v="56"/>
    <x v="4"/>
    <x v="27"/>
    <x v="0"/>
    <n v="210"/>
    <n v="210"/>
    <n v="0.32710280373831802"/>
    <n v="0.32710280373831802"/>
    <s v=""/>
    <s v=""/>
    <x v="0"/>
  </r>
  <r>
    <x v="0"/>
    <x v="56"/>
    <s v=""/>
    <x v="56"/>
    <x v="4"/>
    <x v="1"/>
    <x v="0"/>
    <n v="-1"/>
    <n v="0"/>
    <n v="-0.01"/>
    <n v="0"/>
    <s v=""/>
    <s v=""/>
    <x v="0"/>
  </r>
  <r>
    <x v="0"/>
    <x v="56"/>
    <s v=""/>
    <x v="56"/>
    <x v="3"/>
    <x v="6"/>
    <x v="0"/>
    <n v="15"/>
    <n v="15"/>
    <n v="2.1806853582554499E-2"/>
    <n v="2.1806853582554499E-2"/>
    <s v=""/>
    <s v=""/>
    <x v="0"/>
  </r>
  <r>
    <x v="0"/>
    <x v="56"/>
    <s v=""/>
    <x v="56"/>
    <x v="4"/>
    <x v="9"/>
    <x v="0"/>
    <n v="30"/>
    <n v="30"/>
    <n v="4.3613707165108997E-2"/>
    <n v="4.3613707165108997E-2"/>
    <s v=""/>
    <s v=""/>
    <x v="0"/>
  </r>
  <r>
    <x v="0"/>
    <x v="56"/>
    <s v=""/>
    <x v="56"/>
    <x v="8"/>
    <x v="28"/>
    <x v="0"/>
    <n v="90"/>
    <n v="90"/>
    <n v="0.137071651090343"/>
    <n v="0.137071651090343"/>
    <s v=""/>
    <s v=""/>
    <x v="0"/>
  </r>
  <r>
    <x v="0"/>
    <x v="57"/>
    <s v=""/>
    <x v="57"/>
    <x v="0"/>
    <x v="0"/>
    <x v="0"/>
    <n v="1"/>
    <s v=""/>
    <s v=""/>
    <s v=""/>
    <s v=""/>
    <s v=""/>
    <x v="0"/>
  </r>
  <r>
    <x v="0"/>
    <x v="57"/>
    <s v=""/>
    <x v="57"/>
    <x v="9"/>
    <x v="11"/>
    <x v="0"/>
    <s v=""/>
    <s v=""/>
    <s v=""/>
    <s v=""/>
    <n v="8.9846199999999996"/>
    <n v="10"/>
    <x v="0"/>
  </r>
  <r>
    <x v="0"/>
    <x v="57"/>
    <s v=""/>
    <x v="57"/>
    <x v="10"/>
    <x v="11"/>
    <x v="0"/>
    <s v=""/>
    <s v=""/>
    <s v=""/>
    <s v=""/>
    <n v="29.168800000000001"/>
    <n v="29"/>
    <x v="0"/>
  </r>
  <r>
    <x v="0"/>
    <x v="57"/>
    <s v=""/>
    <x v="57"/>
    <x v="8"/>
    <x v="28"/>
    <x v="0"/>
    <n v="75"/>
    <n v="75"/>
    <n v="0.164529914529915"/>
    <n v="0.164529914529915"/>
    <s v=""/>
    <s v=""/>
    <x v="0"/>
  </r>
  <r>
    <x v="0"/>
    <x v="57"/>
    <s v=""/>
    <x v="57"/>
    <x v="5"/>
    <x v="35"/>
    <x v="3"/>
    <n v="65"/>
    <n v="65"/>
    <n v="0.13675213675213699"/>
    <n v="0.13675213675213699"/>
    <s v=""/>
    <s v=""/>
    <x v="0"/>
  </r>
  <r>
    <x v="0"/>
    <x v="57"/>
    <s v=""/>
    <x v="57"/>
    <x v="4"/>
    <x v="5"/>
    <x v="0"/>
    <n v="-1"/>
    <n v="0"/>
    <n v="-0.01"/>
    <n v="0"/>
    <s v=""/>
    <s v=""/>
    <x v="0"/>
  </r>
  <r>
    <x v="0"/>
    <x v="57"/>
    <s v=""/>
    <x v="57"/>
    <x v="4"/>
    <x v="9"/>
    <x v="0"/>
    <n v="15"/>
    <n v="15"/>
    <n v="2.9914529914529898E-2"/>
    <n v="2.9914529914529898E-2"/>
    <s v=""/>
    <s v=""/>
    <x v="0"/>
  </r>
  <r>
    <x v="0"/>
    <x v="57"/>
    <s v=""/>
    <x v="57"/>
    <x v="8"/>
    <x v="29"/>
    <x v="0"/>
    <n v="115"/>
    <n v="115"/>
    <n v="0.243589743589744"/>
    <n v="0.243589743589744"/>
    <s v=""/>
    <s v=""/>
    <x v="0"/>
  </r>
  <r>
    <x v="0"/>
    <x v="57"/>
    <s v=""/>
    <x v="57"/>
    <x v="4"/>
    <x v="19"/>
    <x v="0"/>
    <n v="85"/>
    <n v="85"/>
    <n v="0.177350427350427"/>
    <n v="0.177350427350427"/>
    <s v=""/>
    <s v=""/>
    <x v="0"/>
  </r>
  <r>
    <x v="0"/>
    <x v="57"/>
    <s v=""/>
    <x v="57"/>
    <x v="7"/>
    <x v="15"/>
    <x v="0"/>
    <n v="25"/>
    <n v="25"/>
    <n v="5.3418803418803402E-2"/>
    <n v="5.3418803418803402E-2"/>
    <s v=""/>
    <s v=""/>
    <x v="0"/>
  </r>
  <r>
    <x v="0"/>
    <x v="57"/>
    <s v=""/>
    <x v="57"/>
    <x v="3"/>
    <x v="21"/>
    <x v="0"/>
    <n v="65"/>
    <n v="65"/>
    <n v="0.134615384615385"/>
    <n v="0.134615384615385"/>
    <s v=""/>
    <s v=""/>
    <x v="0"/>
  </r>
  <r>
    <x v="0"/>
    <x v="57"/>
    <s v=""/>
    <x v="57"/>
    <x v="2"/>
    <x v="7"/>
    <x v="0"/>
    <n v="-1"/>
    <n v="0"/>
    <n v="-0.01"/>
    <n v="0"/>
    <s v=""/>
    <s v=""/>
    <x v="0"/>
  </r>
  <r>
    <x v="0"/>
    <x v="57"/>
    <s v=""/>
    <x v="57"/>
    <x v="1"/>
    <x v="32"/>
    <x v="0"/>
    <n v="10"/>
    <n v="10"/>
    <n v="1.9230769230769201E-2"/>
    <n v="1.9230769230769201E-2"/>
    <s v=""/>
    <s v=""/>
    <x v="0"/>
  </r>
  <r>
    <x v="0"/>
    <x v="57"/>
    <s v=""/>
    <x v="57"/>
    <x v="2"/>
    <x v="14"/>
    <x v="0"/>
    <n v="385"/>
    <n v="385"/>
    <n v="0.81837606837606802"/>
    <n v="0.81837606837606802"/>
    <s v=""/>
    <s v=""/>
    <x v="0"/>
  </r>
  <r>
    <x v="0"/>
    <x v="57"/>
    <s v=""/>
    <x v="57"/>
    <x v="7"/>
    <x v="31"/>
    <x v="0"/>
    <n v="115"/>
    <n v="115"/>
    <n v="0.243589743589744"/>
    <n v="0.243589743589744"/>
    <s v=""/>
    <s v=""/>
    <x v="0"/>
  </r>
  <r>
    <x v="0"/>
    <x v="57"/>
    <s v=""/>
    <x v="57"/>
    <x v="1"/>
    <x v="23"/>
    <x v="0"/>
    <n v="210"/>
    <n v="210"/>
    <n v="0.45299145299145299"/>
    <n v="0.45299145299145299"/>
    <s v=""/>
    <s v=""/>
    <x v="0"/>
  </r>
  <r>
    <x v="0"/>
    <x v="57"/>
    <s v=""/>
    <x v="57"/>
    <x v="8"/>
    <x v="18"/>
    <x v="0"/>
    <n v="10"/>
    <n v="10"/>
    <n v="2.5641025641025599E-2"/>
    <n v="2.5641025641025599E-2"/>
    <s v=""/>
    <s v=""/>
    <x v="0"/>
  </r>
  <r>
    <x v="0"/>
    <x v="57"/>
    <s v=""/>
    <x v="57"/>
    <x v="8"/>
    <x v="34"/>
    <x v="0"/>
    <n v="-1"/>
    <n v="0"/>
    <n v="-0.01"/>
    <n v="0"/>
    <s v=""/>
    <s v=""/>
    <x v="0"/>
  </r>
  <r>
    <x v="0"/>
    <x v="57"/>
    <s v=""/>
    <x v="57"/>
    <x v="7"/>
    <x v="7"/>
    <x v="0"/>
    <n v="-1"/>
    <n v="0"/>
    <n v="-0.01"/>
    <n v="0"/>
    <s v=""/>
    <s v=""/>
    <x v="0"/>
  </r>
  <r>
    <x v="0"/>
    <x v="57"/>
    <s v=""/>
    <x v="57"/>
    <x v="7"/>
    <x v="16"/>
    <x v="0"/>
    <n v="30"/>
    <n v="30"/>
    <n v="6.6239316239316198E-2"/>
    <n v="6.6239316239316198E-2"/>
    <s v=""/>
    <s v=""/>
    <x v="0"/>
  </r>
  <r>
    <x v="0"/>
    <x v="57"/>
    <s v=""/>
    <x v="57"/>
    <x v="3"/>
    <x v="25"/>
    <x v="0"/>
    <n v="-1"/>
    <n v="0"/>
    <n v="-0.01"/>
    <n v="0"/>
    <s v=""/>
    <s v=""/>
    <x v="0"/>
  </r>
  <r>
    <x v="0"/>
    <x v="57"/>
    <s v=""/>
    <x v="57"/>
    <x v="8"/>
    <x v="30"/>
    <x v="0"/>
    <n v="160"/>
    <n v="160"/>
    <n v="0.34401709401709402"/>
    <n v="0.34401709401709402"/>
    <s v=""/>
    <s v=""/>
    <x v="0"/>
  </r>
  <r>
    <x v="0"/>
    <x v="57"/>
    <s v=""/>
    <x v="57"/>
    <x v="4"/>
    <x v="4"/>
    <x v="0"/>
    <n v="70"/>
    <n v="70"/>
    <n v="0.14957264957265001"/>
    <n v="0.14957264957265001"/>
    <s v=""/>
    <s v=""/>
    <x v="0"/>
  </r>
  <r>
    <x v="0"/>
    <x v="57"/>
    <s v=""/>
    <x v="57"/>
    <x v="3"/>
    <x v="7"/>
    <x v="0"/>
    <n v="-1"/>
    <n v="0"/>
    <n v="-0.01"/>
    <n v="0"/>
    <s v=""/>
    <s v=""/>
    <x v="0"/>
  </r>
  <r>
    <x v="0"/>
    <x v="57"/>
    <s v=""/>
    <x v="57"/>
    <x v="8"/>
    <x v="7"/>
    <x v="0"/>
    <n v="80"/>
    <n v="80"/>
    <n v="0.16880341880341901"/>
    <n v="0.16880341880341901"/>
    <s v=""/>
    <s v=""/>
    <x v="0"/>
  </r>
  <r>
    <x v="0"/>
    <x v="57"/>
    <s v=""/>
    <x v="57"/>
    <x v="2"/>
    <x v="12"/>
    <x v="0"/>
    <n v="10"/>
    <n v="10"/>
    <n v="2.5641025641025599E-2"/>
    <n v="2.5641025641025599E-2"/>
    <s v=""/>
    <s v=""/>
    <x v="0"/>
  </r>
  <r>
    <x v="0"/>
    <x v="57"/>
    <s v=""/>
    <x v="57"/>
    <x v="5"/>
    <x v="17"/>
    <x v="2"/>
    <n v="405"/>
    <n v="405"/>
    <n v="0.86324786324786296"/>
    <n v="0.86324786324786296"/>
    <s v=""/>
    <s v=""/>
    <x v="0"/>
  </r>
  <r>
    <x v="0"/>
    <x v="57"/>
    <s v=""/>
    <x v="57"/>
    <x v="6"/>
    <x v="11"/>
    <x v="0"/>
    <n v="470"/>
    <n v="470"/>
    <n v="1"/>
    <n v="1"/>
    <s v=""/>
    <s v=""/>
    <x v="0"/>
  </r>
  <r>
    <x v="0"/>
    <x v="57"/>
    <s v=""/>
    <x v="57"/>
    <x v="5"/>
    <x v="1"/>
    <x v="1"/>
    <n v="-1"/>
    <n v="0"/>
    <n v="-0.01"/>
    <n v="0"/>
    <s v=""/>
    <s v=""/>
    <x v="0"/>
  </r>
  <r>
    <x v="0"/>
    <x v="57"/>
    <s v=""/>
    <x v="57"/>
    <x v="4"/>
    <x v="26"/>
    <x v="0"/>
    <n v="20"/>
    <n v="20"/>
    <n v="4.2735042735042701E-2"/>
    <n v="4.2735042735042701E-2"/>
    <s v=""/>
    <s v=""/>
    <x v="0"/>
  </r>
  <r>
    <x v="0"/>
    <x v="57"/>
    <s v=""/>
    <x v="57"/>
    <x v="3"/>
    <x v="22"/>
    <x v="0"/>
    <n v="-1"/>
    <n v="0"/>
    <n v="-0.01"/>
    <n v="0"/>
    <s v=""/>
    <s v=""/>
    <x v="0"/>
  </r>
  <r>
    <x v="0"/>
    <x v="57"/>
    <s v=""/>
    <x v="57"/>
    <x v="4"/>
    <x v="10"/>
    <x v="0"/>
    <n v="140"/>
    <n v="140"/>
    <n v="0.30341880341880301"/>
    <n v="0.30341880341880301"/>
    <s v=""/>
    <s v=""/>
    <x v="0"/>
  </r>
  <r>
    <x v="0"/>
    <x v="57"/>
    <s v=""/>
    <x v="57"/>
    <x v="3"/>
    <x v="3"/>
    <x v="0"/>
    <n v="-1"/>
    <n v="0"/>
    <n v="-0.01"/>
    <n v="0"/>
    <s v=""/>
    <s v=""/>
    <x v="0"/>
  </r>
  <r>
    <x v="0"/>
    <x v="57"/>
    <s v=""/>
    <x v="57"/>
    <x v="1"/>
    <x v="1"/>
    <x v="0"/>
    <n v="10"/>
    <n v="10"/>
    <n v="1.9230769230769201E-2"/>
    <n v="1.9230769230769201E-2"/>
    <s v=""/>
    <s v=""/>
    <x v="0"/>
  </r>
  <r>
    <x v="0"/>
    <x v="57"/>
    <s v=""/>
    <x v="57"/>
    <x v="7"/>
    <x v="13"/>
    <x v="0"/>
    <n v="300"/>
    <n v="300"/>
    <n v="0.63675213675213704"/>
    <n v="0.63675213675213704"/>
    <s v=""/>
    <s v=""/>
    <x v="0"/>
  </r>
  <r>
    <x v="0"/>
    <x v="57"/>
    <s v=""/>
    <x v="57"/>
    <x v="1"/>
    <x v="8"/>
    <x v="0"/>
    <n v="105"/>
    <n v="105"/>
    <n v="0.22008547008547"/>
    <n v="0.22008547008547"/>
    <s v=""/>
    <s v=""/>
    <x v="0"/>
  </r>
  <r>
    <x v="0"/>
    <x v="57"/>
    <s v=""/>
    <x v="57"/>
    <x v="2"/>
    <x v="2"/>
    <x v="0"/>
    <n v="75"/>
    <n v="75"/>
    <n v="0.15598290598290601"/>
    <n v="0.15598290598290601"/>
    <s v=""/>
    <s v=""/>
    <x v="0"/>
  </r>
  <r>
    <x v="0"/>
    <x v="57"/>
    <s v=""/>
    <x v="57"/>
    <x v="3"/>
    <x v="36"/>
    <x v="0"/>
    <n v="5"/>
    <n v="5"/>
    <n v="1.06837606837607E-2"/>
    <n v="1.06837606837607E-2"/>
    <s v=""/>
    <s v=""/>
    <x v="0"/>
  </r>
  <r>
    <x v="0"/>
    <x v="57"/>
    <s v=""/>
    <x v="57"/>
    <x v="1"/>
    <x v="20"/>
    <x v="0"/>
    <n v="135"/>
    <n v="135"/>
    <n v="0.28846153846153799"/>
    <n v="0.28846153846153799"/>
    <s v=""/>
    <s v=""/>
    <x v="0"/>
  </r>
  <r>
    <x v="0"/>
    <x v="57"/>
    <s v=""/>
    <x v="57"/>
    <x v="4"/>
    <x v="27"/>
    <x v="0"/>
    <n v="135"/>
    <n v="135"/>
    <n v="0.29273504273504303"/>
    <n v="0.29273504273504303"/>
    <s v=""/>
    <s v=""/>
    <x v="0"/>
  </r>
  <r>
    <x v="0"/>
    <x v="57"/>
    <s v=""/>
    <x v="57"/>
    <x v="8"/>
    <x v="33"/>
    <x v="0"/>
    <n v="25"/>
    <n v="25"/>
    <n v="4.91452991452992E-2"/>
    <n v="4.91452991452992E-2"/>
    <s v=""/>
    <s v=""/>
    <x v="0"/>
  </r>
  <r>
    <x v="0"/>
    <x v="57"/>
    <s v=""/>
    <x v="57"/>
    <x v="3"/>
    <x v="24"/>
    <x v="0"/>
    <n v="380"/>
    <n v="380"/>
    <n v="0.816239316239316"/>
    <n v="0.816239316239316"/>
    <s v=""/>
    <s v=""/>
    <x v="0"/>
  </r>
  <r>
    <x v="0"/>
    <x v="57"/>
    <s v=""/>
    <x v="57"/>
    <x v="4"/>
    <x v="1"/>
    <x v="0"/>
    <n v="-1"/>
    <n v="0"/>
    <n v="-0.01"/>
    <n v="0"/>
    <s v=""/>
    <s v=""/>
    <x v="0"/>
  </r>
  <r>
    <x v="0"/>
    <x v="57"/>
    <s v=""/>
    <x v="57"/>
    <x v="3"/>
    <x v="6"/>
    <x v="0"/>
    <n v="15"/>
    <n v="15"/>
    <n v="2.7777777777777801E-2"/>
    <n v="2.7777777777777801E-2"/>
    <s v=""/>
    <s v=""/>
    <x v="0"/>
  </r>
  <r>
    <x v="0"/>
    <x v="58"/>
    <s v=""/>
    <x v="58"/>
    <x v="9"/>
    <x v="11"/>
    <x v="0"/>
    <s v=""/>
    <s v=""/>
    <s v=""/>
    <s v=""/>
    <n v="8.4516100000000005"/>
    <n v="10"/>
    <x v="0"/>
  </r>
  <r>
    <x v="0"/>
    <x v="58"/>
    <s v=""/>
    <x v="58"/>
    <x v="10"/>
    <x v="11"/>
    <x v="0"/>
    <s v=""/>
    <s v=""/>
    <s v=""/>
    <s v=""/>
    <n v="30.72165"/>
    <n v="31"/>
    <x v="0"/>
  </r>
  <r>
    <x v="0"/>
    <x v="58"/>
    <s v=""/>
    <x v="58"/>
    <x v="0"/>
    <x v="0"/>
    <x v="0"/>
    <n v="1"/>
    <s v=""/>
    <s v=""/>
    <s v=""/>
    <s v=""/>
    <s v=""/>
    <x v="0"/>
  </r>
  <r>
    <x v="0"/>
    <x v="58"/>
    <s v=""/>
    <x v="58"/>
    <x v="5"/>
    <x v="1"/>
    <x v="1"/>
    <n v="390"/>
    <n v="390"/>
    <n v="1"/>
    <n v="1"/>
    <s v=""/>
    <s v=""/>
    <x v="0"/>
  </r>
  <r>
    <x v="0"/>
    <x v="58"/>
    <s v=""/>
    <x v="58"/>
    <x v="2"/>
    <x v="2"/>
    <x v="0"/>
    <n v="35"/>
    <n v="35"/>
    <n v="9.5360824742267994E-2"/>
    <n v="9.5360824742267994E-2"/>
    <s v=""/>
    <s v=""/>
    <x v="0"/>
  </r>
  <r>
    <x v="0"/>
    <x v="58"/>
    <s v=""/>
    <x v="58"/>
    <x v="4"/>
    <x v="26"/>
    <x v="0"/>
    <n v="15"/>
    <n v="15"/>
    <n v="3.60824742268041E-2"/>
    <n v="3.60824742268041E-2"/>
    <s v=""/>
    <s v=""/>
    <x v="0"/>
  </r>
  <r>
    <x v="0"/>
    <x v="58"/>
    <s v=""/>
    <x v="58"/>
    <x v="5"/>
    <x v="17"/>
    <x v="2"/>
    <n v="-1"/>
    <n v="0"/>
    <n v="-0.01"/>
    <n v="0"/>
    <s v=""/>
    <s v=""/>
    <x v="0"/>
  </r>
  <r>
    <x v="0"/>
    <x v="58"/>
    <s v=""/>
    <x v="58"/>
    <x v="8"/>
    <x v="28"/>
    <x v="0"/>
    <n v="-1"/>
    <n v="0"/>
    <n v="-0.01"/>
    <n v="0"/>
    <s v=""/>
    <s v=""/>
    <x v="0"/>
  </r>
  <r>
    <x v="0"/>
    <x v="58"/>
    <s v=""/>
    <x v="58"/>
    <x v="2"/>
    <x v="12"/>
    <x v="0"/>
    <n v="-1"/>
    <n v="0"/>
    <n v="-0.01"/>
    <n v="0"/>
    <s v=""/>
    <s v=""/>
    <x v="0"/>
  </r>
  <r>
    <x v="0"/>
    <x v="58"/>
    <s v=""/>
    <x v="58"/>
    <x v="7"/>
    <x v="15"/>
    <x v="0"/>
    <n v="35"/>
    <n v="35"/>
    <n v="8.7628865979381396E-2"/>
    <n v="8.7628865979381396E-2"/>
    <s v=""/>
    <s v=""/>
    <x v="0"/>
  </r>
  <r>
    <x v="0"/>
    <x v="58"/>
    <s v=""/>
    <x v="58"/>
    <x v="3"/>
    <x v="21"/>
    <x v="0"/>
    <n v="-1"/>
    <n v="0"/>
    <n v="-0.01"/>
    <n v="0"/>
    <s v=""/>
    <s v=""/>
    <x v="0"/>
  </r>
  <r>
    <x v="0"/>
    <x v="58"/>
    <s v=""/>
    <x v="58"/>
    <x v="2"/>
    <x v="14"/>
    <x v="0"/>
    <n v="345"/>
    <n v="345"/>
    <n v="0.89432989690721698"/>
    <n v="0.89432989690721698"/>
    <s v=""/>
    <s v=""/>
    <x v="0"/>
  </r>
  <r>
    <x v="0"/>
    <x v="58"/>
    <s v=""/>
    <x v="58"/>
    <x v="2"/>
    <x v="7"/>
    <x v="0"/>
    <n v="-1"/>
    <n v="0"/>
    <n v="-0.01"/>
    <n v="0"/>
    <s v=""/>
    <s v=""/>
    <x v="0"/>
  </r>
  <r>
    <x v="0"/>
    <x v="58"/>
    <s v=""/>
    <x v="58"/>
    <x v="1"/>
    <x v="23"/>
    <x v="0"/>
    <n v="-1"/>
    <n v="0"/>
    <n v="-0.01"/>
    <n v="0"/>
    <s v=""/>
    <s v=""/>
    <x v="0"/>
  </r>
  <r>
    <x v="0"/>
    <x v="58"/>
    <s v=""/>
    <x v="58"/>
    <x v="3"/>
    <x v="22"/>
    <x v="0"/>
    <n v="10"/>
    <n v="10"/>
    <n v="2.3195876288659802E-2"/>
    <n v="2.3195876288659802E-2"/>
    <s v=""/>
    <s v=""/>
    <x v="0"/>
  </r>
  <r>
    <x v="0"/>
    <x v="58"/>
    <s v=""/>
    <x v="58"/>
    <x v="8"/>
    <x v="18"/>
    <x v="0"/>
    <n v="-1"/>
    <n v="0"/>
    <n v="-0.01"/>
    <n v="0"/>
    <s v=""/>
    <s v=""/>
    <x v="0"/>
  </r>
  <r>
    <x v="0"/>
    <x v="58"/>
    <s v=""/>
    <x v="58"/>
    <x v="3"/>
    <x v="25"/>
    <x v="0"/>
    <n v="10"/>
    <n v="10"/>
    <n v="2.8350515463917501E-2"/>
    <n v="2.8350515463917501E-2"/>
    <s v=""/>
    <s v=""/>
    <x v="0"/>
  </r>
  <r>
    <x v="0"/>
    <x v="58"/>
    <s v=""/>
    <x v="58"/>
    <x v="8"/>
    <x v="7"/>
    <x v="0"/>
    <n v="390"/>
    <n v="390"/>
    <n v="1"/>
    <n v="1"/>
    <s v=""/>
    <s v=""/>
    <x v="0"/>
  </r>
  <r>
    <x v="0"/>
    <x v="58"/>
    <s v=""/>
    <x v="58"/>
    <x v="3"/>
    <x v="7"/>
    <x v="0"/>
    <n v="-1"/>
    <n v="0"/>
    <n v="-0.01"/>
    <n v="0"/>
    <s v=""/>
    <s v=""/>
    <x v="0"/>
  </r>
  <r>
    <x v="0"/>
    <x v="58"/>
    <s v=""/>
    <x v="58"/>
    <x v="3"/>
    <x v="36"/>
    <x v="0"/>
    <n v="20"/>
    <n v="20"/>
    <n v="4.8969072164948502E-2"/>
    <n v="4.8969072164948502E-2"/>
    <s v=""/>
    <s v=""/>
    <x v="0"/>
  </r>
  <r>
    <x v="0"/>
    <x v="58"/>
    <s v=""/>
    <x v="58"/>
    <x v="8"/>
    <x v="29"/>
    <x v="0"/>
    <n v="-1"/>
    <n v="0"/>
    <n v="-0.01"/>
    <n v="0"/>
    <s v=""/>
    <s v=""/>
    <x v="0"/>
  </r>
  <r>
    <x v="0"/>
    <x v="58"/>
    <s v=""/>
    <x v="58"/>
    <x v="7"/>
    <x v="16"/>
    <x v="0"/>
    <n v="40"/>
    <n v="40"/>
    <n v="0.108247422680412"/>
    <n v="0.108247422680412"/>
    <s v=""/>
    <s v=""/>
    <x v="0"/>
  </r>
  <r>
    <x v="0"/>
    <x v="58"/>
    <s v=""/>
    <x v="58"/>
    <x v="1"/>
    <x v="1"/>
    <x v="0"/>
    <n v="-1"/>
    <n v="0"/>
    <n v="-0.01"/>
    <n v="0"/>
    <s v=""/>
    <s v=""/>
    <x v="0"/>
  </r>
  <r>
    <x v="0"/>
    <x v="58"/>
    <s v=""/>
    <x v="58"/>
    <x v="4"/>
    <x v="9"/>
    <x v="0"/>
    <n v="20"/>
    <n v="20"/>
    <n v="5.1546391752577303E-2"/>
    <n v="5.1546391752577303E-2"/>
    <s v=""/>
    <s v=""/>
    <x v="0"/>
  </r>
  <r>
    <x v="0"/>
    <x v="58"/>
    <s v=""/>
    <x v="58"/>
    <x v="1"/>
    <x v="8"/>
    <x v="0"/>
    <n v="385"/>
    <n v="385"/>
    <n v="0.99226804123711299"/>
    <n v="0.99226804123711299"/>
    <s v=""/>
    <s v=""/>
    <x v="0"/>
  </r>
  <r>
    <x v="0"/>
    <x v="58"/>
    <s v=""/>
    <x v="58"/>
    <x v="6"/>
    <x v="11"/>
    <x v="0"/>
    <n v="390"/>
    <n v="390"/>
    <n v="1"/>
    <n v="1"/>
    <s v=""/>
    <s v=""/>
    <x v="0"/>
  </r>
  <r>
    <x v="0"/>
    <x v="58"/>
    <s v=""/>
    <x v="58"/>
    <x v="8"/>
    <x v="34"/>
    <x v="0"/>
    <n v="-1"/>
    <n v="0"/>
    <n v="-0.01"/>
    <n v="0"/>
    <s v=""/>
    <s v=""/>
    <x v="0"/>
  </r>
  <r>
    <x v="0"/>
    <x v="58"/>
    <s v=""/>
    <x v="58"/>
    <x v="3"/>
    <x v="3"/>
    <x v="0"/>
    <n v="5"/>
    <n v="5"/>
    <n v="1.54639175257732E-2"/>
    <n v="1.54639175257732E-2"/>
    <s v=""/>
    <s v=""/>
    <x v="0"/>
  </r>
  <r>
    <x v="0"/>
    <x v="58"/>
    <s v=""/>
    <x v="58"/>
    <x v="7"/>
    <x v="13"/>
    <x v="0"/>
    <n v="175"/>
    <n v="175"/>
    <n v="0.45618556701030899"/>
    <n v="0.45618556701030899"/>
    <s v=""/>
    <s v=""/>
    <x v="0"/>
  </r>
  <r>
    <x v="0"/>
    <x v="58"/>
    <s v=""/>
    <x v="58"/>
    <x v="8"/>
    <x v="30"/>
    <x v="0"/>
    <n v="-1"/>
    <n v="0"/>
    <n v="-0.01"/>
    <n v="0"/>
    <s v=""/>
    <s v=""/>
    <x v="0"/>
  </r>
  <r>
    <x v="0"/>
    <x v="58"/>
    <s v=""/>
    <x v="58"/>
    <x v="3"/>
    <x v="6"/>
    <x v="0"/>
    <n v="105"/>
    <n v="105"/>
    <n v="0.27061855670103102"/>
    <n v="0.27061855670103102"/>
    <s v=""/>
    <s v=""/>
    <x v="0"/>
  </r>
  <r>
    <x v="0"/>
    <x v="58"/>
    <s v=""/>
    <x v="58"/>
    <x v="5"/>
    <x v="35"/>
    <x v="3"/>
    <n v="-1"/>
    <n v="0"/>
    <n v="-0.01"/>
    <n v="0"/>
    <s v=""/>
    <s v=""/>
    <x v="0"/>
  </r>
  <r>
    <x v="0"/>
    <x v="58"/>
    <s v=""/>
    <x v="58"/>
    <x v="4"/>
    <x v="10"/>
    <x v="0"/>
    <n v="110"/>
    <n v="110"/>
    <n v="0.28350515463917503"/>
    <n v="0.28350515463917503"/>
    <s v=""/>
    <s v=""/>
    <x v="0"/>
  </r>
  <r>
    <x v="0"/>
    <x v="58"/>
    <s v=""/>
    <x v="58"/>
    <x v="4"/>
    <x v="27"/>
    <x v="0"/>
    <n v="130"/>
    <n v="130"/>
    <n v="0.34020618556700999"/>
    <n v="0.34020618556700999"/>
    <s v=""/>
    <s v=""/>
    <x v="0"/>
  </r>
  <r>
    <x v="0"/>
    <x v="58"/>
    <s v=""/>
    <x v="58"/>
    <x v="4"/>
    <x v="1"/>
    <x v="0"/>
    <n v="-1"/>
    <n v="0"/>
    <n v="-0.01"/>
    <n v="0"/>
    <s v=""/>
    <s v=""/>
    <x v="0"/>
  </r>
  <r>
    <x v="0"/>
    <x v="58"/>
    <s v=""/>
    <x v="58"/>
    <x v="3"/>
    <x v="24"/>
    <x v="0"/>
    <n v="235"/>
    <n v="235"/>
    <n v="0.60567010309278302"/>
    <n v="0.60567010309278302"/>
    <s v=""/>
    <s v=""/>
    <x v="0"/>
  </r>
  <r>
    <x v="0"/>
    <x v="58"/>
    <s v=""/>
    <x v="58"/>
    <x v="1"/>
    <x v="20"/>
    <x v="0"/>
    <n v="-1"/>
    <n v="0"/>
    <n v="-0.01"/>
    <n v="0"/>
    <s v=""/>
    <s v=""/>
    <x v="0"/>
  </r>
  <r>
    <x v="0"/>
    <x v="58"/>
    <s v=""/>
    <x v="58"/>
    <x v="4"/>
    <x v="4"/>
    <x v="0"/>
    <n v="75"/>
    <n v="75"/>
    <n v="0.19072164948453599"/>
    <n v="0.19072164948453599"/>
    <s v=""/>
    <s v=""/>
    <x v="0"/>
  </r>
  <r>
    <x v="0"/>
    <x v="58"/>
    <s v=""/>
    <x v="58"/>
    <x v="7"/>
    <x v="7"/>
    <x v="0"/>
    <n v="-1"/>
    <n v="0"/>
    <n v="-0.01"/>
    <n v="0"/>
    <s v=""/>
    <s v=""/>
    <x v="0"/>
  </r>
  <r>
    <x v="0"/>
    <x v="58"/>
    <s v=""/>
    <x v="58"/>
    <x v="7"/>
    <x v="31"/>
    <x v="0"/>
    <n v="135"/>
    <n v="135"/>
    <n v="0.347938144329897"/>
    <n v="0.347938144329897"/>
    <s v=""/>
    <s v=""/>
    <x v="0"/>
  </r>
  <r>
    <x v="0"/>
    <x v="58"/>
    <s v=""/>
    <x v="58"/>
    <x v="4"/>
    <x v="5"/>
    <x v="0"/>
    <n v="-1"/>
    <n v="0"/>
    <n v="-0.01"/>
    <n v="0"/>
    <s v=""/>
    <s v=""/>
    <x v="0"/>
  </r>
  <r>
    <x v="0"/>
    <x v="58"/>
    <s v=""/>
    <x v="58"/>
    <x v="1"/>
    <x v="32"/>
    <x v="0"/>
    <n v="-1"/>
    <n v="0"/>
    <n v="-0.01"/>
    <n v="0"/>
    <s v=""/>
    <s v=""/>
    <x v="0"/>
  </r>
  <r>
    <x v="0"/>
    <x v="58"/>
    <s v=""/>
    <x v="58"/>
    <x v="4"/>
    <x v="19"/>
    <x v="0"/>
    <n v="35"/>
    <n v="35"/>
    <n v="9.0206185567010294E-2"/>
    <n v="9.0206185567010294E-2"/>
    <s v=""/>
    <s v=""/>
    <x v="0"/>
  </r>
  <r>
    <x v="0"/>
    <x v="58"/>
    <s v=""/>
    <x v="58"/>
    <x v="8"/>
    <x v="33"/>
    <x v="0"/>
    <n v="-1"/>
    <n v="0"/>
    <n v="-0.01"/>
    <n v="0"/>
    <s v=""/>
    <s v=""/>
    <x v="0"/>
  </r>
  <r>
    <x v="0"/>
    <x v="59"/>
    <s v=""/>
    <x v="59"/>
    <x v="1"/>
    <x v="1"/>
    <x v="0"/>
    <n v="10"/>
    <n v="10"/>
    <n v="2.6905829596412599E-2"/>
    <n v="2.6905829596412599E-2"/>
    <s v=""/>
    <s v=""/>
    <x v="0"/>
  </r>
  <r>
    <x v="0"/>
    <x v="59"/>
    <s v=""/>
    <x v="59"/>
    <x v="3"/>
    <x v="6"/>
    <x v="0"/>
    <n v="-1"/>
    <n v="0"/>
    <n v="-0.01"/>
    <n v="0"/>
    <s v=""/>
    <s v=""/>
    <x v="0"/>
  </r>
  <r>
    <x v="0"/>
    <x v="59"/>
    <s v=""/>
    <x v="59"/>
    <x v="3"/>
    <x v="21"/>
    <x v="0"/>
    <n v="-1"/>
    <n v="0"/>
    <n v="-0.01"/>
    <n v="0"/>
    <s v=""/>
    <s v=""/>
    <x v="0"/>
  </r>
  <r>
    <x v="0"/>
    <x v="59"/>
    <s v=""/>
    <x v="59"/>
    <x v="7"/>
    <x v="7"/>
    <x v="0"/>
    <n v="-1"/>
    <n v="0"/>
    <n v="-0.01"/>
    <n v="0"/>
    <s v=""/>
    <s v=""/>
    <x v="0"/>
  </r>
  <r>
    <x v="0"/>
    <x v="59"/>
    <s v=""/>
    <x v="59"/>
    <x v="2"/>
    <x v="14"/>
    <x v="0"/>
    <n v="355"/>
    <n v="355"/>
    <n v="0.80044843049327397"/>
    <n v="0.80044843049327397"/>
    <s v=""/>
    <s v=""/>
    <x v="0"/>
  </r>
  <r>
    <x v="0"/>
    <x v="59"/>
    <s v=""/>
    <x v="59"/>
    <x v="7"/>
    <x v="15"/>
    <x v="0"/>
    <n v="35"/>
    <n v="35"/>
    <n v="7.3991031390134507E-2"/>
    <n v="7.3991031390134507E-2"/>
    <s v=""/>
    <s v=""/>
    <x v="0"/>
  </r>
  <r>
    <x v="0"/>
    <x v="59"/>
    <s v=""/>
    <x v="59"/>
    <x v="8"/>
    <x v="18"/>
    <x v="0"/>
    <n v="-1"/>
    <n v="0"/>
    <n v="-0.01"/>
    <n v="0"/>
    <s v=""/>
    <s v=""/>
    <x v="0"/>
  </r>
  <r>
    <x v="0"/>
    <x v="59"/>
    <s v=""/>
    <x v="59"/>
    <x v="0"/>
    <x v="0"/>
    <x v="0"/>
    <n v="1"/>
    <s v=""/>
    <s v=""/>
    <s v=""/>
    <s v=""/>
    <s v=""/>
    <x v="0"/>
  </r>
  <r>
    <x v="0"/>
    <x v="59"/>
    <s v=""/>
    <x v="59"/>
    <x v="8"/>
    <x v="28"/>
    <x v="0"/>
    <n v="-1"/>
    <n v="0"/>
    <n v="-0.01"/>
    <n v="0"/>
    <s v=""/>
    <s v=""/>
    <x v="0"/>
  </r>
  <r>
    <x v="0"/>
    <x v="59"/>
    <s v=""/>
    <x v="59"/>
    <x v="6"/>
    <x v="11"/>
    <x v="0"/>
    <n v="445"/>
    <n v="445"/>
    <n v="1"/>
    <n v="1"/>
    <s v=""/>
    <s v=""/>
    <x v="0"/>
  </r>
  <r>
    <x v="0"/>
    <x v="59"/>
    <s v=""/>
    <x v="59"/>
    <x v="2"/>
    <x v="12"/>
    <x v="0"/>
    <n v="-1"/>
    <n v="0"/>
    <n v="-0.01"/>
    <n v="0"/>
    <s v=""/>
    <s v=""/>
    <x v="0"/>
  </r>
  <r>
    <x v="0"/>
    <x v="59"/>
    <s v=""/>
    <x v="59"/>
    <x v="7"/>
    <x v="13"/>
    <x v="0"/>
    <n v="270"/>
    <n v="270"/>
    <n v="0.60986547085201803"/>
    <n v="0.60986547085201803"/>
    <s v=""/>
    <s v=""/>
    <x v="0"/>
  </r>
  <r>
    <x v="0"/>
    <x v="59"/>
    <s v=""/>
    <x v="59"/>
    <x v="4"/>
    <x v="27"/>
    <x v="0"/>
    <n v="120"/>
    <n v="120"/>
    <n v="0.26457399103139001"/>
    <n v="0.26457399103139001"/>
    <s v=""/>
    <s v=""/>
    <x v="0"/>
  </r>
  <r>
    <x v="0"/>
    <x v="59"/>
    <s v=""/>
    <x v="59"/>
    <x v="4"/>
    <x v="19"/>
    <x v="0"/>
    <n v="105"/>
    <n v="105"/>
    <n v="0.23766816143497799"/>
    <n v="0.23766816143497799"/>
    <s v=""/>
    <s v=""/>
    <x v="0"/>
  </r>
  <r>
    <x v="0"/>
    <x v="59"/>
    <s v=""/>
    <x v="59"/>
    <x v="2"/>
    <x v="2"/>
    <x v="0"/>
    <n v="85"/>
    <n v="85"/>
    <n v="0.19058295964125599"/>
    <n v="0.19058295964125599"/>
    <s v=""/>
    <s v=""/>
    <x v="0"/>
  </r>
  <r>
    <x v="0"/>
    <x v="59"/>
    <s v=""/>
    <x v="59"/>
    <x v="3"/>
    <x v="36"/>
    <x v="0"/>
    <n v="20"/>
    <n v="20"/>
    <n v="4.4843049327354299E-2"/>
    <n v="4.4843049327354299E-2"/>
    <s v=""/>
    <s v=""/>
    <x v="0"/>
  </r>
  <r>
    <x v="0"/>
    <x v="59"/>
    <s v=""/>
    <x v="59"/>
    <x v="5"/>
    <x v="35"/>
    <x v="3"/>
    <n v="45"/>
    <n v="45"/>
    <n v="9.6412556053811702E-2"/>
    <n v="9.6412556053811702E-2"/>
    <s v=""/>
    <s v=""/>
    <x v="0"/>
  </r>
  <r>
    <x v="0"/>
    <x v="59"/>
    <s v=""/>
    <x v="59"/>
    <x v="7"/>
    <x v="16"/>
    <x v="0"/>
    <n v="40"/>
    <n v="40"/>
    <n v="9.1928251121076193E-2"/>
    <n v="9.1928251121076193E-2"/>
    <s v=""/>
    <s v=""/>
    <x v="0"/>
  </r>
  <r>
    <x v="0"/>
    <x v="59"/>
    <s v=""/>
    <x v="59"/>
    <x v="3"/>
    <x v="25"/>
    <x v="0"/>
    <n v="5"/>
    <n v="5"/>
    <n v="1.34529147982063E-2"/>
    <n v="1.34529147982063E-2"/>
    <s v=""/>
    <s v=""/>
    <x v="0"/>
  </r>
  <r>
    <x v="0"/>
    <x v="59"/>
    <s v=""/>
    <x v="59"/>
    <x v="8"/>
    <x v="33"/>
    <x v="0"/>
    <n v="-1"/>
    <n v="0"/>
    <n v="-0.01"/>
    <n v="0"/>
    <s v=""/>
    <s v=""/>
    <x v="0"/>
  </r>
  <r>
    <x v="0"/>
    <x v="59"/>
    <s v=""/>
    <x v="59"/>
    <x v="4"/>
    <x v="4"/>
    <x v="0"/>
    <n v="50"/>
    <n v="50"/>
    <n v="0.109865470852018"/>
    <n v="0.109865470852018"/>
    <s v=""/>
    <s v=""/>
    <x v="0"/>
  </r>
  <r>
    <x v="0"/>
    <x v="59"/>
    <s v=""/>
    <x v="59"/>
    <x v="8"/>
    <x v="29"/>
    <x v="0"/>
    <n v="-1"/>
    <n v="0"/>
    <n v="-0.01"/>
    <n v="0"/>
    <s v=""/>
    <s v=""/>
    <x v="0"/>
  </r>
  <r>
    <x v="0"/>
    <x v="59"/>
    <s v=""/>
    <x v="59"/>
    <x v="10"/>
    <x v="11"/>
    <x v="0"/>
    <s v=""/>
    <s v=""/>
    <s v=""/>
    <s v=""/>
    <n v="27.724219999999999"/>
    <n v="27"/>
    <x v="0"/>
  </r>
  <r>
    <x v="0"/>
    <x v="59"/>
    <s v=""/>
    <x v="59"/>
    <x v="9"/>
    <x v="11"/>
    <x v="0"/>
    <s v=""/>
    <s v=""/>
    <s v=""/>
    <s v=""/>
    <n v="8.1645599999999998"/>
    <n v="6"/>
    <x v="0"/>
  </r>
  <r>
    <x v="0"/>
    <x v="59"/>
    <s v=""/>
    <x v="59"/>
    <x v="8"/>
    <x v="34"/>
    <x v="0"/>
    <n v="-1"/>
    <n v="0"/>
    <n v="-0.01"/>
    <n v="0"/>
    <s v=""/>
    <s v=""/>
    <x v="0"/>
  </r>
  <r>
    <x v="0"/>
    <x v="59"/>
    <s v=""/>
    <x v="59"/>
    <x v="4"/>
    <x v="9"/>
    <x v="0"/>
    <n v="5"/>
    <n v="5"/>
    <n v="1.5695067264574002E-2"/>
    <n v="1.5695067264574002E-2"/>
    <s v=""/>
    <s v=""/>
    <x v="0"/>
  </r>
  <r>
    <x v="0"/>
    <x v="59"/>
    <s v=""/>
    <x v="59"/>
    <x v="3"/>
    <x v="7"/>
    <x v="0"/>
    <n v="-1"/>
    <n v="0"/>
    <n v="-0.01"/>
    <n v="0"/>
    <s v=""/>
    <s v=""/>
    <x v="0"/>
  </r>
  <r>
    <x v="0"/>
    <x v="59"/>
    <s v=""/>
    <x v="59"/>
    <x v="2"/>
    <x v="7"/>
    <x v="0"/>
    <n v="-1"/>
    <n v="0"/>
    <n v="-0.01"/>
    <n v="0"/>
    <s v=""/>
    <s v=""/>
    <x v="0"/>
  </r>
  <r>
    <x v="0"/>
    <x v="59"/>
    <s v=""/>
    <x v="59"/>
    <x v="4"/>
    <x v="5"/>
    <x v="0"/>
    <n v="-1"/>
    <n v="0"/>
    <n v="-0.01"/>
    <n v="0"/>
    <s v=""/>
    <s v=""/>
    <x v="0"/>
  </r>
  <r>
    <x v="0"/>
    <x v="59"/>
    <s v=""/>
    <x v="59"/>
    <x v="7"/>
    <x v="31"/>
    <x v="0"/>
    <n v="100"/>
    <n v="100"/>
    <n v="0.224215246636771"/>
    <n v="0.224215246636771"/>
    <s v=""/>
    <s v=""/>
    <x v="0"/>
  </r>
  <r>
    <x v="0"/>
    <x v="59"/>
    <s v=""/>
    <x v="59"/>
    <x v="1"/>
    <x v="23"/>
    <x v="0"/>
    <n v="190"/>
    <n v="190"/>
    <n v="0.42600896860986498"/>
    <n v="0.42600896860986498"/>
    <s v=""/>
    <s v=""/>
    <x v="0"/>
  </r>
  <r>
    <x v="0"/>
    <x v="59"/>
    <s v=""/>
    <x v="59"/>
    <x v="3"/>
    <x v="24"/>
    <x v="0"/>
    <n v="390"/>
    <n v="390"/>
    <n v="0.87668161434977598"/>
    <n v="0.87668161434977598"/>
    <s v=""/>
    <s v=""/>
    <x v="0"/>
  </r>
  <r>
    <x v="0"/>
    <x v="59"/>
    <s v=""/>
    <x v="59"/>
    <x v="4"/>
    <x v="10"/>
    <x v="0"/>
    <n v="135"/>
    <n v="135"/>
    <n v="0.30269058295964102"/>
    <n v="0.30269058295964102"/>
    <s v=""/>
    <s v=""/>
    <x v="0"/>
  </r>
  <r>
    <x v="0"/>
    <x v="59"/>
    <s v=""/>
    <x v="59"/>
    <x v="8"/>
    <x v="7"/>
    <x v="0"/>
    <n v="435"/>
    <n v="435"/>
    <n v="0.97757847533632303"/>
    <n v="0.97757847533632303"/>
    <s v=""/>
    <s v=""/>
    <x v="0"/>
  </r>
  <r>
    <x v="0"/>
    <x v="59"/>
    <s v=""/>
    <x v="59"/>
    <x v="1"/>
    <x v="20"/>
    <x v="0"/>
    <n v="120"/>
    <n v="120"/>
    <n v="0.26681614349775801"/>
    <n v="0.26681614349775801"/>
    <s v=""/>
    <s v=""/>
    <x v="0"/>
  </r>
  <r>
    <x v="0"/>
    <x v="59"/>
    <s v=""/>
    <x v="59"/>
    <x v="1"/>
    <x v="32"/>
    <x v="0"/>
    <n v="20"/>
    <n v="20"/>
    <n v="4.2600896860986497E-2"/>
    <n v="4.2600896860986497E-2"/>
    <s v=""/>
    <s v=""/>
    <x v="0"/>
  </r>
  <r>
    <x v="0"/>
    <x v="59"/>
    <s v=""/>
    <x v="59"/>
    <x v="4"/>
    <x v="1"/>
    <x v="0"/>
    <n v="-1"/>
    <n v="0"/>
    <n v="-0.01"/>
    <n v="0"/>
    <s v=""/>
    <s v=""/>
    <x v="0"/>
  </r>
  <r>
    <x v="0"/>
    <x v="59"/>
    <s v=""/>
    <x v="59"/>
    <x v="1"/>
    <x v="8"/>
    <x v="0"/>
    <n v="105"/>
    <n v="105"/>
    <n v="0.23766816143497799"/>
    <n v="0.23766816143497799"/>
    <s v=""/>
    <s v=""/>
    <x v="0"/>
  </r>
  <r>
    <x v="0"/>
    <x v="59"/>
    <s v=""/>
    <x v="59"/>
    <x v="3"/>
    <x v="22"/>
    <x v="0"/>
    <n v="25"/>
    <n v="25"/>
    <n v="5.60538116591928E-2"/>
    <n v="5.60538116591928E-2"/>
    <s v=""/>
    <s v=""/>
    <x v="0"/>
  </r>
  <r>
    <x v="0"/>
    <x v="59"/>
    <s v=""/>
    <x v="59"/>
    <x v="5"/>
    <x v="17"/>
    <x v="2"/>
    <n v="405"/>
    <n v="405"/>
    <n v="0.90358744394618795"/>
    <n v="0.90358744394618795"/>
    <s v=""/>
    <s v=""/>
    <x v="0"/>
  </r>
  <r>
    <x v="0"/>
    <x v="59"/>
    <s v=""/>
    <x v="59"/>
    <x v="8"/>
    <x v="30"/>
    <x v="0"/>
    <n v="-1"/>
    <n v="0"/>
    <n v="-0.01"/>
    <n v="0"/>
    <s v=""/>
    <s v=""/>
    <x v="0"/>
  </r>
  <r>
    <x v="0"/>
    <x v="59"/>
    <s v=""/>
    <x v="59"/>
    <x v="4"/>
    <x v="26"/>
    <x v="0"/>
    <n v="30"/>
    <n v="30"/>
    <n v="6.9506726457399096E-2"/>
    <n v="6.9506726457399096E-2"/>
    <s v=""/>
    <s v=""/>
    <x v="0"/>
  </r>
  <r>
    <x v="0"/>
    <x v="59"/>
    <s v=""/>
    <x v="59"/>
    <x v="5"/>
    <x v="1"/>
    <x v="1"/>
    <n v="-1"/>
    <n v="0"/>
    <n v="-0.01"/>
    <n v="0"/>
    <s v=""/>
    <s v=""/>
    <x v="0"/>
  </r>
  <r>
    <x v="0"/>
    <x v="59"/>
    <s v=""/>
    <x v="59"/>
    <x v="3"/>
    <x v="3"/>
    <x v="0"/>
    <n v="-1"/>
    <n v="0"/>
    <n v="-0.01"/>
    <n v="0"/>
    <s v=""/>
    <s v=""/>
    <x v="0"/>
  </r>
  <r>
    <x v="0"/>
    <x v="60"/>
    <s v=""/>
    <x v="60"/>
    <x v="0"/>
    <x v="0"/>
    <x v="0"/>
    <n v="1"/>
    <s v=""/>
    <s v=""/>
    <s v=""/>
    <s v=""/>
    <s v=""/>
    <x v="0"/>
  </r>
  <r>
    <x v="0"/>
    <x v="60"/>
    <s v=""/>
    <x v="60"/>
    <x v="1"/>
    <x v="32"/>
    <x v="0"/>
    <n v="-1"/>
    <n v="0"/>
    <n v="-0.01"/>
    <n v="0"/>
    <s v=""/>
    <s v=""/>
    <x v="0"/>
  </r>
  <r>
    <x v="0"/>
    <x v="60"/>
    <s v=""/>
    <x v="60"/>
    <x v="4"/>
    <x v="27"/>
    <x v="0"/>
    <n v="-1"/>
    <n v="0"/>
    <n v="-0.01"/>
    <n v="0"/>
    <s v=""/>
    <s v=""/>
    <x v="0"/>
  </r>
  <r>
    <x v="0"/>
    <x v="60"/>
    <s v=""/>
    <x v="60"/>
    <x v="1"/>
    <x v="20"/>
    <x v="0"/>
    <n v="-1"/>
    <n v="0"/>
    <n v="-0.01"/>
    <n v="0"/>
    <s v=""/>
    <s v=""/>
    <x v="0"/>
  </r>
  <r>
    <x v="0"/>
    <x v="60"/>
    <s v=""/>
    <x v="60"/>
    <x v="3"/>
    <x v="25"/>
    <x v="0"/>
    <n v="-1"/>
    <n v="0"/>
    <n v="-0.01"/>
    <n v="0"/>
    <s v=""/>
    <s v=""/>
    <x v="0"/>
  </r>
  <r>
    <x v="0"/>
    <x v="60"/>
    <s v=""/>
    <x v="60"/>
    <x v="8"/>
    <x v="7"/>
    <x v="0"/>
    <n v="-1"/>
    <n v="0"/>
    <n v="-0.01"/>
    <n v="0"/>
    <s v=""/>
    <s v=""/>
    <x v="0"/>
  </r>
  <r>
    <x v="0"/>
    <x v="60"/>
    <s v=""/>
    <x v="60"/>
    <x v="3"/>
    <x v="21"/>
    <x v="0"/>
    <n v="-1"/>
    <n v="0"/>
    <n v="-0.01"/>
    <n v="0"/>
    <s v=""/>
    <s v=""/>
    <x v="0"/>
  </r>
  <r>
    <x v="0"/>
    <x v="60"/>
    <s v=""/>
    <x v="60"/>
    <x v="8"/>
    <x v="28"/>
    <x v="0"/>
    <n v="-1"/>
    <n v="0"/>
    <n v="-0.01"/>
    <n v="0"/>
    <s v=""/>
    <s v=""/>
    <x v="0"/>
  </r>
  <r>
    <x v="0"/>
    <x v="60"/>
    <s v=""/>
    <x v="60"/>
    <x v="7"/>
    <x v="16"/>
    <x v="0"/>
    <n v="-1"/>
    <n v="0"/>
    <n v="-0.01"/>
    <n v="0"/>
    <s v=""/>
    <s v=""/>
    <x v="0"/>
  </r>
  <r>
    <x v="0"/>
    <x v="60"/>
    <s v=""/>
    <x v="60"/>
    <x v="3"/>
    <x v="36"/>
    <x v="0"/>
    <n v="-1"/>
    <n v="0"/>
    <n v="-0.01"/>
    <n v="0"/>
    <s v=""/>
    <s v=""/>
    <x v="0"/>
  </r>
  <r>
    <x v="0"/>
    <x v="60"/>
    <s v=""/>
    <x v="60"/>
    <x v="5"/>
    <x v="35"/>
    <x v="3"/>
    <n v="-1"/>
    <n v="0"/>
    <n v="-0.01"/>
    <n v="0"/>
    <s v=""/>
    <s v=""/>
    <x v="0"/>
  </r>
  <r>
    <x v="0"/>
    <x v="60"/>
    <s v=""/>
    <x v="60"/>
    <x v="1"/>
    <x v="1"/>
    <x v="0"/>
    <n v="-1"/>
    <n v="0"/>
    <n v="-0.01"/>
    <n v="0"/>
    <s v=""/>
    <s v=""/>
    <x v="0"/>
  </r>
  <r>
    <x v="0"/>
    <x v="60"/>
    <s v=""/>
    <x v="60"/>
    <x v="4"/>
    <x v="1"/>
    <x v="0"/>
    <n v="-1"/>
    <n v="0"/>
    <n v="-0.01"/>
    <n v="0"/>
    <s v=""/>
    <s v=""/>
    <x v="0"/>
  </r>
  <r>
    <x v="0"/>
    <x v="60"/>
    <s v=""/>
    <x v="60"/>
    <x v="8"/>
    <x v="29"/>
    <x v="0"/>
    <n v="-1"/>
    <n v="0"/>
    <n v="-0.01"/>
    <n v="0"/>
    <s v=""/>
    <s v=""/>
    <x v="0"/>
  </r>
  <r>
    <x v="0"/>
    <x v="60"/>
    <s v=""/>
    <x v="60"/>
    <x v="4"/>
    <x v="26"/>
    <x v="0"/>
    <n v="-1"/>
    <n v="0"/>
    <n v="-0.01"/>
    <n v="0"/>
    <s v=""/>
    <s v=""/>
    <x v="0"/>
  </r>
  <r>
    <x v="0"/>
    <x v="60"/>
    <s v=""/>
    <x v="60"/>
    <x v="1"/>
    <x v="23"/>
    <x v="0"/>
    <n v="-1"/>
    <n v="0"/>
    <n v="-0.01"/>
    <n v="0"/>
    <s v=""/>
    <s v=""/>
    <x v="0"/>
  </r>
  <r>
    <x v="0"/>
    <x v="60"/>
    <s v=""/>
    <x v="60"/>
    <x v="3"/>
    <x v="22"/>
    <x v="0"/>
    <n v="-1"/>
    <n v="0"/>
    <n v="-0.01"/>
    <n v="0"/>
    <s v=""/>
    <s v=""/>
    <x v="0"/>
  </r>
  <r>
    <x v="0"/>
    <x v="60"/>
    <s v=""/>
    <x v="60"/>
    <x v="6"/>
    <x v="11"/>
    <x v="0"/>
    <n v="-1"/>
    <n v="0"/>
    <n v="-0.01"/>
    <n v="0"/>
    <s v=""/>
    <s v=""/>
    <x v="0"/>
  </r>
  <r>
    <x v="0"/>
    <x v="60"/>
    <s v=""/>
    <x v="60"/>
    <x v="5"/>
    <x v="1"/>
    <x v="1"/>
    <n v="-1"/>
    <n v="0"/>
    <n v="-0.01"/>
    <n v="0"/>
    <s v=""/>
    <s v=""/>
    <x v="0"/>
  </r>
  <r>
    <x v="0"/>
    <x v="60"/>
    <s v=""/>
    <x v="60"/>
    <x v="2"/>
    <x v="12"/>
    <x v="0"/>
    <n v="-1"/>
    <n v="0"/>
    <n v="-0.01"/>
    <n v="0"/>
    <s v=""/>
    <s v=""/>
    <x v="0"/>
  </r>
  <r>
    <x v="0"/>
    <x v="60"/>
    <s v=""/>
    <x v="60"/>
    <x v="4"/>
    <x v="19"/>
    <x v="0"/>
    <n v="-1"/>
    <n v="0"/>
    <n v="-0.01"/>
    <n v="0"/>
    <s v=""/>
    <s v=""/>
    <x v="0"/>
  </r>
  <r>
    <x v="0"/>
    <x v="60"/>
    <s v=""/>
    <x v="60"/>
    <x v="8"/>
    <x v="34"/>
    <x v="0"/>
    <n v="-1"/>
    <n v="0"/>
    <n v="-0.01"/>
    <n v="0"/>
    <s v=""/>
    <s v=""/>
    <x v="0"/>
  </r>
  <r>
    <x v="0"/>
    <x v="60"/>
    <s v=""/>
    <x v="60"/>
    <x v="2"/>
    <x v="7"/>
    <x v="0"/>
    <n v="-1"/>
    <n v="0"/>
    <n v="-0.01"/>
    <n v="0"/>
    <s v=""/>
    <s v=""/>
    <x v="0"/>
  </r>
  <r>
    <x v="0"/>
    <x v="60"/>
    <s v=""/>
    <x v="60"/>
    <x v="4"/>
    <x v="5"/>
    <x v="0"/>
    <n v="-1"/>
    <n v="0"/>
    <n v="-0.01"/>
    <n v="0"/>
    <s v=""/>
    <s v=""/>
    <x v="0"/>
  </r>
  <r>
    <x v="0"/>
    <x v="60"/>
    <s v=""/>
    <x v="60"/>
    <x v="4"/>
    <x v="9"/>
    <x v="0"/>
    <n v="-1"/>
    <n v="0"/>
    <n v="-0.01"/>
    <n v="0"/>
    <s v=""/>
    <s v=""/>
    <x v="0"/>
  </r>
  <r>
    <x v="0"/>
    <x v="60"/>
    <s v=""/>
    <x v="60"/>
    <x v="7"/>
    <x v="31"/>
    <x v="0"/>
    <n v="-1"/>
    <n v="0"/>
    <n v="-0.01"/>
    <n v="0"/>
    <s v=""/>
    <s v=""/>
    <x v="0"/>
  </r>
  <r>
    <x v="0"/>
    <x v="60"/>
    <s v=""/>
    <x v="60"/>
    <x v="8"/>
    <x v="30"/>
    <x v="0"/>
    <n v="-1"/>
    <n v="0"/>
    <n v="-0.01"/>
    <n v="0"/>
    <s v=""/>
    <s v=""/>
    <x v="0"/>
  </r>
  <r>
    <x v="0"/>
    <x v="60"/>
    <s v=""/>
    <x v="60"/>
    <x v="3"/>
    <x v="24"/>
    <x v="0"/>
    <n v="-1"/>
    <n v="0"/>
    <n v="-0.01"/>
    <n v="0"/>
    <s v=""/>
    <s v=""/>
    <x v="0"/>
  </r>
  <r>
    <x v="0"/>
    <x v="60"/>
    <s v=""/>
    <x v="60"/>
    <x v="8"/>
    <x v="33"/>
    <x v="0"/>
    <n v="-1"/>
    <n v="0"/>
    <n v="-0.01"/>
    <n v="0"/>
    <s v=""/>
    <s v=""/>
    <x v="0"/>
  </r>
  <r>
    <x v="0"/>
    <x v="60"/>
    <s v=""/>
    <x v="60"/>
    <x v="2"/>
    <x v="14"/>
    <x v="0"/>
    <n v="-1"/>
    <n v="0"/>
    <n v="-0.01"/>
    <n v="0"/>
    <s v=""/>
    <s v=""/>
    <x v="0"/>
  </r>
  <r>
    <x v="0"/>
    <x v="60"/>
    <s v=""/>
    <x v="60"/>
    <x v="3"/>
    <x v="6"/>
    <x v="0"/>
    <n v="-1"/>
    <n v="0"/>
    <n v="-0.01"/>
    <n v="0"/>
    <s v=""/>
    <s v=""/>
    <x v="0"/>
  </r>
  <r>
    <x v="0"/>
    <x v="60"/>
    <s v=""/>
    <x v="60"/>
    <x v="7"/>
    <x v="7"/>
    <x v="0"/>
    <n v="-1"/>
    <n v="0"/>
    <n v="-0.01"/>
    <n v="0"/>
    <s v=""/>
    <s v=""/>
    <x v="0"/>
  </r>
  <r>
    <x v="0"/>
    <x v="60"/>
    <s v=""/>
    <x v="60"/>
    <x v="4"/>
    <x v="10"/>
    <x v="0"/>
    <n v="-1"/>
    <n v="0"/>
    <n v="-0.01"/>
    <n v="0"/>
    <s v=""/>
    <s v=""/>
    <x v="0"/>
  </r>
  <r>
    <x v="0"/>
    <x v="60"/>
    <s v=""/>
    <x v="60"/>
    <x v="4"/>
    <x v="4"/>
    <x v="0"/>
    <n v="-1"/>
    <n v="0"/>
    <n v="-0.01"/>
    <n v="0"/>
    <s v=""/>
    <s v=""/>
    <x v="0"/>
  </r>
  <r>
    <x v="0"/>
    <x v="60"/>
    <s v=""/>
    <x v="60"/>
    <x v="8"/>
    <x v="18"/>
    <x v="0"/>
    <n v="-1"/>
    <n v="0"/>
    <n v="-0.01"/>
    <n v="0"/>
    <s v=""/>
    <s v=""/>
    <x v="0"/>
  </r>
  <r>
    <x v="0"/>
    <x v="60"/>
    <s v=""/>
    <x v="60"/>
    <x v="10"/>
    <x v="11"/>
    <x v="0"/>
    <s v=""/>
    <s v=""/>
    <s v=""/>
    <s v=""/>
    <n v="-1"/>
    <n v="-1"/>
    <x v="0"/>
  </r>
  <r>
    <x v="0"/>
    <x v="60"/>
    <s v=""/>
    <x v="60"/>
    <x v="9"/>
    <x v="11"/>
    <x v="0"/>
    <s v=""/>
    <s v=""/>
    <s v=""/>
    <s v=""/>
    <n v="-1"/>
    <n v="-1"/>
    <x v="0"/>
  </r>
  <r>
    <x v="0"/>
    <x v="60"/>
    <s v=""/>
    <x v="60"/>
    <x v="5"/>
    <x v="17"/>
    <x v="2"/>
    <n v="-1"/>
    <n v="0"/>
    <n v="-0.01"/>
    <n v="0"/>
    <s v=""/>
    <s v=""/>
    <x v="0"/>
  </r>
  <r>
    <x v="0"/>
    <x v="60"/>
    <s v=""/>
    <x v="60"/>
    <x v="1"/>
    <x v="8"/>
    <x v="0"/>
    <n v="-1"/>
    <n v="0"/>
    <n v="-0.01"/>
    <n v="0"/>
    <s v=""/>
    <s v=""/>
    <x v="0"/>
  </r>
  <r>
    <x v="0"/>
    <x v="60"/>
    <s v=""/>
    <x v="60"/>
    <x v="7"/>
    <x v="15"/>
    <x v="0"/>
    <n v="-1"/>
    <n v="0"/>
    <n v="-0.01"/>
    <n v="0"/>
    <s v=""/>
    <s v=""/>
    <x v="0"/>
  </r>
  <r>
    <x v="0"/>
    <x v="60"/>
    <s v=""/>
    <x v="60"/>
    <x v="3"/>
    <x v="3"/>
    <x v="0"/>
    <n v="-1"/>
    <n v="0"/>
    <n v="-0.01"/>
    <n v="0"/>
    <s v=""/>
    <s v=""/>
    <x v="0"/>
  </r>
  <r>
    <x v="0"/>
    <x v="60"/>
    <s v=""/>
    <x v="60"/>
    <x v="2"/>
    <x v="2"/>
    <x v="0"/>
    <n v="-1"/>
    <n v="0"/>
    <n v="-0.01"/>
    <n v="0"/>
    <s v=""/>
    <s v=""/>
    <x v="0"/>
  </r>
  <r>
    <x v="0"/>
    <x v="60"/>
    <s v=""/>
    <x v="60"/>
    <x v="7"/>
    <x v="13"/>
    <x v="0"/>
    <n v="-1"/>
    <n v="0"/>
    <n v="-0.01"/>
    <n v="0"/>
    <s v=""/>
    <s v=""/>
    <x v="0"/>
  </r>
  <r>
    <x v="0"/>
    <x v="60"/>
    <s v=""/>
    <x v="60"/>
    <x v="3"/>
    <x v="7"/>
    <x v="0"/>
    <n v="-1"/>
    <n v="0"/>
    <n v="-0.01"/>
    <n v="0"/>
    <s v=""/>
    <s v=""/>
    <x v="0"/>
  </r>
  <r>
    <x v="0"/>
    <x v="61"/>
    <s v=""/>
    <x v="61"/>
    <x v="0"/>
    <x v="0"/>
    <x v="0"/>
    <n v="1"/>
    <s v=""/>
    <s v=""/>
    <s v=""/>
    <s v=""/>
    <s v=""/>
    <x v="0"/>
  </r>
  <r>
    <x v="0"/>
    <x v="61"/>
    <s v=""/>
    <x v="61"/>
    <x v="4"/>
    <x v="19"/>
    <x v="0"/>
    <n v="115"/>
    <n v="115"/>
    <n v="0.149807938540333"/>
    <n v="0.149807938540333"/>
    <s v=""/>
    <s v=""/>
    <x v="0"/>
  </r>
  <r>
    <x v="0"/>
    <x v="61"/>
    <s v=""/>
    <x v="61"/>
    <x v="4"/>
    <x v="26"/>
    <x v="0"/>
    <n v="35"/>
    <n v="35"/>
    <n v="4.60947503201024E-2"/>
    <n v="4.60947503201024E-2"/>
    <s v=""/>
    <s v=""/>
    <x v="0"/>
  </r>
  <r>
    <x v="0"/>
    <x v="61"/>
    <s v=""/>
    <x v="61"/>
    <x v="5"/>
    <x v="1"/>
    <x v="1"/>
    <n v="780"/>
    <n v="780"/>
    <n v="1"/>
    <n v="1"/>
    <s v=""/>
    <s v=""/>
    <x v="0"/>
  </r>
  <r>
    <x v="0"/>
    <x v="61"/>
    <s v=""/>
    <x v="61"/>
    <x v="3"/>
    <x v="3"/>
    <x v="0"/>
    <n v="20"/>
    <n v="20"/>
    <n v="2.4327784891165199E-2"/>
    <n v="2.4327784891165199E-2"/>
    <s v=""/>
    <s v=""/>
    <x v="0"/>
  </r>
  <r>
    <x v="0"/>
    <x v="61"/>
    <s v=""/>
    <x v="61"/>
    <x v="6"/>
    <x v="11"/>
    <x v="0"/>
    <n v="780"/>
    <n v="780"/>
    <n v="1"/>
    <n v="1"/>
    <s v=""/>
    <s v=""/>
    <x v="0"/>
  </r>
  <r>
    <x v="0"/>
    <x v="61"/>
    <s v=""/>
    <x v="61"/>
    <x v="2"/>
    <x v="12"/>
    <x v="0"/>
    <n v="-1"/>
    <n v="0"/>
    <n v="-0.01"/>
    <n v="0"/>
    <s v=""/>
    <s v=""/>
    <x v="0"/>
  </r>
  <r>
    <x v="0"/>
    <x v="61"/>
    <s v=""/>
    <x v="61"/>
    <x v="3"/>
    <x v="21"/>
    <x v="0"/>
    <n v="125"/>
    <n v="125"/>
    <n v="0.16133162612035901"/>
    <n v="0.16133162612035901"/>
    <s v=""/>
    <s v=""/>
    <x v="0"/>
  </r>
  <r>
    <x v="0"/>
    <x v="61"/>
    <s v=""/>
    <x v="61"/>
    <x v="9"/>
    <x v="11"/>
    <x v="0"/>
    <s v=""/>
    <s v=""/>
    <s v=""/>
    <s v=""/>
    <n v="7.3636400000000002"/>
    <n v="8"/>
    <x v="0"/>
  </r>
  <r>
    <x v="0"/>
    <x v="61"/>
    <s v=""/>
    <x v="61"/>
    <x v="10"/>
    <x v="11"/>
    <x v="0"/>
    <s v=""/>
    <s v=""/>
    <s v=""/>
    <s v=""/>
    <n v="29.766970000000001"/>
    <n v="30"/>
    <x v="0"/>
  </r>
  <r>
    <x v="0"/>
    <x v="61"/>
    <s v=""/>
    <x v="61"/>
    <x v="8"/>
    <x v="34"/>
    <x v="0"/>
    <n v="20"/>
    <n v="20"/>
    <n v="2.8169014084507001E-2"/>
    <n v="2.8169014084507001E-2"/>
    <s v=""/>
    <s v=""/>
    <x v="0"/>
  </r>
  <r>
    <x v="0"/>
    <x v="61"/>
    <s v=""/>
    <x v="61"/>
    <x v="4"/>
    <x v="27"/>
    <x v="0"/>
    <n v="245"/>
    <n v="245"/>
    <n v="0.31626120358514698"/>
    <n v="0.31626120358514698"/>
    <s v=""/>
    <s v=""/>
    <x v="0"/>
  </r>
  <r>
    <x v="0"/>
    <x v="61"/>
    <s v=""/>
    <x v="61"/>
    <x v="8"/>
    <x v="30"/>
    <x v="0"/>
    <n v="240"/>
    <n v="240"/>
    <n v="0.30857874519846401"/>
    <n v="0.30857874519846401"/>
    <s v=""/>
    <s v=""/>
    <x v="0"/>
  </r>
  <r>
    <x v="0"/>
    <x v="61"/>
    <s v=""/>
    <x v="61"/>
    <x v="8"/>
    <x v="7"/>
    <x v="0"/>
    <n v="-1"/>
    <n v="0"/>
    <n v="-0.01"/>
    <n v="0"/>
    <s v=""/>
    <s v=""/>
    <x v="0"/>
  </r>
  <r>
    <x v="0"/>
    <x v="61"/>
    <s v=""/>
    <x v="61"/>
    <x v="3"/>
    <x v="24"/>
    <x v="0"/>
    <n v="395"/>
    <n v="395"/>
    <n v="0.504481434058899"/>
    <n v="0.504481434058899"/>
    <s v=""/>
    <s v=""/>
    <x v="0"/>
  </r>
  <r>
    <x v="0"/>
    <x v="61"/>
    <s v=""/>
    <x v="61"/>
    <x v="7"/>
    <x v="31"/>
    <x v="0"/>
    <n v="345"/>
    <n v="345"/>
    <n v="0.44174135723431501"/>
    <n v="0.44174135723431501"/>
    <s v=""/>
    <s v=""/>
    <x v="0"/>
  </r>
  <r>
    <x v="0"/>
    <x v="61"/>
    <s v=""/>
    <x v="61"/>
    <x v="3"/>
    <x v="7"/>
    <x v="0"/>
    <n v="-1"/>
    <n v="0"/>
    <n v="-0.01"/>
    <n v="0"/>
    <s v=""/>
    <s v=""/>
    <x v="0"/>
  </r>
  <r>
    <x v="0"/>
    <x v="61"/>
    <s v=""/>
    <x v="61"/>
    <x v="1"/>
    <x v="8"/>
    <x v="0"/>
    <n v="160"/>
    <n v="160"/>
    <n v="0.202304737516005"/>
    <n v="0.202304737516005"/>
    <s v=""/>
    <s v=""/>
    <x v="0"/>
  </r>
  <r>
    <x v="0"/>
    <x v="61"/>
    <s v=""/>
    <x v="61"/>
    <x v="4"/>
    <x v="5"/>
    <x v="0"/>
    <n v="-1"/>
    <n v="0"/>
    <n v="-0.01"/>
    <n v="0"/>
    <s v=""/>
    <s v=""/>
    <x v="0"/>
  </r>
  <r>
    <x v="0"/>
    <x v="61"/>
    <s v=""/>
    <x v="61"/>
    <x v="4"/>
    <x v="1"/>
    <x v="0"/>
    <n v="-1"/>
    <n v="0"/>
    <n v="-0.01"/>
    <n v="0"/>
    <s v=""/>
    <s v=""/>
    <x v="0"/>
  </r>
  <r>
    <x v="0"/>
    <x v="61"/>
    <s v=""/>
    <x v="61"/>
    <x v="7"/>
    <x v="7"/>
    <x v="0"/>
    <n v="-1"/>
    <n v="0"/>
    <n v="-0.01"/>
    <n v="0"/>
    <s v=""/>
    <s v=""/>
    <x v="0"/>
  </r>
  <r>
    <x v="0"/>
    <x v="61"/>
    <s v=""/>
    <x v="61"/>
    <x v="8"/>
    <x v="29"/>
    <x v="0"/>
    <n v="320"/>
    <n v="320"/>
    <n v="0.40845070422535201"/>
    <n v="0.40845070422535201"/>
    <s v=""/>
    <s v=""/>
    <x v="0"/>
  </r>
  <r>
    <x v="0"/>
    <x v="61"/>
    <s v=""/>
    <x v="61"/>
    <x v="3"/>
    <x v="36"/>
    <x v="0"/>
    <n v="120"/>
    <n v="120"/>
    <n v="0.154929577464789"/>
    <n v="0.154929577464789"/>
    <s v=""/>
    <s v=""/>
    <x v="0"/>
  </r>
  <r>
    <x v="0"/>
    <x v="61"/>
    <s v=""/>
    <x v="61"/>
    <x v="3"/>
    <x v="6"/>
    <x v="0"/>
    <n v="10"/>
    <n v="10"/>
    <n v="1.2804097311139601E-2"/>
    <n v="1.2804097311139601E-2"/>
    <s v=""/>
    <s v=""/>
    <x v="0"/>
  </r>
  <r>
    <x v="0"/>
    <x v="61"/>
    <s v=""/>
    <x v="61"/>
    <x v="1"/>
    <x v="32"/>
    <x v="0"/>
    <n v="30"/>
    <n v="30"/>
    <n v="3.7131882202304699E-2"/>
    <n v="3.7131882202304699E-2"/>
    <s v=""/>
    <s v=""/>
    <x v="0"/>
  </r>
  <r>
    <x v="0"/>
    <x v="61"/>
    <s v=""/>
    <x v="61"/>
    <x v="1"/>
    <x v="1"/>
    <x v="0"/>
    <n v="-1"/>
    <n v="0"/>
    <n v="-0.01"/>
    <n v="0"/>
    <s v=""/>
    <s v=""/>
    <x v="0"/>
  </r>
  <r>
    <x v="0"/>
    <x v="61"/>
    <s v=""/>
    <x v="61"/>
    <x v="7"/>
    <x v="13"/>
    <x v="0"/>
    <n v="290"/>
    <n v="290"/>
    <n v="0.371318822023047"/>
    <n v="0.371318822023047"/>
    <s v=""/>
    <s v=""/>
    <x v="0"/>
  </r>
  <r>
    <x v="0"/>
    <x v="61"/>
    <s v=""/>
    <x v="61"/>
    <x v="2"/>
    <x v="2"/>
    <x v="0"/>
    <n v="90"/>
    <n v="90"/>
    <n v="0.117797695262484"/>
    <n v="0.117797695262484"/>
    <s v=""/>
    <s v=""/>
    <x v="0"/>
  </r>
  <r>
    <x v="0"/>
    <x v="61"/>
    <s v=""/>
    <x v="61"/>
    <x v="2"/>
    <x v="7"/>
    <x v="0"/>
    <n v="15"/>
    <n v="15"/>
    <n v="1.92061459667093E-2"/>
    <n v="1.92061459667093E-2"/>
    <s v=""/>
    <s v=""/>
    <x v="0"/>
  </r>
  <r>
    <x v="0"/>
    <x v="61"/>
    <s v=""/>
    <x v="61"/>
    <x v="5"/>
    <x v="17"/>
    <x v="2"/>
    <n v="-1"/>
    <n v="0"/>
    <n v="-0.01"/>
    <n v="0"/>
    <s v=""/>
    <s v=""/>
    <x v="0"/>
  </r>
  <r>
    <x v="0"/>
    <x v="61"/>
    <s v=""/>
    <x v="61"/>
    <x v="3"/>
    <x v="22"/>
    <x v="0"/>
    <n v="45"/>
    <n v="45"/>
    <n v="5.5057618437900101E-2"/>
    <n v="5.5057618437900101E-2"/>
    <s v=""/>
    <s v=""/>
    <x v="0"/>
  </r>
  <r>
    <x v="0"/>
    <x v="61"/>
    <s v=""/>
    <x v="61"/>
    <x v="1"/>
    <x v="23"/>
    <x v="0"/>
    <n v="355"/>
    <n v="355"/>
    <n v="0.45454545454545497"/>
    <n v="0.45454545454545497"/>
    <s v=""/>
    <s v=""/>
    <x v="0"/>
  </r>
  <r>
    <x v="0"/>
    <x v="61"/>
    <s v=""/>
    <x v="61"/>
    <x v="7"/>
    <x v="15"/>
    <x v="0"/>
    <n v="45"/>
    <n v="45"/>
    <n v="5.8898847631242E-2"/>
    <n v="5.8898847631242E-2"/>
    <s v=""/>
    <s v=""/>
    <x v="0"/>
  </r>
  <r>
    <x v="0"/>
    <x v="61"/>
    <s v=""/>
    <x v="61"/>
    <x v="2"/>
    <x v="14"/>
    <x v="0"/>
    <n v="675"/>
    <n v="675"/>
    <n v="0.86299615877080704"/>
    <n v="0.86299615877080704"/>
    <s v=""/>
    <s v=""/>
    <x v="0"/>
  </r>
  <r>
    <x v="0"/>
    <x v="61"/>
    <s v=""/>
    <x v="61"/>
    <x v="4"/>
    <x v="9"/>
    <x v="0"/>
    <n v="35"/>
    <n v="35"/>
    <n v="4.60947503201024E-2"/>
    <n v="4.60947503201024E-2"/>
    <s v=""/>
    <s v=""/>
    <x v="0"/>
  </r>
  <r>
    <x v="0"/>
    <x v="61"/>
    <s v=""/>
    <x v="61"/>
    <x v="7"/>
    <x v="16"/>
    <x v="0"/>
    <n v="100"/>
    <n v="100"/>
    <n v="0.12804097311139601"/>
    <n v="0.12804097311139601"/>
    <s v=""/>
    <s v=""/>
    <x v="0"/>
  </r>
  <r>
    <x v="0"/>
    <x v="61"/>
    <s v=""/>
    <x v="61"/>
    <x v="8"/>
    <x v="18"/>
    <x v="0"/>
    <n v="20"/>
    <n v="20"/>
    <n v="2.5608194622279101E-2"/>
    <n v="2.5608194622279101E-2"/>
    <s v=""/>
    <s v=""/>
    <x v="0"/>
  </r>
  <r>
    <x v="0"/>
    <x v="61"/>
    <s v=""/>
    <x v="61"/>
    <x v="8"/>
    <x v="33"/>
    <x v="0"/>
    <n v="50"/>
    <n v="50"/>
    <n v="6.2740076824583907E-2"/>
    <n v="6.2740076824583907E-2"/>
    <s v=""/>
    <s v=""/>
    <x v="0"/>
  </r>
  <r>
    <x v="0"/>
    <x v="61"/>
    <s v=""/>
    <x v="61"/>
    <x v="4"/>
    <x v="4"/>
    <x v="0"/>
    <n v="125"/>
    <n v="125"/>
    <n v="0.16133162612035901"/>
    <n v="0.16133162612035901"/>
    <s v=""/>
    <s v=""/>
    <x v="0"/>
  </r>
  <r>
    <x v="0"/>
    <x v="61"/>
    <s v=""/>
    <x v="61"/>
    <x v="4"/>
    <x v="10"/>
    <x v="0"/>
    <n v="220"/>
    <n v="220"/>
    <n v="0.27912932138284302"/>
    <n v="0.27912932138284302"/>
    <s v=""/>
    <s v=""/>
    <x v="0"/>
  </r>
  <r>
    <x v="0"/>
    <x v="61"/>
    <s v=""/>
    <x v="61"/>
    <x v="5"/>
    <x v="35"/>
    <x v="3"/>
    <n v="-1"/>
    <n v="0"/>
    <n v="-0.01"/>
    <n v="0"/>
    <s v=""/>
    <s v=""/>
    <x v="0"/>
  </r>
  <r>
    <x v="0"/>
    <x v="61"/>
    <s v=""/>
    <x v="61"/>
    <x v="1"/>
    <x v="20"/>
    <x v="0"/>
    <n v="240"/>
    <n v="240"/>
    <n v="0.30601792573623599"/>
    <n v="0.30601792573623599"/>
    <s v=""/>
    <s v=""/>
    <x v="0"/>
  </r>
  <r>
    <x v="0"/>
    <x v="61"/>
    <s v=""/>
    <x v="61"/>
    <x v="3"/>
    <x v="25"/>
    <x v="0"/>
    <n v="70"/>
    <n v="70"/>
    <n v="8.7067861715748998E-2"/>
    <n v="8.7067861715748998E-2"/>
    <s v=""/>
    <s v=""/>
    <x v="0"/>
  </r>
  <r>
    <x v="0"/>
    <x v="61"/>
    <s v=""/>
    <x v="61"/>
    <x v="8"/>
    <x v="28"/>
    <x v="0"/>
    <n v="130"/>
    <n v="130"/>
    <n v="0.166453265044814"/>
    <n v="0.166453265044814"/>
    <s v=""/>
    <s v=""/>
    <x v="0"/>
  </r>
  <r>
    <x v="0"/>
    <x v="62"/>
    <s v=""/>
    <x v="62"/>
    <x v="3"/>
    <x v="3"/>
    <x v="0"/>
    <n v="5"/>
    <n v="5"/>
    <n v="1.3779527559055101E-2"/>
    <n v="1.3779527559055101E-2"/>
    <s v=""/>
    <s v=""/>
    <x v="0"/>
  </r>
  <r>
    <x v="0"/>
    <x v="62"/>
    <s v=""/>
    <x v="62"/>
    <x v="8"/>
    <x v="30"/>
    <x v="0"/>
    <n v="45"/>
    <n v="45"/>
    <n v="8.8582677165354298E-2"/>
    <n v="8.8582677165354298E-2"/>
    <s v=""/>
    <s v=""/>
    <x v="0"/>
  </r>
  <r>
    <x v="0"/>
    <x v="62"/>
    <s v=""/>
    <x v="62"/>
    <x v="8"/>
    <x v="28"/>
    <x v="0"/>
    <n v="25"/>
    <n v="25"/>
    <n v="4.9212598425196902E-2"/>
    <n v="4.9212598425196902E-2"/>
    <s v=""/>
    <s v=""/>
    <x v="0"/>
  </r>
  <r>
    <x v="0"/>
    <x v="62"/>
    <s v=""/>
    <x v="62"/>
    <x v="0"/>
    <x v="0"/>
    <x v="0"/>
    <n v="1"/>
    <s v=""/>
    <s v=""/>
    <s v=""/>
    <s v=""/>
    <s v=""/>
    <x v="0"/>
  </r>
  <r>
    <x v="0"/>
    <x v="62"/>
    <s v=""/>
    <x v="62"/>
    <x v="3"/>
    <x v="36"/>
    <x v="0"/>
    <n v="110"/>
    <n v="110"/>
    <n v="0.214566929133858"/>
    <n v="0.214566929133858"/>
    <s v=""/>
    <s v=""/>
    <x v="0"/>
  </r>
  <r>
    <x v="0"/>
    <x v="62"/>
    <s v=""/>
    <x v="62"/>
    <x v="8"/>
    <x v="29"/>
    <x v="0"/>
    <n v="-1"/>
    <n v="0"/>
    <n v="-0.01"/>
    <n v="0"/>
    <s v=""/>
    <s v=""/>
    <x v="0"/>
  </r>
  <r>
    <x v="0"/>
    <x v="62"/>
    <s v=""/>
    <x v="62"/>
    <x v="8"/>
    <x v="18"/>
    <x v="0"/>
    <n v="-1"/>
    <n v="0"/>
    <n v="-0.01"/>
    <n v="0"/>
    <s v=""/>
    <s v=""/>
    <x v="0"/>
  </r>
  <r>
    <x v="0"/>
    <x v="62"/>
    <s v=""/>
    <x v="62"/>
    <x v="3"/>
    <x v="25"/>
    <x v="0"/>
    <n v="25"/>
    <n v="25"/>
    <n v="4.5275590551181098E-2"/>
    <n v="4.5275590551181098E-2"/>
    <s v=""/>
    <s v=""/>
    <x v="0"/>
  </r>
  <r>
    <x v="0"/>
    <x v="62"/>
    <s v=""/>
    <x v="62"/>
    <x v="1"/>
    <x v="1"/>
    <x v="0"/>
    <n v="10"/>
    <n v="10"/>
    <n v="1.7716535433070901E-2"/>
    <n v="1.7716535433070901E-2"/>
    <s v=""/>
    <s v=""/>
    <x v="0"/>
  </r>
  <r>
    <x v="0"/>
    <x v="62"/>
    <s v=""/>
    <x v="62"/>
    <x v="1"/>
    <x v="32"/>
    <x v="0"/>
    <n v="20"/>
    <n v="20"/>
    <n v="3.5433070866141697E-2"/>
    <n v="3.5433070866141697E-2"/>
    <s v=""/>
    <s v=""/>
    <x v="0"/>
  </r>
  <r>
    <x v="0"/>
    <x v="62"/>
    <s v=""/>
    <x v="62"/>
    <x v="3"/>
    <x v="6"/>
    <x v="0"/>
    <n v="55"/>
    <n v="55"/>
    <n v="0.10629921259842499"/>
    <n v="0.10629921259842499"/>
    <s v=""/>
    <s v=""/>
    <x v="0"/>
  </r>
  <r>
    <x v="0"/>
    <x v="62"/>
    <s v=""/>
    <x v="62"/>
    <x v="10"/>
    <x v="11"/>
    <x v="0"/>
    <s v=""/>
    <s v=""/>
    <s v=""/>
    <s v=""/>
    <n v="28.940940000000001"/>
    <n v="29"/>
    <x v="0"/>
  </r>
  <r>
    <x v="0"/>
    <x v="62"/>
    <s v=""/>
    <x v="62"/>
    <x v="5"/>
    <x v="17"/>
    <x v="2"/>
    <n v="470"/>
    <n v="470"/>
    <n v="0.92519685039370103"/>
    <n v="0.92519685039370103"/>
    <s v=""/>
    <s v=""/>
    <x v="0"/>
  </r>
  <r>
    <x v="0"/>
    <x v="62"/>
    <s v=""/>
    <x v="62"/>
    <x v="3"/>
    <x v="24"/>
    <x v="0"/>
    <n v="295"/>
    <n v="295"/>
    <n v="0.57874015748031504"/>
    <n v="0.57874015748031504"/>
    <s v=""/>
    <s v=""/>
    <x v="0"/>
  </r>
  <r>
    <x v="0"/>
    <x v="62"/>
    <s v=""/>
    <x v="62"/>
    <x v="7"/>
    <x v="15"/>
    <x v="0"/>
    <n v="25"/>
    <n v="25"/>
    <n v="4.7244094488188997E-2"/>
    <n v="4.7244094488188997E-2"/>
    <s v=""/>
    <s v=""/>
    <x v="0"/>
  </r>
  <r>
    <x v="0"/>
    <x v="62"/>
    <s v=""/>
    <x v="62"/>
    <x v="3"/>
    <x v="7"/>
    <x v="0"/>
    <n v="-1"/>
    <n v="0"/>
    <n v="-0.01"/>
    <n v="0"/>
    <s v=""/>
    <s v=""/>
    <x v="0"/>
  </r>
  <r>
    <x v="0"/>
    <x v="62"/>
    <s v=""/>
    <x v="62"/>
    <x v="2"/>
    <x v="7"/>
    <x v="0"/>
    <n v="-1"/>
    <n v="0"/>
    <n v="-0.01"/>
    <n v="0"/>
    <s v=""/>
    <s v=""/>
    <x v="0"/>
  </r>
  <r>
    <x v="0"/>
    <x v="62"/>
    <s v=""/>
    <x v="62"/>
    <x v="2"/>
    <x v="2"/>
    <x v="0"/>
    <n v="75"/>
    <n v="75"/>
    <n v="0.14960629921259799"/>
    <n v="0.14960629921259799"/>
    <s v=""/>
    <s v=""/>
    <x v="0"/>
  </r>
  <r>
    <x v="0"/>
    <x v="62"/>
    <s v=""/>
    <x v="62"/>
    <x v="4"/>
    <x v="5"/>
    <x v="0"/>
    <n v="-1"/>
    <n v="0"/>
    <n v="-0.01"/>
    <n v="0"/>
    <s v=""/>
    <s v=""/>
    <x v="0"/>
  </r>
  <r>
    <x v="0"/>
    <x v="62"/>
    <s v=""/>
    <x v="62"/>
    <x v="7"/>
    <x v="16"/>
    <x v="0"/>
    <n v="75"/>
    <n v="75"/>
    <n v="0.14370078740157499"/>
    <n v="0.14370078740157499"/>
    <s v=""/>
    <s v=""/>
    <x v="0"/>
  </r>
  <r>
    <x v="0"/>
    <x v="62"/>
    <s v=""/>
    <x v="62"/>
    <x v="4"/>
    <x v="10"/>
    <x v="0"/>
    <n v="165"/>
    <n v="165"/>
    <n v="0.320866141732284"/>
    <n v="0.320866141732284"/>
    <s v=""/>
    <s v=""/>
    <x v="0"/>
  </r>
  <r>
    <x v="0"/>
    <x v="62"/>
    <s v=""/>
    <x v="62"/>
    <x v="7"/>
    <x v="31"/>
    <x v="0"/>
    <n v="220"/>
    <n v="220"/>
    <n v="0.43110236220472398"/>
    <n v="0.43110236220472398"/>
    <s v=""/>
    <s v=""/>
    <x v="0"/>
  </r>
  <r>
    <x v="0"/>
    <x v="62"/>
    <s v=""/>
    <x v="62"/>
    <x v="1"/>
    <x v="20"/>
    <x v="0"/>
    <n v="150"/>
    <n v="150"/>
    <n v="0.29527559055118102"/>
    <n v="0.29527559055118102"/>
    <s v=""/>
    <s v=""/>
    <x v="0"/>
  </r>
  <r>
    <x v="0"/>
    <x v="62"/>
    <s v=""/>
    <x v="62"/>
    <x v="5"/>
    <x v="35"/>
    <x v="3"/>
    <n v="40"/>
    <n v="40"/>
    <n v="7.4803149606299205E-2"/>
    <n v="7.4803149606299205E-2"/>
    <s v=""/>
    <s v=""/>
    <x v="0"/>
  </r>
  <r>
    <x v="0"/>
    <x v="62"/>
    <s v=""/>
    <x v="62"/>
    <x v="2"/>
    <x v="14"/>
    <x v="0"/>
    <n v="430"/>
    <n v="430"/>
    <n v="0.84645669291338599"/>
    <n v="0.84645669291338599"/>
    <s v=""/>
    <s v=""/>
    <x v="0"/>
  </r>
  <r>
    <x v="0"/>
    <x v="62"/>
    <s v=""/>
    <x v="62"/>
    <x v="4"/>
    <x v="9"/>
    <x v="0"/>
    <n v="10"/>
    <n v="10"/>
    <n v="2.3622047244094498E-2"/>
    <n v="2.3622047244094498E-2"/>
    <s v=""/>
    <s v=""/>
    <x v="0"/>
  </r>
  <r>
    <x v="0"/>
    <x v="62"/>
    <s v=""/>
    <x v="62"/>
    <x v="1"/>
    <x v="23"/>
    <x v="0"/>
    <n v="215"/>
    <n v="215"/>
    <n v="0.42716535433070901"/>
    <n v="0.42716535433070901"/>
    <s v=""/>
    <s v=""/>
    <x v="0"/>
  </r>
  <r>
    <x v="0"/>
    <x v="62"/>
    <s v=""/>
    <x v="62"/>
    <x v="8"/>
    <x v="7"/>
    <x v="0"/>
    <n v="415"/>
    <n v="415"/>
    <n v="0.82086614173228301"/>
    <n v="0.82086614173228301"/>
    <s v=""/>
    <s v=""/>
    <x v="0"/>
  </r>
  <r>
    <x v="0"/>
    <x v="62"/>
    <s v=""/>
    <x v="62"/>
    <x v="4"/>
    <x v="26"/>
    <x v="0"/>
    <n v="15"/>
    <n v="15"/>
    <n v="3.3464566929133903E-2"/>
    <n v="3.3464566929133903E-2"/>
    <s v=""/>
    <s v=""/>
    <x v="0"/>
  </r>
  <r>
    <x v="0"/>
    <x v="62"/>
    <s v=""/>
    <x v="62"/>
    <x v="3"/>
    <x v="22"/>
    <x v="0"/>
    <n v="20"/>
    <n v="20"/>
    <n v="3.9370078740157501E-2"/>
    <n v="3.9370078740157501E-2"/>
    <s v=""/>
    <s v=""/>
    <x v="0"/>
  </r>
  <r>
    <x v="0"/>
    <x v="62"/>
    <s v=""/>
    <x v="62"/>
    <x v="5"/>
    <x v="1"/>
    <x v="1"/>
    <n v="-1"/>
    <n v="0"/>
    <n v="-0.01"/>
    <n v="0"/>
    <s v=""/>
    <s v=""/>
    <x v="0"/>
  </r>
  <r>
    <x v="0"/>
    <x v="62"/>
    <s v=""/>
    <x v="62"/>
    <x v="8"/>
    <x v="33"/>
    <x v="0"/>
    <n v="15"/>
    <n v="15"/>
    <n v="3.1496062992125998E-2"/>
    <n v="3.1496062992125998E-2"/>
    <s v=""/>
    <s v=""/>
    <x v="0"/>
  </r>
  <r>
    <x v="0"/>
    <x v="62"/>
    <s v=""/>
    <x v="62"/>
    <x v="1"/>
    <x v="8"/>
    <x v="0"/>
    <n v="115"/>
    <n v="115"/>
    <n v="0.22440944881889799"/>
    <n v="0.22440944881889799"/>
    <s v=""/>
    <s v=""/>
    <x v="0"/>
  </r>
  <r>
    <x v="0"/>
    <x v="62"/>
    <s v=""/>
    <x v="62"/>
    <x v="9"/>
    <x v="11"/>
    <x v="0"/>
    <s v=""/>
    <s v=""/>
    <s v=""/>
    <s v=""/>
    <n v="7.9577499999999999"/>
    <n v="6"/>
    <x v="0"/>
  </r>
  <r>
    <x v="0"/>
    <x v="62"/>
    <s v=""/>
    <x v="62"/>
    <x v="4"/>
    <x v="1"/>
    <x v="0"/>
    <n v="-1"/>
    <n v="0"/>
    <n v="-0.01"/>
    <n v="0"/>
    <s v=""/>
    <s v=""/>
    <x v="0"/>
  </r>
  <r>
    <x v="0"/>
    <x v="62"/>
    <s v=""/>
    <x v="62"/>
    <x v="4"/>
    <x v="4"/>
    <x v="0"/>
    <n v="75"/>
    <n v="75"/>
    <n v="0.145669291338583"/>
    <n v="0.145669291338583"/>
    <s v=""/>
    <s v=""/>
    <x v="0"/>
  </r>
  <r>
    <x v="0"/>
    <x v="62"/>
    <s v=""/>
    <x v="62"/>
    <x v="7"/>
    <x v="7"/>
    <x v="0"/>
    <n v="-1"/>
    <n v="0"/>
    <n v="-0.01"/>
    <n v="0"/>
    <s v=""/>
    <s v=""/>
    <x v="0"/>
  </r>
  <r>
    <x v="0"/>
    <x v="62"/>
    <s v=""/>
    <x v="62"/>
    <x v="3"/>
    <x v="21"/>
    <x v="0"/>
    <n v="-1"/>
    <n v="0"/>
    <n v="-0.01"/>
    <n v="0"/>
    <s v=""/>
    <s v=""/>
    <x v="0"/>
  </r>
  <r>
    <x v="0"/>
    <x v="62"/>
    <s v=""/>
    <x v="62"/>
    <x v="4"/>
    <x v="19"/>
    <x v="0"/>
    <n v="100"/>
    <n v="100"/>
    <n v="0.19488188976377999"/>
    <n v="0.19488188976377999"/>
    <s v=""/>
    <s v=""/>
    <x v="0"/>
  </r>
  <r>
    <x v="0"/>
    <x v="62"/>
    <s v=""/>
    <x v="62"/>
    <x v="8"/>
    <x v="34"/>
    <x v="0"/>
    <n v="-1"/>
    <n v="0"/>
    <n v="-0.01"/>
    <n v="0"/>
    <s v=""/>
    <s v=""/>
    <x v="0"/>
  </r>
  <r>
    <x v="0"/>
    <x v="62"/>
    <s v=""/>
    <x v="62"/>
    <x v="2"/>
    <x v="12"/>
    <x v="0"/>
    <n v="-1"/>
    <n v="0"/>
    <n v="-0.01"/>
    <n v="0"/>
    <s v=""/>
    <s v=""/>
    <x v="0"/>
  </r>
  <r>
    <x v="0"/>
    <x v="62"/>
    <s v=""/>
    <x v="62"/>
    <x v="6"/>
    <x v="11"/>
    <x v="0"/>
    <n v="510"/>
    <n v="510"/>
    <n v="1"/>
    <n v="1"/>
    <s v=""/>
    <s v=""/>
    <x v="0"/>
  </r>
  <r>
    <x v="0"/>
    <x v="62"/>
    <s v=""/>
    <x v="62"/>
    <x v="4"/>
    <x v="27"/>
    <x v="0"/>
    <n v="145"/>
    <n v="145"/>
    <n v="0.28149606299212598"/>
    <n v="0.28149606299212598"/>
    <s v=""/>
    <s v=""/>
    <x v="0"/>
  </r>
  <r>
    <x v="0"/>
    <x v="62"/>
    <s v=""/>
    <x v="62"/>
    <x v="7"/>
    <x v="13"/>
    <x v="0"/>
    <n v="190"/>
    <n v="190"/>
    <n v="0.37795275590551197"/>
    <n v="0.37795275590551197"/>
    <s v=""/>
    <s v=""/>
    <x v="0"/>
  </r>
  <r>
    <x v="0"/>
    <x v="63"/>
    <s v=""/>
    <x v="63"/>
    <x v="2"/>
    <x v="14"/>
    <x v="0"/>
    <n v="305"/>
    <n v="305"/>
    <n v="0.82526881720430101"/>
    <n v="0.82526881720430101"/>
    <s v=""/>
    <s v=""/>
    <x v="0"/>
  </r>
  <r>
    <x v="0"/>
    <x v="63"/>
    <s v=""/>
    <x v="63"/>
    <x v="7"/>
    <x v="31"/>
    <x v="0"/>
    <n v="145"/>
    <n v="145"/>
    <n v="0.39516129032258102"/>
    <n v="0.39516129032258102"/>
    <s v=""/>
    <s v=""/>
    <x v="0"/>
  </r>
  <r>
    <x v="0"/>
    <x v="63"/>
    <s v=""/>
    <x v="63"/>
    <x v="3"/>
    <x v="7"/>
    <x v="0"/>
    <n v="-1"/>
    <n v="0"/>
    <n v="-0.01"/>
    <n v="0"/>
    <s v=""/>
    <s v=""/>
    <x v="0"/>
  </r>
  <r>
    <x v="0"/>
    <x v="63"/>
    <s v=""/>
    <x v="63"/>
    <x v="5"/>
    <x v="35"/>
    <x v="3"/>
    <n v="-1"/>
    <n v="0"/>
    <n v="-0.01"/>
    <n v="0"/>
    <s v=""/>
    <s v=""/>
    <x v="0"/>
  </r>
  <r>
    <x v="0"/>
    <x v="63"/>
    <s v=""/>
    <x v="63"/>
    <x v="2"/>
    <x v="2"/>
    <x v="0"/>
    <n v="65"/>
    <n v="65"/>
    <n v="0.17473118279569899"/>
    <n v="0.17473118279569899"/>
    <s v=""/>
    <s v=""/>
    <x v="0"/>
  </r>
  <r>
    <x v="0"/>
    <x v="63"/>
    <s v=""/>
    <x v="63"/>
    <x v="4"/>
    <x v="9"/>
    <x v="0"/>
    <n v="5"/>
    <n v="5"/>
    <n v="1.6129032258064498E-2"/>
    <n v="1.6129032258064498E-2"/>
    <s v=""/>
    <s v=""/>
    <x v="0"/>
  </r>
  <r>
    <x v="0"/>
    <x v="63"/>
    <s v=""/>
    <x v="63"/>
    <x v="7"/>
    <x v="7"/>
    <x v="0"/>
    <n v="-1"/>
    <n v="0"/>
    <n v="-0.01"/>
    <n v="0"/>
    <s v=""/>
    <s v=""/>
    <x v="0"/>
  </r>
  <r>
    <x v="0"/>
    <x v="63"/>
    <s v=""/>
    <x v="63"/>
    <x v="3"/>
    <x v="25"/>
    <x v="0"/>
    <n v="-1"/>
    <n v="0"/>
    <n v="-0.01"/>
    <n v="0"/>
    <s v=""/>
    <s v=""/>
    <x v="0"/>
  </r>
  <r>
    <x v="0"/>
    <x v="63"/>
    <s v=""/>
    <x v="63"/>
    <x v="3"/>
    <x v="36"/>
    <x v="0"/>
    <n v="10"/>
    <n v="10"/>
    <n v="2.1505376344085999E-2"/>
    <n v="2.1505376344085999E-2"/>
    <s v=""/>
    <s v=""/>
    <x v="0"/>
  </r>
  <r>
    <x v="0"/>
    <x v="63"/>
    <s v=""/>
    <x v="63"/>
    <x v="0"/>
    <x v="0"/>
    <x v="0"/>
    <n v="1"/>
    <s v=""/>
    <s v=""/>
    <s v=""/>
    <s v=""/>
    <s v=""/>
    <x v="0"/>
  </r>
  <r>
    <x v="0"/>
    <x v="63"/>
    <s v=""/>
    <x v="63"/>
    <x v="6"/>
    <x v="11"/>
    <x v="0"/>
    <n v="370"/>
    <n v="370"/>
    <n v="1"/>
    <n v="1"/>
    <s v=""/>
    <s v=""/>
    <x v="0"/>
  </r>
  <r>
    <x v="0"/>
    <x v="63"/>
    <s v=""/>
    <x v="63"/>
    <x v="8"/>
    <x v="28"/>
    <x v="0"/>
    <n v="40"/>
    <n v="40"/>
    <n v="0.110215053763441"/>
    <n v="0.110215053763441"/>
    <s v=""/>
    <s v=""/>
    <x v="0"/>
  </r>
  <r>
    <x v="0"/>
    <x v="63"/>
    <s v=""/>
    <x v="63"/>
    <x v="8"/>
    <x v="33"/>
    <x v="0"/>
    <n v="20"/>
    <n v="20"/>
    <n v="5.3763440860214999E-2"/>
    <n v="5.3763440860214999E-2"/>
    <s v=""/>
    <s v=""/>
    <x v="0"/>
  </r>
  <r>
    <x v="0"/>
    <x v="63"/>
    <s v=""/>
    <x v="63"/>
    <x v="4"/>
    <x v="4"/>
    <x v="0"/>
    <n v="35"/>
    <n v="35"/>
    <n v="9.4086021505376302E-2"/>
    <n v="9.4086021505376302E-2"/>
    <s v=""/>
    <s v=""/>
    <x v="0"/>
  </r>
  <r>
    <x v="0"/>
    <x v="63"/>
    <s v=""/>
    <x v="63"/>
    <x v="4"/>
    <x v="27"/>
    <x v="0"/>
    <n v="95"/>
    <n v="95"/>
    <n v="0.260752688172043"/>
    <n v="0.260752688172043"/>
    <s v=""/>
    <s v=""/>
    <x v="0"/>
  </r>
  <r>
    <x v="0"/>
    <x v="63"/>
    <s v=""/>
    <x v="63"/>
    <x v="5"/>
    <x v="1"/>
    <x v="1"/>
    <n v="370"/>
    <n v="370"/>
    <n v="1"/>
    <n v="1"/>
    <s v=""/>
    <s v=""/>
    <x v="0"/>
  </r>
  <r>
    <x v="0"/>
    <x v="63"/>
    <s v=""/>
    <x v="63"/>
    <x v="8"/>
    <x v="30"/>
    <x v="0"/>
    <n v="140"/>
    <n v="140"/>
    <n v="0.38172043010752699"/>
    <n v="0.38172043010752699"/>
    <s v=""/>
    <s v=""/>
    <x v="0"/>
  </r>
  <r>
    <x v="0"/>
    <x v="63"/>
    <s v=""/>
    <x v="63"/>
    <x v="7"/>
    <x v="13"/>
    <x v="0"/>
    <n v="160"/>
    <n v="160"/>
    <n v="0.43010752688171999"/>
    <n v="0.43010752688171999"/>
    <s v=""/>
    <s v=""/>
    <x v="0"/>
  </r>
  <r>
    <x v="0"/>
    <x v="63"/>
    <s v=""/>
    <x v="63"/>
    <x v="4"/>
    <x v="26"/>
    <x v="0"/>
    <n v="15"/>
    <n v="15"/>
    <n v="4.5698924731182797E-2"/>
    <n v="4.5698924731182797E-2"/>
    <s v=""/>
    <s v=""/>
    <x v="0"/>
  </r>
  <r>
    <x v="0"/>
    <x v="63"/>
    <s v=""/>
    <x v="63"/>
    <x v="3"/>
    <x v="3"/>
    <x v="0"/>
    <n v="-1"/>
    <n v="0"/>
    <n v="-0.01"/>
    <n v="0"/>
    <s v=""/>
    <s v=""/>
    <x v="0"/>
  </r>
  <r>
    <x v="0"/>
    <x v="63"/>
    <s v=""/>
    <x v="63"/>
    <x v="4"/>
    <x v="19"/>
    <x v="0"/>
    <n v="85"/>
    <n v="85"/>
    <n v="0.228494623655914"/>
    <n v="0.228494623655914"/>
    <s v=""/>
    <s v=""/>
    <x v="0"/>
  </r>
  <r>
    <x v="0"/>
    <x v="63"/>
    <s v=""/>
    <x v="63"/>
    <x v="1"/>
    <x v="32"/>
    <x v="0"/>
    <n v="15"/>
    <n v="15"/>
    <n v="3.7634408602150497E-2"/>
    <n v="3.7634408602150497E-2"/>
    <s v=""/>
    <s v=""/>
    <x v="0"/>
  </r>
  <r>
    <x v="0"/>
    <x v="63"/>
    <s v=""/>
    <x v="63"/>
    <x v="7"/>
    <x v="16"/>
    <x v="0"/>
    <n v="55"/>
    <n v="55"/>
    <n v="0.14784946236559099"/>
    <n v="0.14784946236559099"/>
    <s v=""/>
    <s v=""/>
    <x v="0"/>
  </r>
  <r>
    <x v="0"/>
    <x v="63"/>
    <s v=""/>
    <x v="63"/>
    <x v="1"/>
    <x v="20"/>
    <x v="0"/>
    <n v="105"/>
    <n v="105"/>
    <n v="0.276881720430108"/>
    <n v="0.276881720430108"/>
    <s v=""/>
    <s v=""/>
    <x v="0"/>
  </r>
  <r>
    <x v="0"/>
    <x v="63"/>
    <s v=""/>
    <x v="63"/>
    <x v="1"/>
    <x v="1"/>
    <x v="0"/>
    <n v="-1"/>
    <n v="0"/>
    <n v="-0.01"/>
    <n v="0"/>
    <s v=""/>
    <s v=""/>
    <x v="0"/>
  </r>
  <r>
    <x v="0"/>
    <x v="63"/>
    <s v=""/>
    <x v="63"/>
    <x v="4"/>
    <x v="1"/>
    <x v="0"/>
    <n v="-1"/>
    <n v="0"/>
    <n v="-0.01"/>
    <n v="0"/>
    <s v=""/>
    <s v=""/>
    <x v="0"/>
  </r>
  <r>
    <x v="0"/>
    <x v="63"/>
    <s v=""/>
    <x v="63"/>
    <x v="8"/>
    <x v="18"/>
    <x v="0"/>
    <n v="-1"/>
    <n v="0"/>
    <n v="-0.01"/>
    <n v="0"/>
    <s v=""/>
    <s v=""/>
    <x v="0"/>
  </r>
  <r>
    <x v="0"/>
    <x v="63"/>
    <s v=""/>
    <x v="63"/>
    <x v="4"/>
    <x v="10"/>
    <x v="0"/>
    <n v="130"/>
    <n v="130"/>
    <n v="0.35215053763440901"/>
    <n v="0.35215053763440901"/>
    <s v=""/>
    <s v=""/>
    <x v="0"/>
  </r>
  <r>
    <x v="0"/>
    <x v="63"/>
    <s v=""/>
    <x v="63"/>
    <x v="7"/>
    <x v="15"/>
    <x v="0"/>
    <n v="10"/>
    <n v="10"/>
    <n v="2.68817204301075E-2"/>
    <n v="2.68817204301075E-2"/>
    <s v=""/>
    <s v=""/>
    <x v="0"/>
  </r>
  <r>
    <x v="0"/>
    <x v="63"/>
    <s v=""/>
    <x v="63"/>
    <x v="5"/>
    <x v="17"/>
    <x v="2"/>
    <n v="-1"/>
    <n v="0"/>
    <n v="-0.01"/>
    <n v="0"/>
    <s v=""/>
    <s v=""/>
    <x v="0"/>
  </r>
  <r>
    <x v="0"/>
    <x v="63"/>
    <s v=""/>
    <x v="63"/>
    <x v="4"/>
    <x v="5"/>
    <x v="0"/>
    <n v="-1"/>
    <n v="0"/>
    <n v="-0.01"/>
    <n v="0"/>
    <s v=""/>
    <s v=""/>
    <x v="0"/>
  </r>
  <r>
    <x v="0"/>
    <x v="63"/>
    <s v=""/>
    <x v="63"/>
    <x v="2"/>
    <x v="7"/>
    <x v="0"/>
    <n v="-1"/>
    <n v="0"/>
    <n v="-0.01"/>
    <n v="0"/>
    <s v=""/>
    <s v=""/>
    <x v="0"/>
  </r>
  <r>
    <x v="0"/>
    <x v="63"/>
    <s v=""/>
    <x v="63"/>
    <x v="1"/>
    <x v="8"/>
    <x v="0"/>
    <n v="95"/>
    <n v="95"/>
    <n v="0.25806451612903197"/>
    <n v="0.25806451612903197"/>
    <s v=""/>
    <s v=""/>
    <x v="0"/>
  </r>
  <r>
    <x v="0"/>
    <x v="63"/>
    <s v=""/>
    <x v="63"/>
    <x v="8"/>
    <x v="7"/>
    <x v="0"/>
    <n v="-1"/>
    <n v="0"/>
    <n v="-0.01"/>
    <n v="0"/>
    <s v=""/>
    <s v=""/>
    <x v="0"/>
  </r>
  <r>
    <x v="0"/>
    <x v="63"/>
    <s v=""/>
    <x v="63"/>
    <x v="8"/>
    <x v="29"/>
    <x v="0"/>
    <n v="160"/>
    <n v="160"/>
    <n v="0.43279569892473102"/>
    <n v="0.43279569892473102"/>
    <s v=""/>
    <s v=""/>
    <x v="0"/>
  </r>
  <r>
    <x v="0"/>
    <x v="63"/>
    <s v=""/>
    <x v="63"/>
    <x v="9"/>
    <x v="11"/>
    <x v="0"/>
    <s v=""/>
    <s v=""/>
    <s v=""/>
    <s v=""/>
    <n v="-1"/>
    <n v="-1"/>
    <x v="0"/>
  </r>
  <r>
    <x v="0"/>
    <x v="63"/>
    <s v=""/>
    <x v="63"/>
    <x v="10"/>
    <x v="11"/>
    <x v="0"/>
    <s v=""/>
    <s v=""/>
    <s v=""/>
    <s v=""/>
    <n v="27.849460000000001"/>
    <n v="28"/>
    <x v="0"/>
  </r>
  <r>
    <x v="0"/>
    <x v="63"/>
    <s v=""/>
    <x v="63"/>
    <x v="3"/>
    <x v="6"/>
    <x v="0"/>
    <n v="35"/>
    <n v="35"/>
    <n v="8.8709677419354802E-2"/>
    <n v="8.8709677419354802E-2"/>
    <s v=""/>
    <s v=""/>
    <x v="0"/>
  </r>
  <r>
    <x v="0"/>
    <x v="63"/>
    <s v=""/>
    <x v="63"/>
    <x v="3"/>
    <x v="22"/>
    <x v="0"/>
    <n v="10"/>
    <n v="10"/>
    <n v="2.4193548387096801E-2"/>
    <n v="2.4193548387096801E-2"/>
    <s v=""/>
    <s v=""/>
    <x v="0"/>
  </r>
  <r>
    <x v="0"/>
    <x v="63"/>
    <s v=""/>
    <x v="63"/>
    <x v="3"/>
    <x v="21"/>
    <x v="0"/>
    <n v="15"/>
    <n v="15"/>
    <n v="4.5698924731182797E-2"/>
    <n v="4.5698924731182797E-2"/>
    <s v=""/>
    <s v=""/>
    <x v="0"/>
  </r>
  <r>
    <x v="0"/>
    <x v="63"/>
    <s v=""/>
    <x v="63"/>
    <x v="1"/>
    <x v="23"/>
    <x v="0"/>
    <n v="160"/>
    <n v="160"/>
    <n v="0.42741935483871002"/>
    <n v="0.42741935483871002"/>
    <s v=""/>
    <s v=""/>
    <x v="0"/>
  </r>
  <r>
    <x v="0"/>
    <x v="63"/>
    <s v=""/>
    <x v="63"/>
    <x v="8"/>
    <x v="34"/>
    <x v="0"/>
    <n v="5"/>
    <n v="5"/>
    <n v="1.34408602150538E-2"/>
    <n v="1.34408602150538E-2"/>
    <s v=""/>
    <s v=""/>
    <x v="0"/>
  </r>
  <r>
    <x v="0"/>
    <x v="63"/>
    <s v=""/>
    <x v="63"/>
    <x v="2"/>
    <x v="12"/>
    <x v="0"/>
    <n v="-1"/>
    <n v="0"/>
    <n v="-0.01"/>
    <n v="0"/>
    <s v=""/>
    <s v=""/>
    <x v="0"/>
  </r>
  <r>
    <x v="0"/>
    <x v="63"/>
    <s v=""/>
    <x v="63"/>
    <x v="3"/>
    <x v="24"/>
    <x v="0"/>
    <n v="300"/>
    <n v="300"/>
    <n v="0.80376344086021501"/>
    <n v="0.80376344086021501"/>
    <s v=""/>
    <s v=""/>
    <x v="0"/>
  </r>
  <r>
    <x v="0"/>
    <x v="64"/>
    <s v=""/>
    <x v="64"/>
    <x v="4"/>
    <x v="4"/>
    <x v="0"/>
    <n v="-1"/>
    <n v="0"/>
    <n v="-0.01"/>
    <n v="0"/>
    <s v=""/>
    <s v=""/>
    <x v="0"/>
  </r>
  <r>
    <x v="0"/>
    <x v="64"/>
    <s v=""/>
    <x v="64"/>
    <x v="3"/>
    <x v="36"/>
    <x v="0"/>
    <n v="-1"/>
    <n v="0"/>
    <n v="-0.01"/>
    <n v="0"/>
    <s v=""/>
    <s v=""/>
    <x v="0"/>
  </r>
  <r>
    <x v="0"/>
    <x v="64"/>
    <s v=""/>
    <x v="64"/>
    <x v="8"/>
    <x v="28"/>
    <x v="0"/>
    <n v="-1"/>
    <n v="0"/>
    <n v="-0.01"/>
    <n v="0"/>
    <s v=""/>
    <s v=""/>
    <x v="0"/>
  </r>
  <r>
    <x v="0"/>
    <x v="64"/>
    <s v=""/>
    <x v="64"/>
    <x v="4"/>
    <x v="26"/>
    <x v="0"/>
    <n v="-1"/>
    <n v="0"/>
    <n v="-0.01"/>
    <n v="0"/>
    <s v=""/>
    <s v=""/>
    <x v="0"/>
  </r>
  <r>
    <x v="0"/>
    <x v="64"/>
    <s v=""/>
    <x v="64"/>
    <x v="2"/>
    <x v="7"/>
    <x v="0"/>
    <n v="-1"/>
    <n v="0"/>
    <n v="-0.01"/>
    <n v="0"/>
    <s v=""/>
    <s v=""/>
    <x v="0"/>
  </r>
  <r>
    <x v="0"/>
    <x v="64"/>
    <s v=""/>
    <x v="64"/>
    <x v="1"/>
    <x v="1"/>
    <x v="0"/>
    <n v="-1"/>
    <n v="0"/>
    <n v="-0.01"/>
    <n v="0"/>
    <s v=""/>
    <s v=""/>
    <x v="0"/>
  </r>
  <r>
    <x v="0"/>
    <x v="64"/>
    <s v=""/>
    <x v="64"/>
    <x v="3"/>
    <x v="7"/>
    <x v="0"/>
    <n v="-1"/>
    <n v="0"/>
    <n v="-0.01"/>
    <n v="0"/>
    <s v=""/>
    <s v=""/>
    <x v="0"/>
  </r>
  <r>
    <x v="0"/>
    <x v="64"/>
    <s v=""/>
    <x v="64"/>
    <x v="7"/>
    <x v="7"/>
    <x v="0"/>
    <n v="-1"/>
    <n v="0"/>
    <n v="-0.01"/>
    <n v="0"/>
    <s v=""/>
    <s v=""/>
    <x v="0"/>
  </r>
  <r>
    <x v="0"/>
    <x v="64"/>
    <s v=""/>
    <x v="64"/>
    <x v="4"/>
    <x v="10"/>
    <x v="0"/>
    <n v="-1"/>
    <n v="0"/>
    <n v="-0.01"/>
    <n v="0"/>
    <s v=""/>
    <s v=""/>
    <x v="0"/>
  </r>
  <r>
    <x v="0"/>
    <x v="64"/>
    <s v=""/>
    <x v="64"/>
    <x v="7"/>
    <x v="31"/>
    <x v="0"/>
    <n v="-1"/>
    <n v="0"/>
    <n v="-0.01"/>
    <n v="0"/>
    <s v=""/>
    <s v=""/>
    <x v="0"/>
  </r>
  <r>
    <x v="0"/>
    <x v="64"/>
    <s v=""/>
    <x v="64"/>
    <x v="2"/>
    <x v="2"/>
    <x v="0"/>
    <n v="-1"/>
    <n v="0"/>
    <n v="-0.01"/>
    <n v="0"/>
    <s v=""/>
    <s v=""/>
    <x v="0"/>
  </r>
  <r>
    <x v="0"/>
    <x v="64"/>
    <s v=""/>
    <x v="64"/>
    <x v="1"/>
    <x v="20"/>
    <x v="0"/>
    <n v="-1"/>
    <n v="0"/>
    <n v="-0.01"/>
    <n v="0"/>
    <s v=""/>
    <s v=""/>
    <x v="0"/>
  </r>
  <r>
    <x v="0"/>
    <x v="64"/>
    <s v=""/>
    <x v="64"/>
    <x v="9"/>
    <x v="11"/>
    <x v="0"/>
    <s v=""/>
    <s v=""/>
    <s v=""/>
    <s v=""/>
    <n v="-1"/>
    <n v="-1"/>
    <x v="0"/>
  </r>
  <r>
    <x v="0"/>
    <x v="64"/>
    <s v=""/>
    <x v="64"/>
    <x v="10"/>
    <x v="11"/>
    <x v="0"/>
    <s v=""/>
    <s v=""/>
    <s v=""/>
    <s v=""/>
    <n v="-1"/>
    <n v="-1"/>
    <x v="0"/>
  </r>
  <r>
    <x v="0"/>
    <x v="64"/>
    <s v=""/>
    <x v="64"/>
    <x v="0"/>
    <x v="0"/>
    <x v="0"/>
    <n v="1"/>
    <s v=""/>
    <s v=""/>
    <s v=""/>
    <s v=""/>
    <s v=""/>
    <x v="0"/>
  </r>
  <r>
    <x v="0"/>
    <x v="64"/>
    <s v=""/>
    <x v="64"/>
    <x v="8"/>
    <x v="7"/>
    <x v="0"/>
    <n v="-1"/>
    <n v="0"/>
    <n v="-0.01"/>
    <n v="0"/>
    <s v=""/>
    <s v=""/>
    <x v="0"/>
  </r>
  <r>
    <x v="0"/>
    <x v="64"/>
    <s v=""/>
    <x v="64"/>
    <x v="8"/>
    <x v="29"/>
    <x v="0"/>
    <n v="-1"/>
    <n v="0"/>
    <n v="-0.01"/>
    <n v="0"/>
    <s v=""/>
    <s v=""/>
    <x v="0"/>
  </r>
  <r>
    <x v="0"/>
    <x v="64"/>
    <s v=""/>
    <x v="64"/>
    <x v="1"/>
    <x v="8"/>
    <x v="0"/>
    <n v="-1"/>
    <n v="0"/>
    <n v="-0.01"/>
    <n v="0"/>
    <s v=""/>
    <s v=""/>
    <x v="0"/>
  </r>
  <r>
    <x v="0"/>
    <x v="64"/>
    <s v=""/>
    <x v="64"/>
    <x v="4"/>
    <x v="5"/>
    <x v="0"/>
    <n v="-1"/>
    <n v="0"/>
    <n v="-0.01"/>
    <n v="0"/>
    <s v=""/>
    <s v=""/>
    <x v="0"/>
  </r>
  <r>
    <x v="0"/>
    <x v="64"/>
    <s v=""/>
    <x v="64"/>
    <x v="3"/>
    <x v="24"/>
    <x v="0"/>
    <n v="-1"/>
    <n v="0"/>
    <n v="-0.01"/>
    <n v="0"/>
    <s v=""/>
    <s v=""/>
    <x v="0"/>
  </r>
  <r>
    <x v="0"/>
    <x v="64"/>
    <s v=""/>
    <x v="64"/>
    <x v="5"/>
    <x v="17"/>
    <x v="2"/>
    <n v="-1"/>
    <n v="0"/>
    <n v="-0.01"/>
    <n v="0"/>
    <s v=""/>
    <s v=""/>
    <x v="0"/>
  </r>
  <r>
    <x v="0"/>
    <x v="64"/>
    <s v=""/>
    <x v="64"/>
    <x v="1"/>
    <x v="23"/>
    <x v="0"/>
    <n v="-1"/>
    <n v="0"/>
    <n v="-0.01"/>
    <n v="0"/>
    <s v=""/>
    <s v=""/>
    <x v="0"/>
  </r>
  <r>
    <x v="0"/>
    <x v="64"/>
    <s v=""/>
    <x v="64"/>
    <x v="3"/>
    <x v="3"/>
    <x v="0"/>
    <n v="-1"/>
    <n v="0"/>
    <n v="-0.01"/>
    <n v="0"/>
    <s v=""/>
    <s v=""/>
    <x v="0"/>
  </r>
  <r>
    <x v="0"/>
    <x v="64"/>
    <s v=""/>
    <x v="64"/>
    <x v="8"/>
    <x v="30"/>
    <x v="0"/>
    <n v="-1"/>
    <n v="0"/>
    <n v="-0.01"/>
    <n v="0"/>
    <s v=""/>
    <s v=""/>
    <x v="0"/>
  </r>
  <r>
    <x v="0"/>
    <x v="64"/>
    <s v=""/>
    <x v="64"/>
    <x v="7"/>
    <x v="13"/>
    <x v="0"/>
    <n v="-1"/>
    <n v="0"/>
    <n v="-0.01"/>
    <n v="0"/>
    <s v=""/>
    <s v=""/>
    <x v="0"/>
  </r>
  <r>
    <x v="0"/>
    <x v="64"/>
    <s v=""/>
    <x v="64"/>
    <x v="4"/>
    <x v="27"/>
    <x v="0"/>
    <n v="-1"/>
    <n v="0"/>
    <n v="-0.01"/>
    <n v="0"/>
    <s v=""/>
    <s v=""/>
    <x v="0"/>
  </r>
  <r>
    <x v="0"/>
    <x v="64"/>
    <s v=""/>
    <x v="64"/>
    <x v="6"/>
    <x v="11"/>
    <x v="0"/>
    <n v="-1"/>
    <n v="0"/>
    <n v="-0.01"/>
    <n v="0"/>
    <s v=""/>
    <s v=""/>
    <x v="0"/>
  </r>
  <r>
    <x v="0"/>
    <x v="64"/>
    <s v=""/>
    <x v="64"/>
    <x v="8"/>
    <x v="33"/>
    <x v="0"/>
    <n v="-1"/>
    <n v="0"/>
    <n v="-0.01"/>
    <n v="0"/>
    <s v=""/>
    <s v=""/>
    <x v="0"/>
  </r>
  <r>
    <x v="0"/>
    <x v="64"/>
    <s v=""/>
    <x v="64"/>
    <x v="4"/>
    <x v="19"/>
    <x v="0"/>
    <n v="-1"/>
    <n v="0"/>
    <n v="-0.01"/>
    <n v="0"/>
    <s v=""/>
    <s v=""/>
    <x v="0"/>
  </r>
  <r>
    <x v="0"/>
    <x v="64"/>
    <s v=""/>
    <x v="64"/>
    <x v="2"/>
    <x v="12"/>
    <x v="0"/>
    <n v="-1"/>
    <n v="0"/>
    <n v="-0.01"/>
    <n v="0"/>
    <s v=""/>
    <s v=""/>
    <x v="0"/>
  </r>
  <r>
    <x v="0"/>
    <x v="64"/>
    <s v=""/>
    <x v="64"/>
    <x v="1"/>
    <x v="32"/>
    <x v="0"/>
    <n v="-1"/>
    <n v="0"/>
    <n v="-0.01"/>
    <n v="0"/>
    <s v=""/>
    <s v=""/>
    <x v="0"/>
  </r>
  <r>
    <x v="0"/>
    <x v="64"/>
    <s v=""/>
    <x v="64"/>
    <x v="5"/>
    <x v="35"/>
    <x v="3"/>
    <n v="-1"/>
    <n v="0"/>
    <n v="-0.01"/>
    <n v="0"/>
    <s v=""/>
    <s v=""/>
    <x v="0"/>
  </r>
  <r>
    <x v="0"/>
    <x v="64"/>
    <s v=""/>
    <x v="64"/>
    <x v="7"/>
    <x v="16"/>
    <x v="0"/>
    <n v="-1"/>
    <n v="0"/>
    <n v="-0.01"/>
    <n v="0"/>
    <s v=""/>
    <s v=""/>
    <x v="0"/>
  </r>
  <r>
    <x v="0"/>
    <x v="64"/>
    <s v=""/>
    <x v="64"/>
    <x v="4"/>
    <x v="1"/>
    <x v="0"/>
    <n v="-1"/>
    <n v="0"/>
    <n v="-0.01"/>
    <n v="0"/>
    <s v=""/>
    <s v=""/>
    <x v="0"/>
  </r>
  <r>
    <x v="0"/>
    <x v="64"/>
    <s v=""/>
    <x v="64"/>
    <x v="2"/>
    <x v="14"/>
    <x v="0"/>
    <n v="-1"/>
    <n v="0"/>
    <n v="-0.01"/>
    <n v="0"/>
    <s v=""/>
    <s v=""/>
    <x v="0"/>
  </r>
  <r>
    <x v="0"/>
    <x v="64"/>
    <s v=""/>
    <x v="64"/>
    <x v="8"/>
    <x v="18"/>
    <x v="0"/>
    <n v="-1"/>
    <n v="0"/>
    <n v="-0.01"/>
    <n v="0"/>
    <s v=""/>
    <s v=""/>
    <x v="0"/>
  </r>
  <r>
    <x v="0"/>
    <x v="64"/>
    <s v=""/>
    <x v="64"/>
    <x v="4"/>
    <x v="9"/>
    <x v="0"/>
    <n v="-1"/>
    <n v="0"/>
    <n v="-0.01"/>
    <n v="0"/>
    <s v=""/>
    <s v=""/>
    <x v="0"/>
  </r>
  <r>
    <x v="0"/>
    <x v="64"/>
    <s v=""/>
    <x v="64"/>
    <x v="3"/>
    <x v="22"/>
    <x v="0"/>
    <n v="-1"/>
    <n v="0"/>
    <n v="-0.01"/>
    <n v="0"/>
    <s v=""/>
    <s v=""/>
    <x v="0"/>
  </r>
  <r>
    <x v="0"/>
    <x v="64"/>
    <s v=""/>
    <x v="64"/>
    <x v="3"/>
    <x v="6"/>
    <x v="0"/>
    <n v="-1"/>
    <n v="0"/>
    <n v="-0.01"/>
    <n v="0"/>
    <s v=""/>
    <s v=""/>
    <x v="0"/>
  </r>
  <r>
    <x v="0"/>
    <x v="64"/>
    <s v=""/>
    <x v="64"/>
    <x v="5"/>
    <x v="1"/>
    <x v="1"/>
    <n v="-1"/>
    <n v="0"/>
    <n v="-0.01"/>
    <n v="0"/>
    <s v=""/>
    <s v=""/>
    <x v="0"/>
  </r>
  <r>
    <x v="0"/>
    <x v="64"/>
    <s v=""/>
    <x v="64"/>
    <x v="3"/>
    <x v="21"/>
    <x v="0"/>
    <n v="-1"/>
    <n v="0"/>
    <n v="-0.01"/>
    <n v="0"/>
    <s v=""/>
    <s v=""/>
    <x v="0"/>
  </r>
  <r>
    <x v="0"/>
    <x v="64"/>
    <s v=""/>
    <x v="64"/>
    <x v="8"/>
    <x v="34"/>
    <x v="0"/>
    <n v="-1"/>
    <n v="0"/>
    <n v="-0.01"/>
    <n v="0"/>
    <s v=""/>
    <s v=""/>
    <x v="0"/>
  </r>
  <r>
    <x v="0"/>
    <x v="64"/>
    <s v=""/>
    <x v="64"/>
    <x v="7"/>
    <x v="15"/>
    <x v="0"/>
    <n v="-1"/>
    <n v="0"/>
    <n v="-0.01"/>
    <n v="0"/>
    <s v=""/>
    <s v=""/>
    <x v="0"/>
  </r>
  <r>
    <x v="0"/>
    <x v="64"/>
    <s v=""/>
    <x v="64"/>
    <x v="3"/>
    <x v="25"/>
    <x v="0"/>
    <n v="-1"/>
    <n v="0"/>
    <n v="-0.01"/>
    <n v="0"/>
    <s v=""/>
    <s v=""/>
    <x v="0"/>
  </r>
  <r>
    <x v="0"/>
    <x v="65"/>
    <s v=""/>
    <x v="65"/>
    <x v="7"/>
    <x v="31"/>
    <x v="0"/>
    <n v="180"/>
    <n v="180"/>
    <n v="0.34548944337811899"/>
    <n v="0.34548944337811899"/>
    <s v=""/>
    <s v=""/>
    <x v="0"/>
  </r>
  <r>
    <x v="0"/>
    <x v="65"/>
    <s v=""/>
    <x v="65"/>
    <x v="2"/>
    <x v="7"/>
    <x v="0"/>
    <n v="-1"/>
    <n v="0"/>
    <n v="-0.01"/>
    <n v="0"/>
    <s v=""/>
    <s v=""/>
    <x v="0"/>
  </r>
  <r>
    <x v="0"/>
    <x v="65"/>
    <s v=""/>
    <x v="65"/>
    <x v="2"/>
    <x v="2"/>
    <x v="0"/>
    <n v="45"/>
    <n v="45"/>
    <n v="8.8291746641074906E-2"/>
    <n v="8.8291746641074906E-2"/>
    <s v=""/>
    <s v=""/>
    <x v="0"/>
  </r>
  <r>
    <x v="0"/>
    <x v="65"/>
    <s v=""/>
    <x v="65"/>
    <x v="4"/>
    <x v="10"/>
    <x v="0"/>
    <n v="130"/>
    <n v="130"/>
    <n v="0.24952015355086399"/>
    <n v="0.24952015355086399"/>
    <s v=""/>
    <s v=""/>
    <x v="0"/>
  </r>
  <r>
    <x v="0"/>
    <x v="65"/>
    <s v=""/>
    <x v="65"/>
    <x v="7"/>
    <x v="7"/>
    <x v="0"/>
    <n v="-1"/>
    <n v="0"/>
    <n v="-0.01"/>
    <n v="0"/>
    <s v=""/>
    <s v=""/>
    <x v="0"/>
  </r>
  <r>
    <x v="0"/>
    <x v="65"/>
    <s v=""/>
    <x v="65"/>
    <x v="8"/>
    <x v="30"/>
    <x v="0"/>
    <n v="185"/>
    <n v="185"/>
    <n v="0.35700575815739"/>
    <n v="0.35700575815739"/>
    <s v=""/>
    <s v=""/>
    <x v="0"/>
  </r>
  <r>
    <x v="0"/>
    <x v="65"/>
    <s v=""/>
    <x v="65"/>
    <x v="4"/>
    <x v="5"/>
    <x v="0"/>
    <n v="-1"/>
    <n v="0"/>
    <n v="-0.01"/>
    <n v="0"/>
    <s v=""/>
    <s v=""/>
    <x v="0"/>
  </r>
  <r>
    <x v="0"/>
    <x v="65"/>
    <s v=""/>
    <x v="65"/>
    <x v="3"/>
    <x v="6"/>
    <x v="0"/>
    <n v="-1"/>
    <n v="0"/>
    <n v="-0.01"/>
    <n v="0"/>
    <s v=""/>
    <s v=""/>
    <x v="0"/>
  </r>
  <r>
    <x v="0"/>
    <x v="65"/>
    <s v=""/>
    <x v="65"/>
    <x v="8"/>
    <x v="29"/>
    <x v="0"/>
    <n v="240"/>
    <n v="240"/>
    <n v="0.464491362763916"/>
    <n v="0.464491362763916"/>
    <s v=""/>
    <s v=""/>
    <x v="0"/>
  </r>
  <r>
    <x v="0"/>
    <x v="65"/>
    <s v=""/>
    <x v="65"/>
    <x v="3"/>
    <x v="3"/>
    <x v="0"/>
    <n v="10"/>
    <n v="10"/>
    <n v="1.7274472168905999E-2"/>
    <n v="1.7274472168905999E-2"/>
    <s v=""/>
    <s v=""/>
    <x v="0"/>
  </r>
  <r>
    <x v="0"/>
    <x v="65"/>
    <s v=""/>
    <x v="65"/>
    <x v="3"/>
    <x v="25"/>
    <x v="0"/>
    <n v="15"/>
    <n v="15"/>
    <n v="2.8790786948176599E-2"/>
    <n v="2.8790786948176599E-2"/>
    <s v=""/>
    <s v=""/>
    <x v="0"/>
  </r>
  <r>
    <x v="0"/>
    <x v="65"/>
    <s v=""/>
    <x v="65"/>
    <x v="4"/>
    <x v="19"/>
    <x v="0"/>
    <n v="70"/>
    <n v="70"/>
    <n v="0.13819577735124799"/>
    <n v="0.13819577735124799"/>
    <s v=""/>
    <s v=""/>
    <x v="0"/>
  </r>
  <r>
    <x v="0"/>
    <x v="65"/>
    <s v=""/>
    <x v="65"/>
    <x v="7"/>
    <x v="13"/>
    <x v="0"/>
    <n v="230"/>
    <n v="230"/>
    <n v="0.44529750479846397"/>
    <n v="0.44529750479846397"/>
    <s v=""/>
    <s v=""/>
    <x v="0"/>
  </r>
  <r>
    <x v="0"/>
    <x v="65"/>
    <s v=""/>
    <x v="65"/>
    <x v="3"/>
    <x v="21"/>
    <x v="0"/>
    <n v="-1"/>
    <n v="0"/>
    <n v="-0.01"/>
    <n v="0"/>
    <s v=""/>
    <s v=""/>
    <x v="0"/>
  </r>
  <r>
    <x v="0"/>
    <x v="65"/>
    <s v=""/>
    <x v="65"/>
    <x v="5"/>
    <x v="17"/>
    <x v="2"/>
    <n v="470"/>
    <n v="470"/>
    <n v="0.89827255278310902"/>
    <n v="0.89827255278310902"/>
    <s v=""/>
    <s v=""/>
    <x v="0"/>
  </r>
  <r>
    <x v="0"/>
    <x v="65"/>
    <s v=""/>
    <x v="65"/>
    <x v="3"/>
    <x v="24"/>
    <x v="0"/>
    <n v="445"/>
    <n v="445"/>
    <n v="0.85796545105566202"/>
    <n v="0.85796545105566202"/>
    <s v=""/>
    <s v=""/>
    <x v="0"/>
  </r>
  <r>
    <x v="0"/>
    <x v="65"/>
    <s v=""/>
    <x v="65"/>
    <x v="3"/>
    <x v="22"/>
    <x v="0"/>
    <n v="20"/>
    <n v="20"/>
    <n v="4.0307101727447198E-2"/>
    <n v="4.0307101727447198E-2"/>
    <s v=""/>
    <s v=""/>
    <x v="0"/>
  </r>
  <r>
    <x v="0"/>
    <x v="65"/>
    <s v=""/>
    <x v="65"/>
    <x v="7"/>
    <x v="16"/>
    <x v="0"/>
    <n v="55"/>
    <n v="55"/>
    <n v="0.103646833013436"/>
    <n v="0.103646833013436"/>
    <s v=""/>
    <s v=""/>
    <x v="0"/>
  </r>
  <r>
    <x v="0"/>
    <x v="65"/>
    <s v=""/>
    <x v="65"/>
    <x v="5"/>
    <x v="1"/>
    <x v="1"/>
    <n v="-1"/>
    <n v="0"/>
    <n v="-0.01"/>
    <n v="0"/>
    <s v=""/>
    <s v=""/>
    <x v="0"/>
  </r>
  <r>
    <x v="0"/>
    <x v="65"/>
    <s v=""/>
    <x v="65"/>
    <x v="1"/>
    <x v="23"/>
    <x v="0"/>
    <n v="275"/>
    <n v="275"/>
    <n v="0.52783109404990403"/>
    <n v="0.52783109404990403"/>
    <s v=""/>
    <s v=""/>
    <x v="0"/>
  </r>
  <r>
    <x v="0"/>
    <x v="65"/>
    <s v=""/>
    <x v="65"/>
    <x v="1"/>
    <x v="8"/>
    <x v="0"/>
    <n v="85"/>
    <n v="85"/>
    <n v="0.16698656429942399"/>
    <n v="0.16698656429942399"/>
    <s v=""/>
    <s v=""/>
    <x v="0"/>
  </r>
  <r>
    <x v="0"/>
    <x v="65"/>
    <s v=""/>
    <x v="65"/>
    <x v="5"/>
    <x v="35"/>
    <x v="3"/>
    <n v="55"/>
    <n v="55"/>
    <n v="0.101727447216891"/>
    <n v="0.101727447216891"/>
    <s v=""/>
    <s v=""/>
    <x v="0"/>
  </r>
  <r>
    <x v="0"/>
    <x v="65"/>
    <s v=""/>
    <x v="65"/>
    <x v="8"/>
    <x v="7"/>
    <x v="0"/>
    <n v="-1"/>
    <n v="0"/>
    <n v="-0.01"/>
    <n v="0"/>
    <s v=""/>
    <s v=""/>
    <x v="0"/>
  </r>
  <r>
    <x v="0"/>
    <x v="65"/>
    <s v=""/>
    <x v="65"/>
    <x v="1"/>
    <x v="1"/>
    <x v="0"/>
    <n v="-1"/>
    <n v="0"/>
    <n v="-0.01"/>
    <n v="0"/>
    <s v=""/>
    <s v=""/>
    <x v="0"/>
  </r>
  <r>
    <x v="0"/>
    <x v="65"/>
    <s v=""/>
    <x v="65"/>
    <x v="4"/>
    <x v="4"/>
    <x v="0"/>
    <n v="100"/>
    <n v="100"/>
    <n v="0.18809980806141999"/>
    <n v="0.18809980806141999"/>
    <s v=""/>
    <s v=""/>
    <x v="0"/>
  </r>
  <r>
    <x v="0"/>
    <x v="65"/>
    <s v=""/>
    <x v="65"/>
    <x v="4"/>
    <x v="9"/>
    <x v="0"/>
    <n v="25"/>
    <n v="25"/>
    <n v="4.4145873320537397E-2"/>
    <n v="4.4145873320537397E-2"/>
    <s v=""/>
    <s v=""/>
    <x v="0"/>
  </r>
  <r>
    <x v="0"/>
    <x v="65"/>
    <s v=""/>
    <x v="65"/>
    <x v="7"/>
    <x v="15"/>
    <x v="0"/>
    <n v="55"/>
    <n v="55"/>
    <n v="0.105566218809981"/>
    <n v="0.105566218809981"/>
    <s v=""/>
    <s v=""/>
    <x v="0"/>
  </r>
  <r>
    <x v="0"/>
    <x v="65"/>
    <s v=""/>
    <x v="65"/>
    <x v="9"/>
    <x v="11"/>
    <x v="0"/>
    <s v=""/>
    <s v=""/>
    <s v=""/>
    <s v=""/>
    <n v="7.5"/>
    <n v="5"/>
    <x v="0"/>
  </r>
  <r>
    <x v="0"/>
    <x v="65"/>
    <s v=""/>
    <x v="65"/>
    <x v="10"/>
    <x v="11"/>
    <x v="0"/>
    <s v=""/>
    <s v=""/>
    <s v=""/>
    <s v=""/>
    <n v="30.468330000000002"/>
    <n v="31"/>
    <x v="0"/>
  </r>
  <r>
    <x v="0"/>
    <x v="65"/>
    <s v=""/>
    <x v="65"/>
    <x v="8"/>
    <x v="28"/>
    <x v="0"/>
    <n v="70"/>
    <n v="70"/>
    <n v="0.13243761996161199"/>
    <n v="0.13243761996161199"/>
    <s v=""/>
    <s v=""/>
    <x v="0"/>
  </r>
  <r>
    <x v="0"/>
    <x v="65"/>
    <s v=""/>
    <x v="65"/>
    <x v="6"/>
    <x v="11"/>
    <x v="0"/>
    <n v="520"/>
    <n v="520"/>
    <n v="1"/>
    <n v="1"/>
    <s v=""/>
    <s v=""/>
    <x v="0"/>
  </r>
  <r>
    <x v="0"/>
    <x v="65"/>
    <s v=""/>
    <x v="65"/>
    <x v="8"/>
    <x v="34"/>
    <x v="0"/>
    <n v="5"/>
    <n v="5"/>
    <n v="1.1516314779270599E-2"/>
    <n v="1.1516314779270599E-2"/>
    <s v=""/>
    <s v=""/>
    <x v="0"/>
  </r>
  <r>
    <x v="0"/>
    <x v="65"/>
    <s v=""/>
    <x v="65"/>
    <x v="4"/>
    <x v="27"/>
    <x v="0"/>
    <n v="185"/>
    <n v="185"/>
    <n v="0.35316698656429901"/>
    <n v="0.35316698656429901"/>
    <s v=""/>
    <s v=""/>
    <x v="0"/>
  </r>
  <r>
    <x v="0"/>
    <x v="65"/>
    <s v=""/>
    <x v="65"/>
    <x v="4"/>
    <x v="26"/>
    <x v="0"/>
    <n v="15"/>
    <n v="15"/>
    <n v="2.4952015355086399E-2"/>
    <n v="2.4952015355086399E-2"/>
    <s v=""/>
    <s v=""/>
    <x v="0"/>
  </r>
  <r>
    <x v="0"/>
    <x v="65"/>
    <s v=""/>
    <x v="65"/>
    <x v="3"/>
    <x v="36"/>
    <x v="0"/>
    <n v="25"/>
    <n v="25"/>
    <n v="4.99040307101727E-2"/>
    <n v="4.99040307101727E-2"/>
    <s v=""/>
    <s v=""/>
    <x v="0"/>
  </r>
  <r>
    <x v="0"/>
    <x v="65"/>
    <s v=""/>
    <x v="65"/>
    <x v="8"/>
    <x v="33"/>
    <x v="0"/>
    <n v="15"/>
    <n v="15"/>
    <n v="2.8790786948176599E-2"/>
    <n v="2.8790786948176599E-2"/>
    <s v=""/>
    <s v=""/>
    <x v="0"/>
  </r>
  <r>
    <x v="0"/>
    <x v="65"/>
    <s v=""/>
    <x v="65"/>
    <x v="2"/>
    <x v="14"/>
    <x v="0"/>
    <n v="400"/>
    <n v="400"/>
    <n v="0.76967370441458705"/>
    <n v="0.76967370441458705"/>
    <s v=""/>
    <s v=""/>
    <x v="0"/>
  </r>
  <r>
    <x v="0"/>
    <x v="65"/>
    <s v=""/>
    <x v="65"/>
    <x v="1"/>
    <x v="32"/>
    <x v="0"/>
    <n v="15"/>
    <n v="15"/>
    <n v="2.4952015355086399E-2"/>
    <n v="2.4952015355086399E-2"/>
    <s v=""/>
    <s v=""/>
    <x v="0"/>
  </r>
  <r>
    <x v="0"/>
    <x v="65"/>
    <s v=""/>
    <x v="65"/>
    <x v="1"/>
    <x v="20"/>
    <x v="0"/>
    <n v="145"/>
    <n v="145"/>
    <n v="0.28023032629558497"/>
    <n v="0.28023032629558497"/>
    <s v=""/>
    <s v=""/>
    <x v="0"/>
  </r>
  <r>
    <x v="0"/>
    <x v="65"/>
    <s v=""/>
    <x v="65"/>
    <x v="8"/>
    <x v="18"/>
    <x v="0"/>
    <n v="-1"/>
    <n v="0"/>
    <n v="-0.01"/>
    <n v="0"/>
    <s v=""/>
    <s v=""/>
    <x v="0"/>
  </r>
  <r>
    <x v="0"/>
    <x v="65"/>
    <s v=""/>
    <x v="65"/>
    <x v="2"/>
    <x v="12"/>
    <x v="0"/>
    <n v="75"/>
    <n v="75"/>
    <n v="0.14203454894433801"/>
    <n v="0.14203454894433801"/>
    <s v=""/>
    <s v=""/>
    <x v="0"/>
  </r>
  <r>
    <x v="0"/>
    <x v="65"/>
    <s v=""/>
    <x v="65"/>
    <x v="4"/>
    <x v="1"/>
    <x v="0"/>
    <n v="-1"/>
    <n v="0"/>
    <n v="-0.01"/>
    <n v="0"/>
    <s v=""/>
    <s v=""/>
    <x v="0"/>
  </r>
  <r>
    <x v="0"/>
    <x v="65"/>
    <s v=""/>
    <x v="65"/>
    <x v="3"/>
    <x v="7"/>
    <x v="0"/>
    <n v="-1"/>
    <n v="0"/>
    <n v="-0.01"/>
    <n v="0"/>
    <s v=""/>
    <s v=""/>
    <x v="0"/>
  </r>
  <r>
    <x v="0"/>
    <x v="65"/>
    <s v=""/>
    <x v="65"/>
    <x v="0"/>
    <x v="0"/>
    <x v="0"/>
    <n v="1"/>
    <s v=""/>
    <s v=""/>
    <s v=""/>
    <s v=""/>
    <s v=""/>
    <x v="0"/>
  </r>
  <r>
    <x v="0"/>
    <x v="66"/>
    <s v=""/>
    <x v="66"/>
    <x v="0"/>
    <x v="0"/>
    <x v="0"/>
    <n v="1"/>
    <s v=""/>
    <s v=""/>
    <s v=""/>
    <s v=""/>
    <s v=""/>
    <x v="0"/>
  </r>
  <r>
    <x v="0"/>
    <x v="66"/>
    <s v=""/>
    <x v="66"/>
    <x v="7"/>
    <x v="16"/>
    <x v="0"/>
    <n v="15"/>
    <n v="15"/>
    <n v="4.3887147335423198E-2"/>
    <n v="4.3887147335423198E-2"/>
    <s v=""/>
    <s v=""/>
    <x v="0"/>
  </r>
  <r>
    <x v="0"/>
    <x v="66"/>
    <s v=""/>
    <x v="66"/>
    <x v="7"/>
    <x v="7"/>
    <x v="0"/>
    <n v="-1"/>
    <n v="0"/>
    <n v="-0.01"/>
    <n v="0"/>
    <s v=""/>
    <s v=""/>
    <x v="0"/>
  </r>
  <r>
    <x v="0"/>
    <x v="66"/>
    <s v=""/>
    <x v="66"/>
    <x v="5"/>
    <x v="17"/>
    <x v="2"/>
    <n v="305"/>
    <n v="305"/>
    <n v="0.94984326018808796"/>
    <n v="0.94984326018808796"/>
    <s v=""/>
    <s v=""/>
    <x v="0"/>
  </r>
  <r>
    <x v="0"/>
    <x v="66"/>
    <s v=""/>
    <x v="66"/>
    <x v="2"/>
    <x v="2"/>
    <x v="0"/>
    <n v="45"/>
    <n v="45"/>
    <n v="0.14106583072100301"/>
    <n v="0.14106583072100301"/>
    <s v=""/>
    <s v=""/>
    <x v="0"/>
  </r>
  <r>
    <x v="0"/>
    <x v="66"/>
    <s v=""/>
    <x v="66"/>
    <x v="2"/>
    <x v="14"/>
    <x v="0"/>
    <n v="275"/>
    <n v="275"/>
    <n v="0.85579937304075204"/>
    <n v="0.85579937304075204"/>
    <s v=""/>
    <s v=""/>
    <x v="0"/>
  </r>
  <r>
    <x v="0"/>
    <x v="66"/>
    <s v=""/>
    <x v="66"/>
    <x v="2"/>
    <x v="7"/>
    <x v="0"/>
    <n v="-1"/>
    <n v="0"/>
    <n v="-0.01"/>
    <n v="0"/>
    <s v=""/>
    <s v=""/>
    <x v="0"/>
  </r>
  <r>
    <x v="0"/>
    <x v="66"/>
    <s v=""/>
    <x v="66"/>
    <x v="6"/>
    <x v="11"/>
    <x v="0"/>
    <n v="320"/>
    <n v="320"/>
    <n v="1"/>
    <n v="1"/>
    <s v=""/>
    <s v=""/>
    <x v="0"/>
  </r>
  <r>
    <x v="0"/>
    <x v="66"/>
    <s v=""/>
    <x v="66"/>
    <x v="10"/>
    <x v="11"/>
    <x v="0"/>
    <s v=""/>
    <s v=""/>
    <s v=""/>
    <s v=""/>
    <n v="29.65831"/>
    <n v="30"/>
    <x v="0"/>
  </r>
  <r>
    <x v="0"/>
    <x v="66"/>
    <s v=""/>
    <x v="66"/>
    <x v="9"/>
    <x v="11"/>
    <x v="0"/>
    <s v=""/>
    <s v=""/>
    <s v=""/>
    <s v=""/>
    <n v="8.7948699999999995"/>
    <n v="7"/>
    <x v="0"/>
  </r>
  <r>
    <x v="0"/>
    <x v="66"/>
    <s v=""/>
    <x v="66"/>
    <x v="4"/>
    <x v="4"/>
    <x v="0"/>
    <n v="55"/>
    <n v="55"/>
    <n v="0.17868338557993699"/>
    <n v="0.17868338557993699"/>
    <s v=""/>
    <s v=""/>
    <x v="0"/>
  </r>
  <r>
    <x v="0"/>
    <x v="66"/>
    <s v=""/>
    <x v="66"/>
    <x v="4"/>
    <x v="9"/>
    <x v="0"/>
    <n v="10"/>
    <n v="10"/>
    <n v="2.5078369905956101E-2"/>
    <n v="2.5078369905956101E-2"/>
    <s v=""/>
    <s v=""/>
    <x v="0"/>
  </r>
  <r>
    <x v="0"/>
    <x v="66"/>
    <s v=""/>
    <x v="66"/>
    <x v="5"/>
    <x v="35"/>
    <x v="3"/>
    <n v="15"/>
    <n v="15"/>
    <n v="5.0156739811912203E-2"/>
    <n v="5.0156739811912203E-2"/>
    <s v=""/>
    <s v=""/>
    <x v="0"/>
  </r>
  <r>
    <x v="0"/>
    <x v="66"/>
    <s v=""/>
    <x v="66"/>
    <x v="7"/>
    <x v="15"/>
    <x v="0"/>
    <n v="15"/>
    <n v="15"/>
    <n v="4.70219435736677E-2"/>
    <n v="4.70219435736677E-2"/>
    <s v=""/>
    <s v=""/>
    <x v="0"/>
  </r>
  <r>
    <x v="0"/>
    <x v="66"/>
    <s v=""/>
    <x v="66"/>
    <x v="3"/>
    <x v="24"/>
    <x v="0"/>
    <n v="285"/>
    <n v="285"/>
    <n v="0.89341692789968696"/>
    <n v="0.89341692789968696"/>
    <s v=""/>
    <s v=""/>
    <x v="0"/>
  </r>
  <r>
    <x v="0"/>
    <x v="66"/>
    <s v=""/>
    <x v="66"/>
    <x v="7"/>
    <x v="13"/>
    <x v="0"/>
    <n v="200"/>
    <n v="200"/>
    <n v="0.62382445141065801"/>
    <n v="0.62382445141065801"/>
    <s v=""/>
    <s v=""/>
    <x v="0"/>
  </r>
  <r>
    <x v="0"/>
    <x v="66"/>
    <s v=""/>
    <x v="66"/>
    <x v="8"/>
    <x v="7"/>
    <x v="0"/>
    <n v="320"/>
    <n v="320"/>
    <n v="1"/>
    <n v="1"/>
    <s v=""/>
    <s v=""/>
    <x v="0"/>
  </r>
  <r>
    <x v="0"/>
    <x v="66"/>
    <s v=""/>
    <x v="66"/>
    <x v="5"/>
    <x v="1"/>
    <x v="1"/>
    <n v="-1"/>
    <n v="0"/>
    <n v="-0.01"/>
    <n v="0"/>
    <s v=""/>
    <s v=""/>
    <x v="0"/>
  </r>
  <r>
    <x v="0"/>
    <x v="66"/>
    <s v=""/>
    <x v="66"/>
    <x v="4"/>
    <x v="5"/>
    <x v="0"/>
    <n v="-1"/>
    <n v="0"/>
    <n v="-0.01"/>
    <n v="0"/>
    <s v=""/>
    <s v=""/>
    <x v="0"/>
  </r>
  <r>
    <x v="0"/>
    <x v="66"/>
    <s v=""/>
    <x v="66"/>
    <x v="1"/>
    <x v="23"/>
    <x v="0"/>
    <n v="150"/>
    <n v="150"/>
    <n v="0.47335423197492199"/>
    <n v="0.47335423197492199"/>
    <s v=""/>
    <s v=""/>
    <x v="0"/>
  </r>
  <r>
    <x v="0"/>
    <x v="66"/>
    <s v=""/>
    <x v="66"/>
    <x v="1"/>
    <x v="32"/>
    <x v="0"/>
    <n v="10"/>
    <n v="10"/>
    <n v="2.5078369905956101E-2"/>
    <n v="2.5078369905956101E-2"/>
    <s v=""/>
    <s v=""/>
    <x v="0"/>
  </r>
  <r>
    <x v="0"/>
    <x v="66"/>
    <s v=""/>
    <x v="66"/>
    <x v="3"/>
    <x v="22"/>
    <x v="0"/>
    <n v="5"/>
    <n v="5"/>
    <n v="1.88087774294671E-2"/>
    <n v="1.88087774294671E-2"/>
    <s v=""/>
    <s v=""/>
    <x v="0"/>
  </r>
  <r>
    <x v="0"/>
    <x v="66"/>
    <s v=""/>
    <x v="66"/>
    <x v="3"/>
    <x v="6"/>
    <x v="0"/>
    <n v="10"/>
    <n v="10"/>
    <n v="3.1347962382445103E-2"/>
    <n v="3.1347962382445103E-2"/>
    <s v=""/>
    <s v=""/>
    <x v="0"/>
  </r>
  <r>
    <x v="0"/>
    <x v="66"/>
    <s v=""/>
    <x v="66"/>
    <x v="3"/>
    <x v="25"/>
    <x v="0"/>
    <n v="-1"/>
    <n v="0"/>
    <n v="-0.01"/>
    <n v="0"/>
    <s v=""/>
    <s v=""/>
    <x v="0"/>
  </r>
  <r>
    <x v="0"/>
    <x v="66"/>
    <s v=""/>
    <x v="66"/>
    <x v="3"/>
    <x v="7"/>
    <x v="0"/>
    <n v="-1"/>
    <n v="0"/>
    <n v="-0.01"/>
    <n v="0"/>
    <s v=""/>
    <s v=""/>
    <x v="0"/>
  </r>
  <r>
    <x v="0"/>
    <x v="66"/>
    <s v=""/>
    <x v="66"/>
    <x v="3"/>
    <x v="21"/>
    <x v="0"/>
    <n v="-1"/>
    <n v="0"/>
    <n v="-0.01"/>
    <n v="0"/>
    <s v=""/>
    <s v=""/>
    <x v="0"/>
  </r>
  <r>
    <x v="0"/>
    <x v="66"/>
    <s v=""/>
    <x v="66"/>
    <x v="1"/>
    <x v="8"/>
    <x v="0"/>
    <n v="60"/>
    <n v="60"/>
    <n v="0.191222570532915"/>
    <n v="0.191222570532915"/>
    <s v=""/>
    <s v=""/>
    <x v="0"/>
  </r>
  <r>
    <x v="0"/>
    <x v="66"/>
    <s v=""/>
    <x v="66"/>
    <x v="3"/>
    <x v="3"/>
    <x v="0"/>
    <n v="-1"/>
    <n v="0"/>
    <n v="-0.01"/>
    <n v="0"/>
    <s v=""/>
    <s v=""/>
    <x v="0"/>
  </r>
  <r>
    <x v="0"/>
    <x v="66"/>
    <s v=""/>
    <x v="66"/>
    <x v="8"/>
    <x v="34"/>
    <x v="0"/>
    <n v="-1"/>
    <n v="0"/>
    <n v="-0.01"/>
    <n v="0"/>
    <s v=""/>
    <s v=""/>
    <x v="0"/>
  </r>
  <r>
    <x v="0"/>
    <x v="66"/>
    <s v=""/>
    <x v="66"/>
    <x v="8"/>
    <x v="28"/>
    <x v="0"/>
    <n v="-1"/>
    <n v="0"/>
    <n v="-0.01"/>
    <n v="0"/>
    <s v=""/>
    <s v=""/>
    <x v="0"/>
  </r>
  <r>
    <x v="0"/>
    <x v="66"/>
    <s v=""/>
    <x v="66"/>
    <x v="8"/>
    <x v="29"/>
    <x v="0"/>
    <n v="-1"/>
    <n v="0"/>
    <n v="-0.01"/>
    <n v="0"/>
    <s v=""/>
    <s v=""/>
    <x v="0"/>
  </r>
  <r>
    <x v="0"/>
    <x v="66"/>
    <s v=""/>
    <x v="66"/>
    <x v="1"/>
    <x v="20"/>
    <x v="0"/>
    <n v="95"/>
    <n v="95"/>
    <n v="0.29780564263322901"/>
    <n v="0.29780564263322901"/>
    <s v=""/>
    <s v=""/>
    <x v="0"/>
  </r>
  <r>
    <x v="0"/>
    <x v="66"/>
    <s v=""/>
    <x v="66"/>
    <x v="4"/>
    <x v="1"/>
    <x v="0"/>
    <n v="-1"/>
    <n v="0"/>
    <n v="-0.01"/>
    <n v="0"/>
    <s v=""/>
    <s v=""/>
    <x v="0"/>
  </r>
  <r>
    <x v="0"/>
    <x v="66"/>
    <s v=""/>
    <x v="66"/>
    <x v="8"/>
    <x v="30"/>
    <x v="0"/>
    <n v="-1"/>
    <n v="0"/>
    <n v="-0.01"/>
    <n v="0"/>
    <s v=""/>
    <s v=""/>
    <x v="0"/>
  </r>
  <r>
    <x v="0"/>
    <x v="66"/>
    <s v=""/>
    <x v="66"/>
    <x v="4"/>
    <x v="10"/>
    <x v="0"/>
    <n v="90"/>
    <n v="90"/>
    <n v="0.285266457680251"/>
    <n v="0.285266457680251"/>
    <s v=""/>
    <s v=""/>
    <x v="0"/>
  </r>
  <r>
    <x v="0"/>
    <x v="66"/>
    <s v=""/>
    <x v="66"/>
    <x v="2"/>
    <x v="12"/>
    <x v="0"/>
    <n v="-1"/>
    <n v="0"/>
    <n v="-0.01"/>
    <n v="0"/>
    <s v=""/>
    <s v=""/>
    <x v="0"/>
  </r>
  <r>
    <x v="0"/>
    <x v="66"/>
    <s v=""/>
    <x v="66"/>
    <x v="8"/>
    <x v="18"/>
    <x v="0"/>
    <n v="-1"/>
    <n v="0"/>
    <n v="-0.01"/>
    <n v="0"/>
    <s v=""/>
    <s v=""/>
    <x v="0"/>
  </r>
  <r>
    <x v="0"/>
    <x v="66"/>
    <s v=""/>
    <x v="66"/>
    <x v="4"/>
    <x v="27"/>
    <x v="0"/>
    <n v="105"/>
    <n v="105"/>
    <n v="0.326018808777429"/>
    <n v="0.326018808777429"/>
    <s v=""/>
    <s v=""/>
    <x v="0"/>
  </r>
  <r>
    <x v="0"/>
    <x v="66"/>
    <s v=""/>
    <x v="66"/>
    <x v="1"/>
    <x v="1"/>
    <x v="0"/>
    <n v="-1"/>
    <n v="0"/>
    <n v="-0.01"/>
    <n v="0"/>
    <s v=""/>
    <s v=""/>
    <x v="0"/>
  </r>
  <r>
    <x v="0"/>
    <x v="66"/>
    <s v=""/>
    <x v="66"/>
    <x v="3"/>
    <x v="36"/>
    <x v="0"/>
    <n v="15"/>
    <n v="15"/>
    <n v="4.3887147335423198E-2"/>
    <n v="4.3887147335423198E-2"/>
    <s v=""/>
    <s v=""/>
    <x v="0"/>
  </r>
  <r>
    <x v="0"/>
    <x v="66"/>
    <s v=""/>
    <x v="66"/>
    <x v="8"/>
    <x v="33"/>
    <x v="0"/>
    <n v="-1"/>
    <n v="0"/>
    <n v="-0.01"/>
    <n v="0"/>
    <s v=""/>
    <s v=""/>
    <x v="0"/>
  </r>
  <r>
    <x v="0"/>
    <x v="66"/>
    <s v=""/>
    <x v="66"/>
    <x v="7"/>
    <x v="31"/>
    <x v="0"/>
    <n v="90"/>
    <n v="90"/>
    <n v="0.285266457680251"/>
    <n v="0.285266457680251"/>
    <s v=""/>
    <s v=""/>
    <x v="0"/>
  </r>
  <r>
    <x v="0"/>
    <x v="66"/>
    <s v=""/>
    <x v="66"/>
    <x v="4"/>
    <x v="19"/>
    <x v="0"/>
    <n v="45"/>
    <n v="45"/>
    <n v="0.14420062695924801"/>
    <n v="0.14420062695924801"/>
    <s v=""/>
    <s v=""/>
    <x v="0"/>
  </r>
  <r>
    <x v="0"/>
    <x v="66"/>
    <s v=""/>
    <x v="66"/>
    <x v="4"/>
    <x v="26"/>
    <x v="0"/>
    <n v="10"/>
    <n v="10"/>
    <n v="3.7617554858934199E-2"/>
    <n v="3.7617554858934199E-2"/>
    <s v=""/>
    <s v=""/>
    <x v="0"/>
  </r>
  <r>
    <x v="0"/>
    <x v="67"/>
    <s v=""/>
    <x v="67"/>
    <x v="0"/>
    <x v="0"/>
    <x v="0"/>
    <n v="1"/>
    <s v=""/>
    <s v=""/>
    <s v=""/>
    <s v=""/>
    <s v=""/>
    <x v="0"/>
  </r>
  <r>
    <x v="0"/>
    <x v="67"/>
    <s v=""/>
    <x v="67"/>
    <x v="5"/>
    <x v="17"/>
    <x v="2"/>
    <n v="475"/>
    <n v="475"/>
    <n v="0.929824561403509"/>
    <n v="0.929824561403509"/>
    <s v=""/>
    <s v=""/>
    <x v="0"/>
  </r>
  <r>
    <x v="0"/>
    <x v="67"/>
    <s v=""/>
    <x v="67"/>
    <x v="6"/>
    <x v="11"/>
    <x v="0"/>
    <n v="515"/>
    <n v="515"/>
    <n v="1"/>
    <n v="1"/>
    <s v=""/>
    <s v=""/>
    <x v="0"/>
  </r>
  <r>
    <x v="0"/>
    <x v="67"/>
    <s v=""/>
    <x v="67"/>
    <x v="7"/>
    <x v="7"/>
    <x v="0"/>
    <n v="-1"/>
    <n v="0"/>
    <n v="-0.01"/>
    <n v="0"/>
    <s v=""/>
    <s v=""/>
    <x v="0"/>
  </r>
  <r>
    <x v="0"/>
    <x v="67"/>
    <s v=""/>
    <x v="67"/>
    <x v="8"/>
    <x v="18"/>
    <x v="0"/>
    <n v="-1"/>
    <n v="0"/>
    <n v="-0.01"/>
    <n v="0"/>
    <s v=""/>
    <s v=""/>
    <x v="0"/>
  </r>
  <r>
    <x v="0"/>
    <x v="67"/>
    <s v=""/>
    <x v="67"/>
    <x v="2"/>
    <x v="14"/>
    <x v="0"/>
    <n v="440"/>
    <n v="440"/>
    <n v="0.85575048732943504"/>
    <n v="0.85575048732943504"/>
    <s v=""/>
    <s v=""/>
    <x v="0"/>
  </r>
  <r>
    <x v="0"/>
    <x v="67"/>
    <s v=""/>
    <x v="67"/>
    <x v="3"/>
    <x v="22"/>
    <x v="0"/>
    <n v="10"/>
    <n v="10"/>
    <n v="1.7543859649122799E-2"/>
    <n v="1.7543859649122799E-2"/>
    <s v=""/>
    <s v=""/>
    <x v="0"/>
  </r>
  <r>
    <x v="0"/>
    <x v="67"/>
    <s v=""/>
    <x v="67"/>
    <x v="2"/>
    <x v="7"/>
    <x v="0"/>
    <n v="-1"/>
    <n v="0"/>
    <n v="-0.01"/>
    <n v="0"/>
    <s v=""/>
    <s v=""/>
    <x v="0"/>
  </r>
  <r>
    <x v="0"/>
    <x v="67"/>
    <s v=""/>
    <x v="67"/>
    <x v="3"/>
    <x v="36"/>
    <x v="0"/>
    <n v="15"/>
    <n v="15"/>
    <n v="3.1189083820662801E-2"/>
    <n v="3.1189083820662801E-2"/>
    <s v=""/>
    <s v=""/>
    <x v="0"/>
  </r>
  <r>
    <x v="0"/>
    <x v="67"/>
    <s v=""/>
    <x v="67"/>
    <x v="1"/>
    <x v="1"/>
    <x v="0"/>
    <n v="15"/>
    <n v="15"/>
    <n v="2.72904483430799E-2"/>
    <n v="2.72904483430799E-2"/>
    <s v=""/>
    <s v=""/>
    <x v="0"/>
  </r>
  <r>
    <x v="0"/>
    <x v="67"/>
    <s v=""/>
    <x v="67"/>
    <x v="7"/>
    <x v="15"/>
    <x v="0"/>
    <n v="10"/>
    <n v="10"/>
    <n v="1.9493177387914201E-2"/>
    <n v="1.9493177387914201E-2"/>
    <s v=""/>
    <s v=""/>
    <x v="0"/>
  </r>
  <r>
    <x v="0"/>
    <x v="67"/>
    <s v=""/>
    <x v="67"/>
    <x v="4"/>
    <x v="19"/>
    <x v="0"/>
    <n v="95"/>
    <n v="95"/>
    <n v="0.18518518518518501"/>
    <n v="0.18518518518518501"/>
    <s v=""/>
    <s v=""/>
    <x v="0"/>
  </r>
  <r>
    <x v="0"/>
    <x v="67"/>
    <s v=""/>
    <x v="67"/>
    <x v="5"/>
    <x v="35"/>
    <x v="3"/>
    <n v="35"/>
    <n v="35"/>
    <n v="7.0175438596491196E-2"/>
    <n v="7.0175438596491196E-2"/>
    <s v=""/>
    <s v=""/>
    <x v="0"/>
  </r>
  <r>
    <x v="0"/>
    <x v="67"/>
    <s v=""/>
    <x v="67"/>
    <x v="7"/>
    <x v="31"/>
    <x v="0"/>
    <n v="225"/>
    <n v="225"/>
    <n v="0.44054580896686202"/>
    <n v="0.44054580896686202"/>
    <s v=""/>
    <s v=""/>
    <x v="0"/>
  </r>
  <r>
    <x v="0"/>
    <x v="67"/>
    <s v=""/>
    <x v="67"/>
    <x v="4"/>
    <x v="4"/>
    <x v="0"/>
    <n v="75"/>
    <n v="75"/>
    <n v="0.148148148148148"/>
    <n v="0.148148148148148"/>
    <s v=""/>
    <s v=""/>
    <x v="0"/>
  </r>
  <r>
    <x v="0"/>
    <x v="67"/>
    <s v=""/>
    <x v="67"/>
    <x v="7"/>
    <x v="16"/>
    <x v="0"/>
    <n v="180"/>
    <n v="180"/>
    <n v="0.346978557504873"/>
    <n v="0.346978557504873"/>
    <s v=""/>
    <s v=""/>
    <x v="0"/>
  </r>
  <r>
    <x v="0"/>
    <x v="67"/>
    <s v=""/>
    <x v="67"/>
    <x v="4"/>
    <x v="1"/>
    <x v="0"/>
    <n v="-1"/>
    <n v="0"/>
    <n v="-0.01"/>
    <n v="0"/>
    <s v=""/>
    <s v=""/>
    <x v="0"/>
  </r>
  <r>
    <x v="0"/>
    <x v="67"/>
    <s v=""/>
    <x v="67"/>
    <x v="3"/>
    <x v="7"/>
    <x v="0"/>
    <n v="-1"/>
    <n v="0"/>
    <n v="-0.01"/>
    <n v="0"/>
    <s v=""/>
    <s v=""/>
    <x v="0"/>
  </r>
  <r>
    <x v="0"/>
    <x v="67"/>
    <s v=""/>
    <x v="67"/>
    <x v="1"/>
    <x v="32"/>
    <x v="0"/>
    <n v="15"/>
    <n v="15"/>
    <n v="2.5341130604288501E-2"/>
    <n v="2.5341130604288501E-2"/>
    <s v=""/>
    <s v=""/>
    <x v="0"/>
  </r>
  <r>
    <x v="0"/>
    <x v="67"/>
    <s v=""/>
    <x v="67"/>
    <x v="3"/>
    <x v="24"/>
    <x v="0"/>
    <n v="470"/>
    <n v="470"/>
    <n v="0.92007797270955205"/>
    <n v="0.92007797270955205"/>
    <s v=""/>
    <s v=""/>
    <x v="0"/>
  </r>
  <r>
    <x v="0"/>
    <x v="67"/>
    <s v=""/>
    <x v="67"/>
    <x v="3"/>
    <x v="3"/>
    <x v="0"/>
    <n v="-1"/>
    <n v="0"/>
    <n v="-0.01"/>
    <n v="0"/>
    <s v=""/>
    <s v=""/>
    <x v="0"/>
  </r>
  <r>
    <x v="0"/>
    <x v="67"/>
    <s v=""/>
    <x v="67"/>
    <x v="3"/>
    <x v="6"/>
    <x v="0"/>
    <n v="-1"/>
    <n v="0"/>
    <n v="-0.01"/>
    <n v="0"/>
    <s v=""/>
    <s v=""/>
    <x v="0"/>
  </r>
  <r>
    <x v="0"/>
    <x v="67"/>
    <s v=""/>
    <x v="67"/>
    <x v="3"/>
    <x v="25"/>
    <x v="0"/>
    <n v="-1"/>
    <n v="0"/>
    <n v="-0.01"/>
    <n v="0"/>
    <s v=""/>
    <s v=""/>
    <x v="0"/>
  </r>
  <r>
    <x v="0"/>
    <x v="67"/>
    <s v=""/>
    <x v="67"/>
    <x v="8"/>
    <x v="34"/>
    <x v="0"/>
    <n v="-1"/>
    <n v="0"/>
    <n v="-0.01"/>
    <n v="0"/>
    <s v=""/>
    <s v=""/>
    <x v="0"/>
  </r>
  <r>
    <x v="0"/>
    <x v="67"/>
    <s v=""/>
    <x v="67"/>
    <x v="8"/>
    <x v="29"/>
    <x v="0"/>
    <n v="-1"/>
    <n v="0"/>
    <n v="-0.01"/>
    <n v="0"/>
    <s v=""/>
    <s v=""/>
    <x v="0"/>
  </r>
  <r>
    <x v="0"/>
    <x v="67"/>
    <s v=""/>
    <x v="67"/>
    <x v="3"/>
    <x v="21"/>
    <x v="0"/>
    <n v="10"/>
    <n v="10"/>
    <n v="1.9493177387914201E-2"/>
    <n v="1.9493177387914201E-2"/>
    <s v=""/>
    <s v=""/>
    <x v="0"/>
  </r>
  <r>
    <x v="0"/>
    <x v="67"/>
    <s v=""/>
    <x v="67"/>
    <x v="4"/>
    <x v="26"/>
    <x v="0"/>
    <n v="20"/>
    <n v="20"/>
    <n v="4.0935672514619902E-2"/>
    <n v="4.0935672514619902E-2"/>
    <s v=""/>
    <s v=""/>
    <x v="0"/>
  </r>
  <r>
    <x v="0"/>
    <x v="67"/>
    <s v=""/>
    <x v="67"/>
    <x v="4"/>
    <x v="5"/>
    <x v="0"/>
    <n v="-1"/>
    <n v="0"/>
    <n v="-0.01"/>
    <n v="0"/>
    <s v=""/>
    <s v=""/>
    <x v="0"/>
  </r>
  <r>
    <x v="0"/>
    <x v="67"/>
    <s v=""/>
    <x v="67"/>
    <x v="1"/>
    <x v="8"/>
    <x v="0"/>
    <n v="130"/>
    <n v="130"/>
    <n v="0.25730994152046799"/>
    <n v="0.25730994152046799"/>
    <s v=""/>
    <s v=""/>
    <x v="0"/>
  </r>
  <r>
    <x v="0"/>
    <x v="67"/>
    <s v=""/>
    <x v="67"/>
    <x v="4"/>
    <x v="27"/>
    <x v="0"/>
    <n v="150"/>
    <n v="150"/>
    <n v="0.29044834307992201"/>
    <n v="0.29044834307992201"/>
    <s v=""/>
    <s v=""/>
    <x v="0"/>
  </r>
  <r>
    <x v="0"/>
    <x v="67"/>
    <s v=""/>
    <x v="67"/>
    <x v="2"/>
    <x v="12"/>
    <x v="0"/>
    <n v="-1"/>
    <n v="0"/>
    <n v="-0.01"/>
    <n v="0"/>
    <s v=""/>
    <s v=""/>
    <x v="0"/>
  </r>
  <r>
    <x v="0"/>
    <x v="67"/>
    <s v=""/>
    <x v="67"/>
    <x v="8"/>
    <x v="30"/>
    <x v="0"/>
    <n v="165"/>
    <n v="165"/>
    <n v="0.32553606237816801"/>
    <n v="0.32553606237816801"/>
    <s v=""/>
    <s v=""/>
    <x v="0"/>
  </r>
  <r>
    <x v="0"/>
    <x v="67"/>
    <s v=""/>
    <x v="67"/>
    <x v="2"/>
    <x v="2"/>
    <x v="0"/>
    <n v="75"/>
    <n v="75"/>
    <n v="0.14230019493177401"/>
    <n v="0.14230019493177401"/>
    <s v=""/>
    <s v=""/>
    <x v="0"/>
  </r>
  <r>
    <x v="0"/>
    <x v="67"/>
    <s v=""/>
    <x v="67"/>
    <x v="4"/>
    <x v="10"/>
    <x v="0"/>
    <n v="150"/>
    <n v="150"/>
    <n v="0.29434697855750502"/>
    <n v="0.29434697855750502"/>
    <s v=""/>
    <s v=""/>
    <x v="0"/>
  </r>
  <r>
    <x v="0"/>
    <x v="67"/>
    <s v=""/>
    <x v="67"/>
    <x v="1"/>
    <x v="20"/>
    <x v="0"/>
    <n v="125"/>
    <n v="125"/>
    <n v="0.24561403508771901"/>
    <n v="0.24561403508771901"/>
    <s v=""/>
    <s v=""/>
    <x v="0"/>
  </r>
  <r>
    <x v="0"/>
    <x v="67"/>
    <s v=""/>
    <x v="67"/>
    <x v="10"/>
    <x v="11"/>
    <x v="0"/>
    <s v=""/>
    <s v=""/>
    <s v=""/>
    <s v=""/>
    <n v="29.154"/>
    <n v="29"/>
    <x v="0"/>
  </r>
  <r>
    <x v="0"/>
    <x v="67"/>
    <s v=""/>
    <x v="67"/>
    <x v="9"/>
    <x v="11"/>
    <x v="0"/>
    <s v=""/>
    <s v=""/>
    <s v=""/>
    <s v=""/>
    <n v="3.4"/>
    <n v="0"/>
    <x v="0"/>
  </r>
  <r>
    <x v="0"/>
    <x v="67"/>
    <s v=""/>
    <x v="67"/>
    <x v="7"/>
    <x v="13"/>
    <x v="0"/>
    <n v="100"/>
    <n v="100"/>
    <n v="0.19298245614035101"/>
    <n v="0.19298245614035101"/>
    <s v=""/>
    <s v=""/>
    <x v="0"/>
  </r>
  <r>
    <x v="0"/>
    <x v="67"/>
    <s v=""/>
    <x v="67"/>
    <x v="8"/>
    <x v="7"/>
    <x v="0"/>
    <n v="290"/>
    <n v="290"/>
    <n v="0.56725146198830401"/>
    <n v="0.56725146198830401"/>
    <s v=""/>
    <s v=""/>
    <x v="0"/>
  </r>
  <r>
    <x v="0"/>
    <x v="67"/>
    <s v=""/>
    <x v="67"/>
    <x v="4"/>
    <x v="9"/>
    <x v="0"/>
    <n v="20"/>
    <n v="20"/>
    <n v="4.0935672514619902E-2"/>
    <n v="4.0935672514619902E-2"/>
    <s v=""/>
    <s v=""/>
    <x v="0"/>
  </r>
  <r>
    <x v="0"/>
    <x v="67"/>
    <s v=""/>
    <x v="67"/>
    <x v="1"/>
    <x v="23"/>
    <x v="0"/>
    <n v="230"/>
    <n v="230"/>
    <n v="0.44444444444444398"/>
    <n v="0.44444444444444398"/>
    <s v=""/>
    <s v=""/>
    <x v="0"/>
  </r>
  <r>
    <x v="0"/>
    <x v="67"/>
    <s v=""/>
    <x v="67"/>
    <x v="5"/>
    <x v="1"/>
    <x v="1"/>
    <n v="-1"/>
    <n v="0"/>
    <n v="-0.01"/>
    <n v="0"/>
    <s v=""/>
    <s v=""/>
    <x v="0"/>
  </r>
  <r>
    <x v="0"/>
    <x v="67"/>
    <s v=""/>
    <x v="67"/>
    <x v="8"/>
    <x v="33"/>
    <x v="0"/>
    <n v="10"/>
    <n v="10"/>
    <n v="1.55945419103314E-2"/>
    <n v="1.55945419103314E-2"/>
    <s v=""/>
    <s v=""/>
    <x v="0"/>
  </r>
  <r>
    <x v="0"/>
    <x v="67"/>
    <s v=""/>
    <x v="67"/>
    <x v="8"/>
    <x v="28"/>
    <x v="0"/>
    <n v="40"/>
    <n v="40"/>
    <n v="8.1871345029239803E-2"/>
    <n v="8.1871345029239803E-2"/>
    <s v=""/>
    <s v=""/>
    <x v="0"/>
  </r>
  <r>
    <x v="0"/>
    <x v="68"/>
    <s v=""/>
    <x v="68"/>
    <x v="0"/>
    <x v="0"/>
    <x v="0"/>
    <n v="1"/>
    <s v=""/>
    <s v=""/>
    <s v=""/>
    <s v=""/>
    <s v=""/>
    <x v="0"/>
  </r>
  <r>
    <x v="0"/>
    <x v="68"/>
    <s v=""/>
    <x v="68"/>
    <x v="5"/>
    <x v="1"/>
    <x v="1"/>
    <n v="10"/>
    <n v="10"/>
    <n v="4.3668122270742397E-2"/>
    <n v="4.3668122270742397E-2"/>
    <s v=""/>
    <s v=""/>
    <x v="0"/>
  </r>
  <r>
    <x v="0"/>
    <x v="68"/>
    <s v=""/>
    <x v="68"/>
    <x v="2"/>
    <x v="2"/>
    <x v="0"/>
    <n v="30"/>
    <n v="30"/>
    <n v="0.13537117903930099"/>
    <n v="0.13537117903930099"/>
    <s v=""/>
    <s v=""/>
    <x v="0"/>
  </r>
  <r>
    <x v="0"/>
    <x v="68"/>
    <s v=""/>
    <x v="68"/>
    <x v="6"/>
    <x v="11"/>
    <x v="0"/>
    <n v="230"/>
    <n v="230"/>
    <n v="1"/>
    <n v="1"/>
    <s v=""/>
    <s v=""/>
    <x v="0"/>
  </r>
  <r>
    <x v="0"/>
    <x v="68"/>
    <s v=""/>
    <x v="68"/>
    <x v="8"/>
    <x v="30"/>
    <x v="0"/>
    <n v="100"/>
    <n v="100"/>
    <n v="0.427947598253275"/>
    <n v="0.427947598253275"/>
    <s v=""/>
    <s v=""/>
    <x v="0"/>
  </r>
  <r>
    <x v="0"/>
    <x v="68"/>
    <s v=""/>
    <x v="68"/>
    <x v="3"/>
    <x v="3"/>
    <x v="0"/>
    <n v="-1"/>
    <n v="0"/>
    <n v="-0.01"/>
    <n v="0"/>
    <s v=""/>
    <s v=""/>
    <x v="0"/>
  </r>
  <r>
    <x v="0"/>
    <x v="68"/>
    <s v=""/>
    <x v="68"/>
    <x v="4"/>
    <x v="9"/>
    <x v="0"/>
    <n v="10"/>
    <n v="10"/>
    <n v="3.9301310043668103E-2"/>
    <n v="3.9301310043668103E-2"/>
    <s v=""/>
    <s v=""/>
    <x v="0"/>
  </r>
  <r>
    <x v="0"/>
    <x v="68"/>
    <s v=""/>
    <x v="68"/>
    <x v="8"/>
    <x v="28"/>
    <x v="0"/>
    <n v="25"/>
    <n v="25"/>
    <n v="0.117903930131004"/>
    <n v="0.117903930131004"/>
    <s v=""/>
    <s v=""/>
    <x v="0"/>
  </r>
  <r>
    <x v="0"/>
    <x v="68"/>
    <s v=""/>
    <x v="68"/>
    <x v="4"/>
    <x v="1"/>
    <x v="0"/>
    <n v="-1"/>
    <n v="0"/>
    <n v="-0.01"/>
    <n v="0"/>
    <s v=""/>
    <s v=""/>
    <x v="0"/>
  </r>
  <r>
    <x v="0"/>
    <x v="68"/>
    <s v=""/>
    <x v="68"/>
    <x v="3"/>
    <x v="36"/>
    <x v="0"/>
    <n v="5"/>
    <n v="5"/>
    <n v="2.62008733624454E-2"/>
    <n v="2.62008733624454E-2"/>
    <s v=""/>
    <s v=""/>
    <x v="0"/>
  </r>
  <r>
    <x v="0"/>
    <x v="68"/>
    <s v=""/>
    <x v="68"/>
    <x v="1"/>
    <x v="20"/>
    <x v="0"/>
    <n v="70"/>
    <n v="70"/>
    <n v="0.30131004366812197"/>
    <n v="0.30131004366812197"/>
    <s v=""/>
    <s v=""/>
    <x v="0"/>
  </r>
  <r>
    <x v="0"/>
    <x v="68"/>
    <s v=""/>
    <x v="68"/>
    <x v="8"/>
    <x v="33"/>
    <x v="0"/>
    <n v="10"/>
    <n v="10"/>
    <n v="5.2401746724890799E-2"/>
    <n v="5.2401746724890799E-2"/>
    <s v=""/>
    <s v=""/>
    <x v="0"/>
  </r>
  <r>
    <x v="0"/>
    <x v="68"/>
    <s v=""/>
    <x v="68"/>
    <x v="8"/>
    <x v="18"/>
    <x v="0"/>
    <n v="-1"/>
    <n v="0"/>
    <n v="-0.01"/>
    <n v="0"/>
    <s v=""/>
    <s v=""/>
    <x v="0"/>
  </r>
  <r>
    <x v="0"/>
    <x v="68"/>
    <s v=""/>
    <x v="68"/>
    <x v="4"/>
    <x v="27"/>
    <x v="0"/>
    <n v="65"/>
    <n v="65"/>
    <n v="0.27947598253275102"/>
    <n v="0.27947598253275102"/>
    <s v=""/>
    <s v=""/>
    <x v="0"/>
  </r>
  <r>
    <x v="0"/>
    <x v="68"/>
    <s v=""/>
    <x v="68"/>
    <x v="7"/>
    <x v="16"/>
    <x v="0"/>
    <n v="30"/>
    <n v="30"/>
    <n v="0.122270742358079"/>
    <n v="0.122270742358079"/>
    <s v=""/>
    <s v=""/>
    <x v="0"/>
  </r>
  <r>
    <x v="0"/>
    <x v="68"/>
    <s v=""/>
    <x v="68"/>
    <x v="5"/>
    <x v="17"/>
    <x v="2"/>
    <n v="195"/>
    <n v="195"/>
    <n v="0.85152838427947597"/>
    <n v="0.85152838427947597"/>
    <s v=""/>
    <s v=""/>
    <x v="0"/>
  </r>
  <r>
    <x v="0"/>
    <x v="68"/>
    <s v=""/>
    <x v="68"/>
    <x v="1"/>
    <x v="32"/>
    <x v="0"/>
    <n v="-1"/>
    <n v="0"/>
    <n v="-0.01"/>
    <n v="0"/>
    <s v=""/>
    <s v=""/>
    <x v="0"/>
  </r>
  <r>
    <x v="0"/>
    <x v="68"/>
    <s v=""/>
    <x v="68"/>
    <x v="3"/>
    <x v="22"/>
    <x v="0"/>
    <n v="5"/>
    <n v="5"/>
    <n v="2.1834061135371199E-2"/>
    <n v="2.1834061135371199E-2"/>
    <s v=""/>
    <s v=""/>
    <x v="0"/>
  </r>
  <r>
    <x v="0"/>
    <x v="68"/>
    <s v=""/>
    <x v="68"/>
    <x v="2"/>
    <x v="14"/>
    <x v="0"/>
    <n v="190"/>
    <n v="190"/>
    <n v="0.82096069868995603"/>
    <n v="0.82096069868995603"/>
    <s v=""/>
    <s v=""/>
    <x v="0"/>
  </r>
  <r>
    <x v="0"/>
    <x v="68"/>
    <s v=""/>
    <x v="68"/>
    <x v="1"/>
    <x v="8"/>
    <x v="0"/>
    <n v="45"/>
    <n v="45"/>
    <n v="0.20524017467248901"/>
    <n v="0.20524017467248901"/>
    <s v=""/>
    <s v=""/>
    <x v="0"/>
  </r>
  <r>
    <x v="0"/>
    <x v="68"/>
    <s v=""/>
    <x v="68"/>
    <x v="3"/>
    <x v="24"/>
    <x v="0"/>
    <n v="210"/>
    <n v="210"/>
    <n v="0.90829694323144095"/>
    <n v="0.90829694323144095"/>
    <s v=""/>
    <s v=""/>
    <x v="0"/>
  </r>
  <r>
    <x v="0"/>
    <x v="68"/>
    <s v=""/>
    <x v="68"/>
    <x v="4"/>
    <x v="26"/>
    <x v="0"/>
    <n v="5"/>
    <n v="5"/>
    <n v="3.0567685589519701E-2"/>
    <n v="3.0567685589519701E-2"/>
    <s v=""/>
    <s v=""/>
    <x v="0"/>
  </r>
  <r>
    <x v="0"/>
    <x v="68"/>
    <s v=""/>
    <x v="68"/>
    <x v="8"/>
    <x v="29"/>
    <x v="0"/>
    <n v="75"/>
    <n v="75"/>
    <n v="0.336244541484716"/>
    <n v="0.336244541484716"/>
    <s v=""/>
    <s v=""/>
    <x v="0"/>
  </r>
  <r>
    <x v="0"/>
    <x v="68"/>
    <s v=""/>
    <x v="68"/>
    <x v="4"/>
    <x v="5"/>
    <x v="0"/>
    <n v="-1"/>
    <n v="0"/>
    <n v="-0.01"/>
    <n v="0"/>
    <s v=""/>
    <s v=""/>
    <x v="0"/>
  </r>
  <r>
    <x v="0"/>
    <x v="68"/>
    <s v=""/>
    <x v="68"/>
    <x v="8"/>
    <x v="7"/>
    <x v="0"/>
    <n v="10"/>
    <n v="10"/>
    <n v="4.3668122270742397E-2"/>
    <n v="4.3668122270742397E-2"/>
    <s v=""/>
    <s v=""/>
    <x v="0"/>
  </r>
  <r>
    <x v="0"/>
    <x v="68"/>
    <s v=""/>
    <x v="68"/>
    <x v="4"/>
    <x v="19"/>
    <x v="0"/>
    <n v="35"/>
    <n v="35"/>
    <n v="0.148471615720524"/>
    <n v="0.148471615720524"/>
    <s v=""/>
    <s v=""/>
    <x v="0"/>
  </r>
  <r>
    <x v="0"/>
    <x v="68"/>
    <s v=""/>
    <x v="68"/>
    <x v="9"/>
    <x v="11"/>
    <x v="0"/>
    <s v=""/>
    <s v=""/>
    <s v=""/>
    <s v=""/>
    <n v="9.1612899999999993"/>
    <n v="10"/>
    <x v="0"/>
  </r>
  <r>
    <x v="0"/>
    <x v="68"/>
    <s v=""/>
    <x v="68"/>
    <x v="10"/>
    <x v="11"/>
    <x v="0"/>
    <s v=""/>
    <s v=""/>
    <s v=""/>
    <s v=""/>
    <n v="30.00873"/>
    <n v="30"/>
    <x v="0"/>
  </r>
  <r>
    <x v="0"/>
    <x v="68"/>
    <s v=""/>
    <x v="68"/>
    <x v="3"/>
    <x v="7"/>
    <x v="0"/>
    <n v="-1"/>
    <n v="0"/>
    <n v="-0.01"/>
    <n v="0"/>
    <s v=""/>
    <s v=""/>
    <x v="0"/>
  </r>
  <r>
    <x v="0"/>
    <x v="68"/>
    <s v=""/>
    <x v="68"/>
    <x v="2"/>
    <x v="12"/>
    <x v="0"/>
    <n v="-1"/>
    <n v="0"/>
    <n v="-0.01"/>
    <n v="0"/>
    <s v=""/>
    <s v=""/>
    <x v="0"/>
  </r>
  <r>
    <x v="0"/>
    <x v="68"/>
    <s v=""/>
    <x v="68"/>
    <x v="5"/>
    <x v="35"/>
    <x v="3"/>
    <n v="25"/>
    <n v="25"/>
    <n v="0.104803493449782"/>
    <n v="0.104803493449782"/>
    <s v=""/>
    <s v=""/>
    <x v="0"/>
  </r>
  <r>
    <x v="0"/>
    <x v="68"/>
    <s v=""/>
    <x v="68"/>
    <x v="7"/>
    <x v="31"/>
    <x v="0"/>
    <n v="95"/>
    <n v="95"/>
    <n v="0.41048034934497801"/>
    <n v="0.41048034934497801"/>
    <s v=""/>
    <s v=""/>
    <x v="0"/>
  </r>
  <r>
    <x v="0"/>
    <x v="68"/>
    <s v=""/>
    <x v="68"/>
    <x v="7"/>
    <x v="13"/>
    <x v="0"/>
    <n v="90"/>
    <n v="90"/>
    <n v="0.388646288209607"/>
    <n v="0.388646288209607"/>
    <s v=""/>
    <s v=""/>
    <x v="0"/>
  </r>
  <r>
    <x v="0"/>
    <x v="68"/>
    <s v=""/>
    <x v="68"/>
    <x v="7"/>
    <x v="15"/>
    <x v="0"/>
    <n v="20"/>
    <n v="20"/>
    <n v="7.8602620087336206E-2"/>
    <n v="7.8602620087336206E-2"/>
    <s v=""/>
    <s v=""/>
    <x v="0"/>
  </r>
  <r>
    <x v="0"/>
    <x v="68"/>
    <s v=""/>
    <x v="68"/>
    <x v="1"/>
    <x v="1"/>
    <x v="0"/>
    <n v="10"/>
    <n v="10"/>
    <n v="4.3668122270742397E-2"/>
    <n v="4.3668122270742397E-2"/>
    <s v=""/>
    <s v=""/>
    <x v="0"/>
  </r>
  <r>
    <x v="0"/>
    <x v="68"/>
    <s v=""/>
    <x v="68"/>
    <x v="1"/>
    <x v="23"/>
    <x v="0"/>
    <n v="100"/>
    <n v="100"/>
    <n v="0.43231441048034902"/>
    <n v="0.43231441048034902"/>
    <s v=""/>
    <s v=""/>
    <x v="0"/>
  </r>
  <r>
    <x v="0"/>
    <x v="68"/>
    <s v=""/>
    <x v="68"/>
    <x v="4"/>
    <x v="4"/>
    <x v="0"/>
    <n v="45"/>
    <n v="45"/>
    <n v="0.20524017467248901"/>
    <n v="0.20524017467248901"/>
    <s v=""/>
    <s v=""/>
    <x v="0"/>
  </r>
  <r>
    <x v="0"/>
    <x v="68"/>
    <s v=""/>
    <x v="68"/>
    <x v="3"/>
    <x v="6"/>
    <x v="0"/>
    <n v="-1"/>
    <n v="0"/>
    <n v="-0.01"/>
    <n v="0"/>
    <s v=""/>
    <s v=""/>
    <x v="0"/>
  </r>
  <r>
    <x v="0"/>
    <x v="68"/>
    <s v=""/>
    <x v="68"/>
    <x v="2"/>
    <x v="7"/>
    <x v="0"/>
    <n v="10"/>
    <n v="10"/>
    <n v="4.3668122270742397E-2"/>
    <n v="4.3668122270742397E-2"/>
    <s v=""/>
    <s v=""/>
    <x v="0"/>
  </r>
  <r>
    <x v="0"/>
    <x v="68"/>
    <s v=""/>
    <x v="68"/>
    <x v="3"/>
    <x v="25"/>
    <x v="0"/>
    <n v="-1"/>
    <n v="0"/>
    <n v="-0.01"/>
    <n v="0"/>
    <s v=""/>
    <s v=""/>
    <x v="0"/>
  </r>
  <r>
    <x v="0"/>
    <x v="68"/>
    <s v=""/>
    <x v="68"/>
    <x v="7"/>
    <x v="7"/>
    <x v="0"/>
    <n v="-1"/>
    <n v="0"/>
    <n v="-0.01"/>
    <n v="0"/>
    <s v=""/>
    <s v=""/>
    <x v="0"/>
  </r>
  <r>
    <x v="0"/>
    <x v="68"/>
    <s v=""/>
    <x v="68"/>
    <x v="3"/>
    <x v="21"/>
    <x v="0"/>
    <n v="5"/>
    <n v="5"/>
    <n v="2.1834061135371199E-2"/>
    <n v="2.1834061135371199E-2"/>
    <s v=""/>
    <s v=""/>
    <x v="0"/>
  </r>
  <r>
    <x v="0"/>
    <x v="68"/>
    <s v=""/>
    <x v="68"/>
    <x v="8"/>
    <x v="34"/>
    <x v="0"/>
    <n v="-1"/>
    <n v="0"/>
    <n v="-0.01"/>
    <n v="0"/>
    <s v=""/>
    <s v=""/>
    <x v="0"/>
  </r>
  <r>
    <x v="0"/>
    <x v="68"/>
    <s v=""/>
    <x v="68"/>
    <x v="4"/>
    <x v="10"/>
    <x v="0"/>
    <n v="65"/>
    <n v="65"/>
    <n v="0.28820960698690001"/>
    <n v="0.28820960698690001"/>
    <s v=""/>
    <s v=""/>
    <x v="0"/>
  </r>
  <r>
    <x v="0"/>
    <x v="69"/>
    <s v=""/>
    <x v="69"/>
    <x v="7"/>
    <x v="31"/>
    <x v="0"/>
    <n v="435"/>
    <n v="435"/>
    <n v="0.44421699078812699"/>
    <n v="0.44421699078812699"/>
    <s v=""/>
    <s v=""/>
    <x v="0"/>
  </r>
  <r>
    <x v="0"/>
    <x v="69"/>
    <s v=""/>
    <x v="69"/>
    <x v="8"/>
    <x v="34"/>
    <x v="0"/>
    <n v="15"/>
    <n v="15"/>
    <n v="1.5353121801433001E-2"/>
    <n v="1.5353121801433001E-2"/>
    <s v=""/>
    <s v=""/>
    <x v="0"/>
  </r>
  <r>
    <x v="0"/>
    <x v="69"/>
    <s v=""/>
    <x v="69"/>
    <x v="8"/>
    <x v="30"/>
    <x v="0"/>
    <n v="325"/>
    <n v="325"/>
    <n v="0.33265097236438101"/>
    <n v="0.33265097236438101"/>
    <s v=""/>
    <s v=""/>
    <x v="0"/>
  </r>
  <r>
    <x v="0"/>
    <x v="69"/>
    <s v=""/>
    <x v="69"/>
    <x v="6"/>
    <x v="11"/>
    <x v="0"/>
    <n v="975"/>
    <n v="975"/>
    <n v="1"/>
    <n v="1"/>
    <s v=""/>
    <s v=""/>
    <x v="0"/>
  </r>
  <r>
    <x v="0"/>
    <x v="69"/>
    <s v=""/>
    <x v="69"/>
    <x v="5"/>
    <x v="17"/>
    <x v="2"/>
    <n v="855"/>
    <n v="855"/>
    <n v="0.87717502558853599"/>
    <n v="0.87717502558853599"/>
    <s v=""/>
    <s v=""/>
    <x v="0"/>
  </r>
  <r>
    <x v="0"/>
    <x v="69"/>
    <s v=""/>
    <x v="69"/>
    <x v="8"/>
    <x v="18"/>
    <x v="0"/>
    <n v="15"/>
    <n v="15"/>
    <n v="1.6376663254861801E-2"/>
    <n v="1.6376663254861801E-2"/>
    <s v=""/>
    <s v=""/>
    <x v="0"/>
  </r>
  <r>
    <x v="0"/>
    <x v="69"/>
    <s v=""/>
    <x v="69"/>
    <x v="9"/>
    <x v="11"/>
    <x v="0"/>
    <s v=""/>
    <s v=""/>
    <s v=""/>
    <s v=""/>
    <n v="7.8333300000000001"/>
    <n v="5.5"/>
    <x v="0"/>
  </r>
  <r>
    <x v="0"/>
    <x v="69"/>
    <s v=""/>
    <x v="69"/>
    <x v="0"/>
    <x v="0"/>
    <x v="0"/>
    <n v="1"/>
    <s v=""/>
    <s v=""/>
    <s v=""/>
    <s v=""/>
    <s v=""/>
    <x v="0"/>
  </r>
  <r>
    <x v="0"/>
    <x v="69"/>
    <s v=""/>
    <x v="69"/>
    <x v="4"/>
    <x v="4"/>
    <x v="0"/>
    <n v="145"/>
    <n v="145"/>
    <n v="0.147389969293756"/>
    <n v="0.147389969293756"/>
    <s v=""/>
    <s v=""/>
    <x v="0"/>
  </r>
  <r>
    <x v="0"/>
    <x v="69"/>
    <s v=""/>
    <x v="69"/>
    <x v="1"/>
    <x v="23"/>
    <x v="0"/>
    <n v="235"/>
    <n v="235"/>
    <n v="0.24053224155578301"/>
    <n v="0.24053224155578301"/>
    <s v=""/>
    <s v=""/>
    <x v="0"/>
  </r>
  <r>
    <x v="0"/>
    <x v="69"/>
    <s v=""/>
    <x v="69"/>
    <x v="8"/>
    <x v="33"/>
    <x v="0"/>
    <n v="50"/>
    <n v="50"/>
    <n v="5.2200614124872098E-2"/>
    <n v="5.2200614124872098E-2"/>
    <s v=""/>
    <s v=""/>
    <x v="0"/>
  </r>
  <r>
    <x v="0"/>
    <x v="69"/>
    <s v=""/>
    <x v="69"/>
    <x v="3"/>
    <x v="21"/>
    <x v="0"/>
    <n v="-1"/>
    <n v="0"/>
    <n v="-0.01"/>
    <n v="0"/>
    <s v=""/>
    <s v=""/>
    <x v="0"/>
  </r>
  <r>
    <x v="0"/>
    <x v="69"/>
    <s v=""/>
    <x v="69"/>
    <x v="4"/>
    <x v="9"/>
    <x v="0"/>
    <n v="30"/>
    <n v="30"/>
    <n v="3.0706243602865901E-2"/>
    <n v="3.0706243602865901E-2"/>
    <s v=""/>
    <s v=""/>
    <x v="0"/>
  </r>
  <r>
    <x v="0"/>
    <x v="69"/>
    <s v=""/>
    <x v="69"/>
    <x v="1"/>
    <x v="1"/>
    <x v="0"/>
    <n v="135"/>
    <n v="135"/>
    <n v="0.13817809621289701"/>
    <n v="0.13817809621289701"/>
    <s v=""/>
    <s v=""/>
    <x v="0"/>
  </r>
  <r>
    <x v="0"/>
    <x v="69"/>
    <s v=""/>
    <x v="69"/>
    <x v="4"/>
    <x v="1"/>
    <x v="0"/>
    <n v="-1"/>
    <n v="0"/>
    <n v="-0.01"/>
    <n v="0"/>
    <s v=""/>
    <s v=""/>
    <x v="0"/>
  </r>
  <r>
    <x v="0"/>
    <x v="69"/>
    <s v=""/>
    <x v="69"/>
    <x v="4"/>
    <x v="26"/>
    <x v="0"/>
    <n v="50"/>
    <n v="50"/>
    <n v="5.3224155578300902E-2"/>
    <n v="5.3224155578300902E-2"/>
    <s v=""/>
    <s v=""/>
    <x v="0"/>
  </r>
  <r>
    <x v="0"/>
    <x v="69"/>
    <s v=""/>
    <x v="69"/>
    <x v="8"/>
    <x v="29"/>
    <x v="0"/>
    <n v="395"/>
    <n v="395"/>
    <n v="0.40429887410440102"/>
    <n v="0.40429887410440102"/>
    <s v=""/>
    <s v=""/>
    <x v="0"/>
  </r>
  <r>
    <x v="0"/>
    <x v="69"/>
    <s v=""/>
    <x v="69"/>
    <x v="7"/>
    <x v="15"/>
    <x v="0"/>
    <n v="55"/>
    <n v="55"/>
    <n v="5.6294779938587503E-2"/>
    <n v="5.6294779938587503E-2"/>
    <s v=""/>
    <s v=""/>
    <x v="0"/>
  </r>
  <r>
    <x v="0"/>
    <x v="69"/>
    <s v=""/>
    <x v="69"/>
    <x v="8"/>
    <x v="7"/>
    <x v="0"/>
    <n v="40"/>
    <n v="40"/>
    <n v="3.9918116683725698E-2"/>
    <n v="3.9918116683725698E-2"/>
    <s v=""/>
    <s v=""/>
    <x v="0"/>
  </r>
  <r>
    <x v="0"/>
    <x v="69"/>
    <s v=""/>
    <x v="69"/>
    <x v="4"/>
    <x v="5"/>
    <x v="0"/>
    <n v="-1"/>
    <n v="0"/>
    <n v="-0.01"/>
    <n v="0"/>
    <s v=""/>
    <s v=""/>
    <x v="0"/>
  </r>
  <r>
    <x v="0"/>
    <x v="69"/>
    <s v=""/>
    <x v="69"/>
    <x v="2"/>
    <x v="2"/>
    <x v="0"/>
    <n v="135"/>
    <n v="135"/>
    <n v="0.13817809621289701"/>
    <n v="0.13817809621289701"/>
    <s v=""/>
    <s v=""/>
    <x v="0"/>
  </r>
  <r>
    <x v="0"/>
    <x v="69"/>
    <s v=""/>
    <x v="69"/>
    <x v="5"/>
    <x v="35"/>
    <x v="3"/>
    <n v="120"/>
    <n v="120"/>
    <n v="0.12282497441146401"/>
    <n v="0.12282497441146401"/>
    <s v=""/>
    <s v=""/>
    <x v="0"/>
  </r>
  <r>
    <x v="0"/>
    <x v="69"/>
    <s v=""/>
    <x v="69"/>
    <x v="2"/>
    <x v="14"/>
    <x v="0"/>
    <n v="710"/>
    <n v="710"/>
    <n v="0.72466734902763597"/>
    <n v="0.72466734902763597"/>
    <s v=""/>
    <s v=""/>
    <x v="0"/>
  </r>
  <r>
    <x v="0"/>
    <x v="69"/>
    <s v=""/>
    <x v="69"/>
    <x v="4"/>
    <x v="27"/>
    <x v="0"/>
    <n v="280"/>
    <n v="280"/>
    <n v="0.284544524053224"/>
    <n v="0.284544524053224"/>
    <s v=""/>
    <s v=""/>
    <x v="0"/>
  </r>
  <r>
    <x v="0"/>
    <x v="69"/>
    <s v=""/>
    <x v="69"/>
    <x v="2"/>
    <x v="7"/>
    <x v="0"/>
    <n v="20"/>
    <n v="20"/>
    <n v="2.14943705220061E-2"/>
    <n v="2.14943705220061E-2"/>
    <s v=""/>
    <s v=""/>
    <x v="0"/>
  </r>
  <r>
    <x v="0"/>
    <x v="69"/>
    <s v=""/>
    <x v="69"/>
    <x v="7"/>
    <x v="16"/>
    <x v="0"/>
    <n v="120"/>
    <n v="120"/>
    <n v="0.121801432958035"/>
    <n v="0.121801432958035"/>
    <s v=""/>
    <s v=""/>
    <x v="0"/>
  </r>
  <r>
    <x v="0"/>
    <x v="69"/>
    <s v=""/>
    <x v="69"/>
    <x v="1"/>
    <x v="8"/>
    <x v="0"/>
    <n v="25"/>
    <n v="25"/>
    <n v="2.5588536335721598E-2"/>
    <n v="2.5588536335721598E-2"/>
    <s v=""/>
    <s v=""/>
    <x v="0"/>
  </r>
  <r>
    <x v="0"/>
    <x v="69"/>
    <s v=""/>
    <x v="69"/>
    <x v="7"/>
    <x v="7"/>
    <x v="0"/>
    <n v="-1"/>
    <n v="0"/>
    <n v="-0.01"/>
    <n v="0"/>
    <s v=""/>
    <s v=""/>
    <x v="0"/>
  </r>
  <r>
    <x v="0"/>
    <x v="69"/>
    <s v=""/>
    <x v="69"/>
    <x v="3"/>
    <x v="6"/>
    <x v="0"/>
    <n v="155"/>
    <n v="155"/>
    <n v="0.15967246673490301"/>
    <n v="0.15967246673490301"/>
    <s v=""/>
    <s v=""/>
    <x v="0"/>
  </r>
  <r>
    <x v="0"/>
    <x v="69"/>
    <s v=""/>
    <x v="69"/>
    <x v="1"/>
    <x v="32"/>
    <x v="0"/>
    <n v="540"/>
    <n v="540"/>
    <n v="0.55168884339815805"/>
    <n v="0.55168884339815805"/>
    <s v=""/>
    <s v=""/>
    <x v="0"/>
  </r>
  <r>
    <x v="0"/>
    <x v="69"/>
    <s v=""/>
    <x v="69"/>
    <x v="3"/>
    <x v="25"/>
    <x v="0"/>
    <n v="35"/>
    <n v="35"/>
    <n v="3.3776867963152497E-2"/>
    <n v="3.3776867963152497E-2"/>
    <s v=""/>
    <s v=""/>
    <x v="0"/>
  </r>
  <r>
    <x v="0"/>
    <x v="69"/>
    <s v=""/>
    <x v="69"/>
    <x v="5"/>
    <x v="1"/>
    <x v="1"/>
    <n v="-1"/>
    <n v="0"/>
    <n v="-0.01"/>
    <n v="0"/>
    <s v=""/>
    <s v=""/>
    <x v="0"/>
  </r>
  <r>
    <x v="0"/>
    <x v="69"/>
    <s v=""/>
    <x v="69"/>
    <x v="4"/>
    <x v="10"/>
    <x v="0"/>
    <n v="285"/>
    <n v="285"/>
    <n v="0.29068577277379698"/>
    <n v="0.29068577277379698"/>
    <s v=""/>
    <s v=""/>
    <x v="0"/>
  </r>
  <r>
    <x v="0"/>
    <x v="69"/>
    <s v=""/>
    <x v="69"/>
    <x v="4"/>
    <x v="19"/>
    <x v="0"/>
    <n v="185"/>
    <n v="185"/>
    <n v="0.19140225179119799"/>
    <n v="0.19140225179119799"/>
    <s v=""/>
    <s v=""/>
    <x v="0"/>
  </r>
  <r>
    <x v="0"/>
    <x v="69"/>
    <s v=""/>
    <x v="69"/>
    <x v="3"/>
    <x v="24"/>
    <x v="0"/>
    <n v="650"/>
    <n v="650"/>
    <n v="0.66734902763561899"/>
    <n v="0.66734902763561899"/>
    <s v=""/>
    <s v=""/>
    <x v="0"/>
  </r>
  <r>
    <x v="0"/>
    <x v="69"/>
    <s v=""/>
    <x v="69"/>
    <x v="3"/>
    <x v="22"/>
    <x v="0"/>
    <n v="40"/>
    <n v="40"/>
    <n v="3.9918116683725698E-2"/>
    <n v="3.9918116683725698E-2"/>
    <s v=""/>
    <s v=""/>
    <x v="0"/>
  </r>
  <r>
    <x v="0"/>
    <x v="69"/>
    <s v=""/>
    <x v="69"/>
    <x v="3"/>
    <x v="3"/>
    <x v="0"/>
    <n v="25"/>
    <n v="25"/>
    <n v="2.7635619242579301E-2"/>
    <n v="2.7635619242579301E-2"/>
    <s v=""/>
    <s v=""/>
    <x v="0"/>
  </r>
  <r>
    <x v="0"/>
    <x v="69"/>
    <s v=""/>
    <x v="69"/>
    <x v="3"/>
    <x v="7"/>
    <x v="0"/>
    <n v="-1"/>
    <n v="0"/>
    <n v="-0.01"/>
    <n v="0"/>
    <s v=""/>
    <s v=""/>
    <x v="0"/>
  </r>
  <r>
    <x v="0"/>
    <x v="69"/>
    <s v=""/>
    <x v="69"/>
    <x v="2"/>
    <x v="12"/>
    <x v="0"/>
    <n v="115"/>
    <n v="115"/>
    <n v="0.11566018423746199"/>
    <n v="0.11566018423746199"/>
    <s v=""/>
    <s v=""/>
    <x v="0"/>
  </r>
  <r>
    <x v="0"/>
    <x v="69"/>
    <s v=""/>
    <x v="69"/>
    <x v="3"/>
    <x v="36"/>
    <x v="0"/>
    <n v="70"/>
    <n v="70"/>
    <n v="7.0624360286591595E-2"/>
    <n v="7.0624360286591595E-2"/>
    <s v=""/>
    <s v=""/>
    <x v="0"/>
  </r>
  <r>
    <x v="0"/>
    <x v="69"/>
    <s v=""/>
    <x v="69"/>
    <x v="7"/>
    <x v="13"/>
    <x v="0"/>
    <n v="370"/>
    <n v="370"/>
    <n v="0.37768679631525098"/>
    <n v="0.37768679631525098"/>
    <s v=""/>
    <s v=""/>
    <x v="0"/>
  </r>
  <r>
    <x v="0"/>
    <x v="69"/>
    <s v=""/>
    <x v="69"/>
    <x v="8"/>
    <x v="28"/>
    <x v="0"/>
    <n v="135"/>
    <n v="135"/>
    <n v="0.13920163766632501"/>
    <n v="0.13920163766632501"/>
    <s v=""/>
    <s v=""/>
    <x v="0"/>
  </r>
  <r>
    <x v="0"/>
    <x v="69"/>
    <s v=""/>
    <x v="69"/>
    <x v="1"/>
    <x v="20"/>
    <x v="0"/>
    <n v="45"/>
    <n v="45"/>
    <n v="4.4012282497441102E-2"/>
    <n v="4.4012282497441102E-2"/>
    <s v=""/>
    <s v=""/>
    <x v="0"/>
  </r>
  <r>
    <x v="0"/>
    <x v="69"/>
    <s v=""/>
    <x v="69"/>
    <x v="10"/>
    <x v="11"/>
    <x v="0"/>
    <s v=""/>
    <s v=""/>
    <s v=""/>
    <s v=""/>
    <n v="28.898669999999999"/>
    <n v="29"/>
    <x v="0"/>
  </r>
  <r>
    <x v="0"/>
    <x v="70"/>
    <s v=""/>
    <x v="70"/>
    <x v="9"/>
    <x v="11"/>
    <x v="0"/>
    <s v=""/>
    <s v=""/>
    <s v=""/>
    <s v=""/>
    <n v="8.3333300000000001"/>
    <n v="7"/>
    <x v="0"/>
  </r>
  <r>
    <x v="0"/>
    <x v="70"/>
    <s v=""/>
    <x v="70"/>
    <x v="10"/>
    <x v="11"/>
    <x v="0"/>
    <s v=""/>
    <s v=""/>
    <s v=""/>
    <s v=""/>
    <n v="28.500900000000001"/>
    <n v="29"/>
    <x v="0"/>
  </r>
  <r>
    <x v="0"/>
    <x v="70"/>
    <s v=""/>
    <x v="70"/>
    <x v="5"/>
    <x v="17"/>
    <x v="2"/>
    <n v="505"/>
    <n v="505"/>
    <n v="0.91681735985533497"/>
    <n v="0.91681735985533497"/>
    <s v=""/>
    <s v=""/>
    <x v="0"/>
  </r>
  <r>
    <x v="0"/>
    <x v="70"/>
    <s v=""/>
    <x v="70"/>
    <x v="1"/>
    <x v="20"/>
    <x v="0"/>
    <n v="155"/>
    <n v="155"/>
    <n v="0.27667269439421299"/>
    <n v="0.27667269439421299"/>
    <s v=""/>
    <s v=""/>
    <x v="0"/>
  </r>
  <r>
    <x v="0"/>
    <x v="70"/>
    <s v=""/>
    <x v="70"/>
    <x v="8"/>
    <x v="34"/>
    <x v="0"/>
    <n v="-1"/>
    <n v="0"/>
    <n v="-0.01"/>
    <n v="0"/>
    <s v=""/>
    <s v=""/>
    <x v="0"/>
  </r>
  <r>
    <x v="0"/>
    <x v="70"/>
    <s v=""/>
    <x v="70"/>
    <x v="2"/>
    <x v="12"/>
    <x v="0"/>
    <n v="-1"/>
    <n v="0"/>
    <n v="-0.01"/>
    <n v="0"/>
    <s v=""/>
    <s v=""/>
    <x v="0"/>
  </r>
  <r>
    <x v="0"/>
    <x v="70"/>
    <s v=""/>
    <x v="70"/>
    <x v="8"/>
    <x v="30"/>
    <x v="0"/>
    <n v="-1"/>
    <n v="0"/>
    <n v="-0.01"/>
    <n v="0"/>
    <s v=""/>
    <s v=""/>
    <x v="0"/>
  </r>
  <r>
    <x v="0"/>
    <x v="70"/>
    <s v=""/>
    <x v="70"/>
    <x v="7"/>
    <x v="31"/>
    <x v="0"/>
    <n v="125"/>
    <n v="125"/>
    <n v="0.22965641952983701"/>
    <n v="0.22965641952983701"/>
    <s v=""/>
    <s v=""/>
    <x v="0"/>
  </r>
  <r>
    <x v="0"/>
    <x v="70"/>
    <s v=""/>
    <x v="70"/>
    <x v="8"/>
    <x v="33"/>
    <x v="0"/>
    <n v="-1"/>
    <n v="0"/>
    <n v="-0.01"/>
    <n v="0"/>
    <s v=""/>
    <s v=""/>
    <x v="0"/>
  </r>
  <r>
    <x v="0"/>
    <x v="70"/>
    <s v=""/>
    <x v="70"/>
    <x v="0"/>
    <x v="0"/>
    <x v="0"/>
    <n v="1"/>
    <s v=""/>
    <s v=""/>
    <s v=""/>
    <s v=""/>
    <s v=""/>
    <x v="0"/>
  </r>
  <r>
    <x v="0"/>
    <x v="70"/>
    <s v=""/>
    <x v="70"/>
    <x v="8"/>
    <x v="7"/>
    <x v="0"/>
    <n v="545"/>
    <n v="545"/>
    <n v="0.98915009041591295"/>
    <n v="0.98915009041591295"/>
    <s v=""/>
    <s v=""/>
    <x v="0"/>
  </r>
  <r>
    <x v="0"/>
    <x v="70"/>
    <s v=""/>
    <x v="70"/>
    <x v="3"/>
    <x v="36"/>
    <x v="0"/>
    <n v="75"/>
    <n v="75"/>
    <n v="0.133815551537071"/>
    <n v="0.133815551537071"/>
    <s v=""/>
    <s v=""/>
    <x v="0"/>
  </r>
  <r>
    <x v="0"/>
    <x v="70"/>
    <s v=""/>
    <x v="70"/>
    <x v="3"/>
    <x v="7"/>
    <x v="0"/>
    <n v="-1"/>
    <n v="0"/>
    <n v="-0.01"/>
    <n v="0"/>
    <s v=""/>
    <s v=""/>
    <x v="0"/>
  </r>
  <r>
    <x v="0"/>
    <x v="70"/>
    <s v=""/>
    <x v="70"/>
    <x v="4"/>
    <x v="5"/>
    <x v="0"/>
    <n v="-1"/>
    <n v="0"/>
    <n v="-0.01"/>
    <n v="0"/>
    <s v=""/>
    <s v=""/>
    <x v="0"/>
  </r>
  <r>
    <x v="0"/>
    <x v="70"/>
    <s v=""/>
    <x v="70"/>
    <x v="1"/>
    <x v="1"/>
    <x v="0"/>
    <n v="-1"/>
    <n v="0"/>
    <n v="-0.01"/>
    <n v="0"/>
    <s v=""/>
    <s v=""/>
    <x v="0"/>
  </r>
  <r>
    <x v="0"/>
    <x v="70"/>
    <s v=""/>
    <x v="70"/>
    <x v="3"/>
    <x v="3"/>
    <x v="0"/>
    <n v="-1"/>
    <n v="0"/>
    <n v="-0.01"/>
    <n v="0"/>
    <s v=""/>
    <s v=""/>
    <x v="0"/>
  </r>
  <r>
    <x v="0"/>
    <x v="70"/>
    <s v=""/>
    <x v="70"/>
    <x v="4"/>
    <x v="9"/>
    <x v="0"/>
    <n v="10"/>
    <n v="10"/>
    <n v="1.4466546112115701E-2"/>
    <n v="1.4466546112115701E-2"/>
    <s v=""/>
    <s v=""/>
    <x v="0"/>
  </r>
  <r>
    <x v="0"/>
    <x v="70"/>
    <s v=""/>
    <x v="70"/>
    <x v="7"/>
    <x v="7"/>
    <x v="0"/>
    <n v="-1"/>
    <n v="0"/>
    <n v="-0.01"/>
    <n v="0"/>
    <s v=""/>
    <s v=""/>
    <x v="0"/>
  </r>
  <r>
    <x v="0"/>
    <x v="70"/>
    <s v=""/>
    <x v="70"/>
    <x v="7"/>
    <x v="13"/>
    <x v="0"/>
    <n v="365"/>
    <n v="365"/>
    <n v="0.66365280289330897"/>
    <n v="0.66365280289330897"/>
    <s v=""/>
    <s v=""/>
    <x v="0"/>
  </r>
  <r>
    <x v="0"/>
    <x v="70"/>
    <s v=""/>
    <x v="70"/>
    <x v="8"/>
    <x v="28"/>
    <x v="0"/>
    <n v="-1"/>
    <n v="0"/>
    <n v="-0.01"/>
    <n v="0"/>
    <s v=""/>
    <s v=""/>
    <x v="0"/>
  </r>
  <r>
    <x v="0"/>
    <x v="70"/>
    <s v=""/>
    <x v="70"/>
    <x v="4"/>
    <x v="1"/>
    <x v="0"/>
    <n v="-1"/>
    <n v="0"/>
    <n v="-0.01"/>
    <n v="0"/>
    <s v=""/>
    <s v=""/>
    <x v="0"/>
  </r>
  <r>
    <x v="0"/>
    <x v="70"/>
    <s v=""/>
    <x v="70"/>
    <x v="2"/>
    <x v="2"/>
    <x v="0"/>
    <n v="85"/>
    <n v="85"/>
    <n v="0.15009041591320099"/>
    <n v="0.15009041591320099"/>
    <s v=""/>
    <s v=""/>
    <x v="0"/>
  </r>
  <r>
    <x v="0"/>
    <x v="70"/>
    <s v=""/>
    <x v="70"/>
    <x v="7"/>
    <x v="15"/>
    <x v="0"/>
    <n v="20"/>
    <n v="20"/>
    <n v="3.4358047016274901E-2"/>
    <n v="3.4358047016274901E-2"/>
    <s v=""/>
    <s v=""/>
    <x v="0"/>
  </r>
  <r>
    <x v="0"/>
    <x v="70"/>
    <s v=""/>
    <x v="70"/>
    <x v="3"/>
    <x v="21"/>
    <x v="0"/>
    <n v="50"/>
    <n v="50"/>
    <n v="8.6799276672694395E-2"/>
    <n v="8.6799276672694395E-2"/>
    <s v=""/>
    <s v=""/>
    <x v="0"/>
  </r>
  <r>
    <x v="0"/>
    <x v="70"/>
    <s v=""/>
    <x v="70"/>
    <x v="5"/>
    <x v="35"/>
    <x v="3"/>
    <n v="45"/>
    <n v="45"/>
    <n v="8.3182640144665504E-2"/>
    <n v="8.3182640144665504E-2"/>
    <s v=""/>
    <s v=""/>
    <x v="0"/>
  </r>
  <r>
    <x v="0"/>
    <x v="70"/>
    <s v=""/>
    <x v="70"/>
    <x v="1"/>
    <x v="23"/>
    <x v="0"/>
    <n v="250"/>
    <n v="250"/>
    <n v="0.45207956600361698"/>
    <n v="0.45207956600361698"/>
    <s v=""/>
    <s v=""/>
    <x v="0"/>
  </r>
  <r>
    <x v="0"/>
    <x v="70"/>
    <s v=""/>
    <x v="70"/>
    <x v="8"/>
    <x v="29"/>
    <x v="0"/>
    <n v="-1"/>
    <n v="0"/>
    <n v="-0.01"/>
    <n v="0"/>
    <s v=""/>
    <s v=""/>
    <x v="0"/>
  </r>
  <r>
    <x v="0"/>
    <x v="70"/>
    <s v=""/>
    <x v="70"/>
    <x v="4"/>
    <x v="4"/>
    <x v="0"/>
    <n v="70"/>
    <n v="70"/>
    <n v="0.12839059674502701"/>
    <n v="0.12839059674502701"/>
    <s v=""/>
    <s v=""/>
    <x v="0"/>
  </r>
  <r>
    <x v="0"/>
    <x v="70"/>
    <s v=""/>
    <x v="70"/>
    <x v="3"/>
    <x v="6"/>
    <x v="0"/>
    <n v="25"/>
    <n v="25"/>
    <n v="4.8824593128390603E-2"/>
    <n v="4.8824593128390603E-2"/>
    <s v=""/>
    <s v=""/>
    <x v="0"/>
  </r>
  <r>
    <x v="0"/>
    <x v="70"/>
    <s v=""/>
    <x v="70"/>
    <x v="2"/>
    <x v="14"/>
    <x v="0"/>
    <n v="470"/>
    <n v="470"/>
    <n v="0.84990958408679895"/>
    <n v="0.84990958408679895"/>
    <s v=""/>
    <s v=""/>
    <x v="0"/>
  </r>
  <r>
    <x v="0"/>
    <x v="70"/>
    <s v=""/>
    <x v="70"/>
    <x v="3"/>
    <x v="22"/>
    <x v="0"/>
    <n v="10"/>
    <n v="10"/>
    <n v="1.4466546112115701E-2"/>
    <n v="1.4466546112115701E-2"/>
    <s v=""/>
    <s v=""/>
    <x v="0"/>
  </r>
  <r>
    <x v="0"/>
    <x v="70"/>
    <s v=""/>
    <x v="70"/>
    <x v="1"/>
    <x v="8"/>
    <x v="0"/>
    <n v="125"/>
    <n v="125"/>
    <n v="0.22965641952983701"/>
    <n v="0.22965641952983701"/>
    <s v=""/>
    <s v=""/>
    <x v="0"/>
  </r>
  <r>
    <x v="0"/>
    <x v="70"/>
    <s v=""/>
    <x v="70"/>
    <x v="4"/>
    <x v="19"/>
    <x v="0"/>
    <n v="100"/>
    <n v="100"/>
    <n v="0.177215189873418"/>
    <n v="0.177215189873418"/>
    <s v=""/>
    <s v=""/>
    <x v="0"/>
  </r>
  <r>
    <x v="0"/>
    <x v="70"/>
    <s v=""/>
    <x v="70"/>
    <x v="5"/>
    <x v="1"/>
    <x v="1"/>
    <n v="-1"/>
    <n v="0"/>
    <n v="-0.01"/>
    <n v="0"/>
    <s v=""/>
    <s v=""/>
    <x v="0"/>
  </r>
  <r>
    <x v="0"/>
    <x v="70"/>
    <s v=""/>
    <x v="70"/>
    <x v="8"/>
    <x v="18"/>
    <x v="0"/>
    <n v="-1"/>
    <n v="0"/>
    <n v="-0.01"/>
    <n v="0"/>
    <s v=""/>
    <s v=""/>
    <x v="0"/>
  </r>
  <r>
    <x v="0"/>
    <x v="70"/>
    <s v=""/>
    <x v="70"/>
    <x v="3"/>
    <x v="24"/>
    <x v="0"/>
    <n v="385"/>
    <n v="385"/>
    <n v="0.69801084990958395"/>
    <n v="0.69801084990958395"/>
    <s v=""/>
    <s v=""/>
    <x v="0"/>
  </r>
  <r>
    <x v="0"/>
    <x v="70"/>
    <s v=""/>
    <x v="70"/>
    <x v="4"/>
    <x v="26"/>
    <x v="0"/>
    <n v="25"/>
    <n v="25"/>
    <n v="4.3399638336347197E-2"/>
    <n v="4.3399638336347197E-2"/>
    <s v=""/>
    <s v=""/>
    <x v="0"/>
  </r>
  <r>
    <x v="0"/>
    <x v="70"/>
    <s v=""/>
    <x v="70"/>
    <x v="7"/>
    <x v="16"/>
    <x v="0"/>
    <n v="40"/>
    <n v="40"/>
    <n v="7.2332730560578706E-2"/>
    <n v="7.2332730560578706E-2"/>
    <s v=""/>
    <s v=""/>
    <x v="0"/>
  </r>
  <r>
    <x v="0"/>
    <x v="70"/>
    <s v=""/>
    <x v="70"/>
    <x v="2"/>
    <x v="7"/>
    <x v="0"/>
    <n v="-1"/>
    <n v="0"/>
    <n v="-0.01"/>
    <n v="0"/>
    <s v=""/>
    <s v=""/>
    <x v="0"/>
  </r>
  <r>
    <x v="0"/>
    <x v="70"/>
    <s v=""/>
    <x v="70"/>
    <x v="1"/>
    <x v="32"/>
    <x v="0"/>
    <n v="20"/>
    <n v="20"/>
    <n v="3.6166365280289298E-2"/>
    <n v="3.6166365280289298E-2"/>
    <s v=""/>
    <s v=""/>
    <x v="0"/>
  </r>
  <r>
    <x v="0"/>
    <x v="70"/>
    <s v=""/>
    <x v="70"/>
    <x v="4"/>
    <x v="27"/>
    <x v="0"/>
    <n v="155"/>
    <n v="155"/>
    <n v="0.278481012658228"/>
    <n v="0.278481012658228"/>
    <s v=""/>
    <s v=""/>
    <x v="0"/>
  </r>
  <r>
    <x v="0"/>
    <x v="70"/>
    <s v=""/>
    <x v="70"/>
    <x v="4"/>
    <x v="10"/>
    <x v="0"/>
    <n v="195"/>
    <n v="195"/>
    <n v="0.35623869801085001"/>
    <n v="0.35623869801085001"/>
    <s v=""/>
    <s v=""/>
    <x v="0"/>
  </r>
  <r>
    <x v="0"/>
    <x v="70"/>
    <s v=""/>
    <x v="70"/>
    <x v="3"/>
    <x v="25"/>
    <x v="0"/>
    <n v="5"/>
    <n v="5"/>
    <n v="1.0849909584086799E-2"/>
    <n v="1.0849909584086799E-2"/>
    <s v=""/>
    <s v=""/>
    <x v="0"/>
  </r>
  <r>
    <x v="0"/>
    <x v="70"/>
    <s v=""/>
    <x v="70"/>
    <x v="6"/>
    <x v="11"/>
    <x v="0"/>
    <n v="555"/>
    <n v="555"/>
    <n v="1"/>
    <n v="1"/>
    <s v=""/>
    <s v=""/>
    <x v="0"/>
  </r>
  <r>
    <x v="0"/>
    <x v="71"/>
    <s v=""/>
    <x v="71"/>
    <x v="9"/>
    <x v="11"/>
    <x v="0"/>
    <s v=""/>
    <s v=""/>
    <s v=""/>
    <s v=""/>
    <n v="8.3478300000000001"/>
    <n v="7"/>
    <x v="0"/>
  </r>
  <r>
    <x v="0"/>
    <x v="71"/>
    <s v=""/>
    <x v="71"/>
    <x v="10"/>
    <x v="11"/>
    <x v="0"/>
    <s v=""/>
    <s v=""/>
    <s v=""/>
    <s v=""/>
    <n v="27.779720000000001"/>
    <n v="28"/>
    <x v="0"/>
  </r>
  <r>
    <x v="0"/>
    <x v="71"/>
    <s v=""/>
    <x v="71"/>
    <x v="3"/>
    <x v="6"/>
    <x v="0"/>
    <n v="25"/>
    <n v="25"/>
    <n v="9.0909090909090898E-2"/>
    <n v="9.0909090909090898E-2"/>
    <s v=""/>
    <s v=""/>
    <x v="0"/>
  </r>
  <r>
    <x v="0"/>
    <x v="71"/>
    <s v=""/>
    <x v="71"/>
    <x v="3"/>
    <x v="21"/>
    <x v="0"/>
    <n v="-1"/>
    <n v="0"/>
    <n v="-0.01"/>
    <n v="0"/>
    <s v=""/>
    <s v=""/>
    <x v="0"/>
  </r>
  <r>
    <x v="0"/>
    <x v="71"/>
    <s v=""/>
    <x v="71"/>
    <x v="8"/>
    <x v="29"/>
    <x v="0"/>
    <n v="-1"/>
    <n v="0"/>
    <n v="-0.01"/>
    <n v="0"/>
    <s v=""/>
    <s v=""/>
    <x v="0"/>
  </r>
  <r>
    <x v="0"/>
    <x v="71"/>
    <s v=""/>
    <x v="71"/>
    <x v="4"/>
    <x v="10"/>
    <x v="0"/>
    <n v="85"/>
    <n v="85"/>
    <n v="0.304195804195804"/>
    <n v="0.304195804195804"/>
    <s v=""/>
    <s v=""/>
    <x v="0"/>
  </r>
  <r>
    <x v="0"/>
    <x v="71"/>
    <s v=""/>
    <x v="71"/>
    <x v="3"/>
    <x v="25"/>
    <x v="0"/>
    <n v="-1"/>
    <n v="0"/>
    <n v="-0.01"/>
    <n v="0"/>
    <s v=""/>
    <s v=""/>
    <x v="0"/>
  </r>
  <r>
    <x v="0"/>
    <x v="71"/>
    <s v=""/>
    <x v="71"/>
    <x v="4"/>
    <x v="4"/>
    <x v="0"/>
    <n v="35"/>
    <n v="35"/>
    <n v="0.125874125874126"/>
    <n v="0.125874125874126"/>
    <s v=""/>
    <s v=""/>
    <x v="0"/>
  </r>
  <r>
    <x v="0"/>
    <x v="71"/>
    <s v=""/>
    <x v="71"/>
    <x v="1"/>
    <x v="20"/>
    <x v="0"/>
    <n v="75"/>
    <n v="75"/>
    <n v="0.26223776223776202"/>
    <n v="0.26223776223776202"/>
    <s v=""/>
    <s v=""/>
    <x v="0"/>
  </r>
  <r>
    <x v="0"/>
    <x v="71"/>
    <s v=""/>
    <x v="71"/>
    <x v="0"/>
    <x v="0"/>
    <x v="0"/>
    <n v="1"/>
    <s v=""/>
    <s v=""/>
    <s v=""/>
    <s v=""/>
    <s v=""/>
    <x v="0"/>
  </r>
  <r>
    <x v="0"/>
    <x v="71"/>
    <s v=""/>
    <x v="71"/>
    <x v="4"/>
    <x v="19"/>
    <x v="0"/>
    <n v="65"/>
    <n v="65"/>
    <n v="0.22727272727272699"/>
    <n v="0.22727272727272699"/>
    <s v=""/>
    <s v=""/>
    <x v="0"/>
  </r>
  <r>
    <x v="0"/>
    <x v="71"/>
    <s v=""/>
    <x v="71"/>
    <x v="5"/>
    <x v="1"/>
    <x v="1"/>
    <n v="-1"/>
    <n v="0"/>
    <n v="-0.01"/>
    <n v="0"/>
    <s v=""/>
    <s v=""/>
    <x v="0"/>
  </r>
  <r>
    <x v="0"/>
    <x v="71"/>
    <s v=""/>
    <x v="71"/>
    <x v="5"/>
    <x v="35"/>
    <x v="3"/>
    <n v="30"/>
    <n v="30"/>
    <n v="9.7902097902097904E-2"/>
    <n v="9.7902097902097904E-2"/>
    <s v=""/>
    <s v=""/>
    <x v="0"/>
  </r>
  <r>
    <x v="0"/>
    <x v="71"/>
    <s v=""/>
    <x v="71"/>
    <x v="3"/>
    <x v="24"/>
    <x v="0"/>
    <n v="240"/>
    <n v="240"/>
    <n v="0.83566433566433596"/>
    <n v="0.83566433566433596"/>
    <s v=""/>
    <s v=""/>
    <x v="0"/>
  </r>
  <r>
    <x v="0"/>
    <x v="71"/>
    <s v=""/>
    <x v="71"/>
    <x v="8"/>
    <x v="18"/>
    <x v="0"/>
    <n v="-1"/>
    <n v="0"/>
    <n v="-0.01"/>
    <n v="0"/>
    <s v=""/>
    <s v=""/>
    <x v="0"/>
  </r>
  <r>
    <x v="0"/>
    <x v="71"/>
    <s v=""/>
    <x v="71"/>
    <x v="2"/>
    <x v="12"/>
    <x v="0"/>
    <n v="-1"/>
    <n v="0"/>
    <n v="-0.01"/>
    <n v="0"/>
    <s v=""/>
    <s v=""/>
    <x v="0"/>
  </r>
  <r>
    <x v="0"/>
    <x v="71"/>
    <s v=""/>
    <x v="71"/>
    <x v="4"/>
    <x v="9"/>
    <x v="0"/>
    <n v="5"/>
    <n v="5"/>
    <n v="2.0979020979021001E-2"/>
    <n v="2.0979020979021001E-2"/>
    <s v=""/>
    <s v=""/>
    <x v="0"/>
  </r>
  <r>
    <x v="0"/>
    <x v="71"/>
    <s v=""/>
    <x v="71"/>
    <x v="7"/>
    <x v="13"/>
    <x v="0"/>
    <n v="155"/>
    <n v="155"/>
    <n v="0.54195804195804198"/>
    <n v="0.54195804195804198"/>
    <s v=""/>
    <s v=""/>
    <x v="0"/>
  </r>
  <r>
    <x v="0"/>
    <x v="71"/>
    <s v=""/>
    <x v="71"/>
    <x v="2"/>
    <x v="14"/>
    <x v="0"/>
    <n v="215"/>
    <n v="215"/>
    <n v="0.74825174825174801"/>
    <n v="0.74825174825174801"/>
    <s v=""/>
    <s v=""/>
    <x v="0"/>
  </r>
  <r>
    <x v="0"/>
    <x v="71"/>
    <s v=""/>
    <x v="71"/>
    <x v="8"/>
    <x v="34"/>
    <x v="0"/>
    <n v="-1"/>
    <n v="0"/>
    <n v="-0.01"/>
    <n v="0"/>
    <s v=""/>
    <s v=""/>
    <x v="0"/>
  </r>
  <r>
    <x v="0"/>
    <x v="71"/>
    <s v=""/>
    <x v="71"/>
    <x v="3"/>
    <x v="7"/>
    <x v="0"/>
    <n v="-1"/>
    <n v="0"/>
    <n v="-0.01"/>
    <n v="0"/>
    <s v=""/>
    <s v=""/>
    <x v="0"/>
  </r>
  <r>
    <x v="0"/>
    <x v="71"/>
    <s v=""/>
    <x v="71"/>
    <x v="2"/>
    <x v="2"/>
    <x v="0"/>
    <n v="70"/>
    <n v="70"/>
    <n v="0.241258741258741"/>
    <n v="0.241258741258741"/>
    <s v=""/>
    <s v=""/>
    <x v="0"/>
  </r>
  <r>
    <x v="0"/>
    <x v="71"/>
    <s v=""/>
    <x v="71"/>
    <x v="6"/>
    <x v="11"/>
    <x v="0"/>
    <n v="285"/>
    <n v="285"/>
    <n v="1"/>
    <n v="1"/>
    <s v=""/>
    <s v=""/>
    <x v="0"/>
  </r>
  <r>
    <x v="0"/>
    <x v="71"/>
    <s v=""/>
    <x v="71"/>
    <x v="7"/>
    <x v="16"/>
    <x v="0"/>
    <n v="25"/>
    <n v="25"/>
    <n v="8.7412587412587395E-2"/>
    <n v="8.7412587412587395E-2"/>
    <s v=""/>
    <s v=""/>
    <x v="0"/>
  </r>
  <r>
    <x v="0"/>
    <x v="71"/>
    <s v=""/>
    <x v="71"/>
    <x v="1"/>
    <x v="8"/>
    <x v="0"/>
    <n v="50"/>
    <n v="50"/>
    <n v="0.178321678321678"/>
    <n v="0.178321678321678"/>
    <s v=""/>
    <s v=""/>
    <x v="0"/>
  </r>
  <r>
    <x v="0"/>
    <x v="71"/>
    <s v=""/>
    <x v="71"/>
    <x v="1"/>
    <x v="32"/>
    <x v="0"/>
    <n v="10"/>
    <n v="10"/>
    <n v="4.1958041958042001E-2"/>
    <n v="4.1958041958042001E-2"/>
    <s v=""/>
    <s v=""/>
    <x v="0"/>
  </r>
  <r>
    <x v="0"/>
    <x v="71"/>
    <s v=""/>
    <x v="71"/>
    <x v="3"/>
    <x v="22"/>
    <x v="0"/>
    <n v="-1"/>
    <n v="0"/>
    <n v="-0.01"/>
    <n v="0"/>
    <s v=""/>
    <s v=""/>
    <x v="0"/>
  </r>
  <r>
    <x v="0"/>
    <x v="71"/>
    <s v=""/>
    <x v="71"/>
    <x v="4"/>
    <x v="26"/>
    <x v="0"/>
    <n v="25"/>
    <n v="25"/>
    <n v="8.3916083916083906E-2"/>
    <n v="8.3916083916083906E-2"/>
    <s v=""/>
    <s v=""/>
    <x v="0"/>
  </r>
  <r>
    <x v="0"/>
    <x v="71"/>
    <s v=""/>
    <x v="71"/>
    <x v="4"/>
    <x v="27"/>
    <x v="0"/>
    <n v="70"/>
    <n v="70"/>
    <n v="0.23776223776223801"/>
    <n v="0.23776223776223801"/>
    <s v=""/>
    <s v=""/>
    <x v="0"/>
  </r>
  <r>
    <x v="0"/>
    <x v="71"/>
    <s v=""/>
    <x v="71"/>
    <x v="8"/>
    <x v="30"/>
    <x v="0"/>
    <n v="-1"/>
    <n v="0"/>
    <n v="-0.01"/>
    <n v="0"/>
    <s v=""/>
    <s v=""/>
    <x v="0"/>
  </r>
  <r>
    <x v="0"/>
    <x v="71"/>
    <s v=""/>
    <x v="71"/>
    <x v="7"/>
    <x v="15"/>
    <x v="0"/>
    <n v="20"/>
    <n v="20"/>
    <n v="7.3426573426573397E-2"/>
    <n v="7.3426573426573397E-2"/>
    <s v=""/>
    <s v=""/>
    <x v="0"/>
  </r>
  <r>
    <x v="0"/>
    <x v="71"/>
    <s v=""/>
    <x v="71"/>
    <x v="4"/>
    <x v="1"/>
    <x v="0"/>
    <n v="-1"/>
    <n v="0"/>
    <n v="-0.01"/>
    <n v="0"/>
    <s v=""/>
    <s v=""/>
    <x v="0"/>
  </r>
  <r>
    <x v="0"/>
    <x v="71"/>
    <s v=""/>
    <x v="71"/>
    <x v="7"/>
    <x v="31"/>
    <x v="0"/>
    <n v="85"/>
    <n v="85"/>
    <n v="0.29720279720279702"/>
    <n v="0.29720279720279702"/>
    <s v=""/>
    <s v=""/>
    <x v="0"/>
  </r>
  <r>
    <x v="0"/>
    <x v="71"/>
    <s v=""/>
    <x v="71"/>
    <x v="7"/>
    <x v="7"/>
    <x v="0"/>
    <n v="-1"/>
    <n v="0"/>
    <n v="-0.01"/>
    <n v="0"/>
    <s v=""/>
    <s v=""/>
    <x v="0"/>
  </r>
  <r>
    <x v="0"/>
    <x v="71"/>
    <s v=""/>
    <x v="71"/>
    <x v="8"/>
    <x v="28"/>
    <x v="0"/>
    <n v="-1"/>
    <n v="0"/>
    <n v="-0.01"/>
    <n v="0"/>
    <s v=""/>
    <s v=""/>
    <x v="0"/>
  </r>
  <r>
    <x v="0"/>
    <x v="71"/>
    <s v=""/>
    <x v="71"/>
    <x v="3"/>
    <x v="3"/>
    <x v="0"/>
    <n v="-1"/>
    <n v="0"/>
    <n v="-0.01"/>
    <n v="0"/>
    <s v=""/>
    <s v=""/>
    <x v="0"/>
  </r>
  <r>
    <x v="0"/>
    <x v="71"/>
    <s v=""/>
    <x v="71"/>
    <x v="2"/>
    <x v="7"/>
    <x v="0"/>
    <n v="-1"/>
    <n v="0"/>
    <n v="-0.01"/>
    <n v="0"/>
    <s v=""/>
    <s v=""/>
    <x v="0"/>
  </r>
  <r>
    <x v="0"/>
    <x v="71"/>
    <s v=""/>
    <x v="71"/>
    <x v="4"/>
    <x v="5"/>
    <x v="0"/>
    <n v="-1"/>
    <n v="0"/>
    <n v="-0.01"/>
    <n v="0"/>
    <s v=""/>
    <s v=""/>
    <x v="0"/>
  </r>
  <r>
    <x v="0"/>
    <x v="71"/>
    <s v=""/>
    <x v="71"/>
    <x v="3"/>
    <x v="36"/>
    <x v="0"/>
    <n v="10"/>
    <n v="10"/>
    <n v="3.4965034965035002E-2"/>
    <n v="3.4965034965035002E-2"/>
    <s v=""/>
    <s v=""/>
    <x v="0"/>
  </r>
  <r>
    <x v="0"/>
    <x v="71"/>
    <s v=""/>
    <x v="71"/>
    <x v="5"/>
    <x v="17"/>
    <x v="2"/>
    <n v="260"/>
    <n v="260"/>
    <n v="0.90209790209790197"/>
    <n v="0.90209790209790197"/>
    <s v=""/>
    <s v=""/>
    <x v="0"/>
  </r>
  <r>
    <x v="0"/>
    <x v="71"/>
    <s v=""/>
    <x v="71"/>
    <x v="8"/>
    <x v="7"/>
    <x v="0"/>
    <n v="285"/>
    <n v="285"/>
    <n v="1"/>
    <n v="1"/>
    <s v=""/>
    <s v=""/>
    <x v="0"/>
  </r>
  <r>
    <x v="0"/>
    <x v="71"/>
    <s v=""/>
    <x v="71"/>
    <x v="1"/>
    <x v="1"/>
    <x v="0"/>
    <n v="-1"/>
    <n v="0"/>
    <n v="-0.01"/>
    <n v="0"/>
    <s v=""/>
    <s v=""/>
    <x v="0"/>
  </r>
  <r>
    <x v="0"/>
    <x v="71"/>
    <s v=""/>
    <x v="71"/>
    <x v="8"/>
    <x v="33"/>
    <x v="0"/>
    <n v="-1"/>
    <n v="0"/>
    <n v="-0.01"/>
    <n v="0"/>
    <s v=""/>
    <s v=""/>
    <x v="0"/>
  </r>
  <r>
    <x v="0"/>
    <x v="71"/>
    <s v=""/>
    <x v="71"/>
    <x v="1"/>
    <x v="23"/>
    <x v="0"/>
    <n v="145"/>
    <n v="145"/>
    <n v="0.51398601398601396"/>
    <n v="0.51398601398601396"/>
    <s v=""/>
    <s v=""/>
    <x v="0"/>
  </r>
  <r>
    <x v="0"/>
    <x v="72"/>
    <s v=""/>
    <x v="72"/>
    <x v="5"/>
    <x v="17"/>
    <x v="2"/>
    <n v="-1"/>
    <n v="0"/>
    <n v="-0.01"/>
    <n v="0"/>
    <s v=""/>
    <s v=""/>
    <x v="0"/>
  </r>
  <r>
    <x v="0"/>
    <x v="72"/>
    <s v=""/>
    <x v="72"/>
    <x v="8"/>
    <x v="33"/>
    <x v="0"/>
    <n v="-1"/>
    <n v="0"/>
    <n v="-0.01"/>
    <n v="0"/>
    <s v=""/>
    <s v=""/>
    <x v="0"/>
  </r>
  <r>
    <x v="0"/>
    <x v="72"/>
    <s v=""/>
    <x v="72"/>
    <x v="3"/>
    <x v="36"/>
    <x v="0"/>
    <n v="-1"/>
    <n v="0"/>
    <n v="-0.01"/>
    <n v="0"/>
    <s v=""/>
    <s v=""/>
    <x v="0"/>
  </r>
  <r>
    <x v="0"/>
    <x v="72"/>
    <s v=""/>
    <x v="72"/>
    <x v="4"/>
    <x v="4"/>
    <x v="0"/>
    <n v="-1"/>
    <n v="0"/>
    <n v="-0.01"/>
    <n v="0"/>
    <s v=""/>
    <s v=""/>
    <x v="0"/>
  </r>
  <r>
    <x v="0"/>
    <x v="72"/>
    <s v=""/>
    <x v="72"/>
    <x v="7"/>
    <x v="15"/>
    <x v="0"/>
    <n v="25"/>
    <n v="25"/>
    <n v="6.19047619047619E-2"/>
    <n v="6.19047619047619E-2"/>
    <s v=""/>
    <s v=""/>
    <x v="0"/>
  </r>
  <r>
    <x v="0"/>
    <x v="72"/>
    <s v=""/>
    <x v="72"/>
    <x v="8"/>
    <x v="29"/>
    <x v="0"/>
    <n v="-1"/>
    <n v="0"/>
    <n v="-0.01"/>
    <n v="0"/>
    <s v=""/>
    <s v=""/>
    <x v="0"/>
  </r>
  <r>
    <x v="0"/>
    <x v="72"/>
    <s v=""/>
    <x v="72"/>
    <x v="1"/>
    <x v="23"/>
    <x v="0"/>
    <n v="-1"/>
    <n v="0"/>
    <n v="-0.01"/>
    <n v="0"/>
    <s v=""/>
    <s v=""/>
    <x v="0"/>
  </r>
  <r>
    <x v="0"/>
    <x v="72"/>
    <s v=""/>
    <x v="72"/>
    <x v="5"/>
    <x v="1"/>
    <x v="1"/>
    <n v="420"/>
    <n v="420"/>
    <n v="1"/>
    <n v="1"/>
    <s v=""/>
    <s v=""/>
    <x v="0"/>
  </r>
  <r>
    <x v="0"/>
    <x v="72"/>
    <s v=""/>
    <x v="72"/>
    <x v="4"/>
    <x v="9"/>
    <x v="0"/>
    <n v="-1"/>
    <n v="0"/>
    <n v="-0.01"/>
    <n v="0"/>
    <s v=""/>
    <s v=""/>
    <x v="0"/>
  </r>
  <r>
    <x v="0"/>
    <x v="72"/>
    <s v=""/>
    <x v="72"/>
    <x v="2"/>
    <x v="12"/>
    <x v="0"/>
    <n v="-1"/>
    <n v="0"/>
    <n v="-0.01"/>
    <n v="0"/>
    <s v=""/>
    <s v=""/>
    <x v="0"/>
  </r>
  <r>
    <x v="0"/>
    <x v="72"/>
    <s v=""/>
    <x v="72"/>
    <x v="6"/>
    <x v="11"/>
    <x v="0"/>
    <n v="420"/>
    <n v="420"/>
    <n v="1"/>
    <n v="1"/>
    <s v=""/>
    <s v=""/>
    <x v="0"/>
  </r>
  <r>
    <x v="0"/>
    <x v="72"/>
    <s v=""/>
    <x v="72"/>
    <x v="3"/>
    <x v="6"/>
    <x v="0"/>
    <n v="-1"/>
    <n v="0"/>
    <n v="-0.01"/>
    <n v="0"/>
    <s v=""/>
    <s v=""/>
    <x v="0"/>
  </r>
  <r>
    <x v="0"/>
    <x v="72"/>
    <s v=""/>
    <x v="72"/>
    <x v="3"/>
    <x v="24"/>
    <x v="0"/>
    <n v="-1"/>
    <n v="0"/>
    <n v="-0.01"/>
    <n v="0"/>
    <s v=""/>
    <s v=""/>
    <x v="0"/>
  </r>
  <r>
    <x v="0"/>
    <x v="72"/>
    <s v=""/>
    <x v="72"/>
    <x v="4"/>
    <x v="19"/>
    <x v="0"/>
    <n v="-1"/>
    <n v="0"/>
    <n v="-0.01"/>
    <n v="0"/>
    <s v=""/>
    <s v=""/>
    <x v="0"/>
  </r>
  <r>
    <x v="0"/>
    <x v="72"/>
    <s v=""/>
    <x v="72"/>
    <x v="9"/>
    <x v="11"/>
    <x v="0"/>
    <s v=""/>
    <s v=""/>
    <s v=""/>
    <s v=""/>
    <n v="-1"/>
    <n v="-1"/>
    <x v="0"/>
  </r>
  <r>
    <x v="0"/>
    <x v="72"/>
    <s v=""/>
    <x v="72"/>
    <x v="10"/>
    <x v="11"/>
    <x v="0"/>
    <s v=""/>
    <s v=""/>
    <s v=""/>
    <s v=""/>
    <n v="-1"/>
    <n v="-1"/>
    <x v="0"/>
  </r>
  <r>
    <x v="0"/>
    <x v="72"/>
    <s v=""/>
    <x v="72"/>
    <x v="3"/>
    <x v="21"/>
    <x v="0"/>
    <n v="-1"/>
    <n v="0"/>
    <n v="-0.01"/>
    <n v="0"/>
    <s v=""/>
    <s v=""/>
    <x v="0"/>
  </r>
  <r>
    <x v="0"/>
    <x v="72"/>
    <s v=""/>
    <x v="72"/>
    <x v="4"/>
    <x v="26"/>
    <x v="0"/>
    <n v="-1"/>
    <n v="0"/>
    <n v="-0.01"/>
    <n v="0"/>
    <s v=""/>
    <s v=""/>
    <x v="0"/>
  </r>
  <r>
    <x v="0"/>
    <x v="72"/>
    <s v=""/>
    <x v="72"/>
    <x v="7"/>
    <x v="16"/>
    <x v="0"/>
    <n v="30"/>
    <n v="30"/>
    <n v="7.3809523809523797E-2"/>
    <n v="7.3809523809523797E-2"/>
    <s v=""/>
    <s v=""/>
    <x v="0"/>
  </r>
  <r>
    <x v="0"/>
    <x v="72"/>
    <s v=""/>
    <x v="72"/>
    <x v="4"/>
    <x v="27"/>
    <x v="0"/>
    <n v="-1"/>
    <n v="0"/>
    <n v="-0.01"/>
    <n v="0"/>
    <s v=""/>
    <s v=""/>
    <x v="0"/>
  </r>
  <r>
    <x v="0"/>
    <x v="72"/>
    <s v=""/>
    <x v="72"/>
    <x v="4"/>
    <x v="10"/>
    <x v="0"/>
    <n v="-1"/>
    <n v="0"/>
    <n v="-0.01"/>
    <n v="0"/>
    <s v=""/>
    <s v=""/>
    <x v="0"/>
  </r>
  <r>
    <x v="0"/>
    <x v="72"/>
    <s v=""/>
    <x v="72"/>
    <x v="5"/>
    <x v="35"/>
    <x v="3"/>
    <n v="-1"/>
    <n v="0"/>
    <n v="-0.01"/>
    <n v="0"/>
    <s v=""/>
    <s v=""/>
    <x v="0"/>
  </r>
  <r>
    <x v="0"/>
    <x v="72"/>
    <s v=""/>
    <x v="72"/>
    <x v="1"/>
    <x v="8"/>
    <x v="0"/>
    <n v="-1"/>
    <n v="0"/>
    <n v="-0.01"/>
    <n v="0"/>
    <s v=""/>
    <s v=""/>
    <x v="0"/>
  </r>
  <r>
    <x v="0"/>
    <x v="72"/>
    <s v=""/>
    <x v="72"/>
    <x v="0"/>
    <x v="0"/>
    <x v="0"/>
    <n v="1"/>
    <s v=""/>
    <s v=""/>
    <s v=""/>
    <s v=""/>
    <s v=""/>
    <x v="0"/>
  </r>
  <r>
    <x v="0"/>
    <x v="72"/>
    <s v=""/>
    <x v="72"/>
    <x v="1"/>
    <x v="1"/>
    <x v="0"/>
    <n v="420"/>
    <n v="420"/>
    <n v="1"/>
    <n v="1"/>
    <s v=""/>
    <s v=""/>
    <x v="0"/>
  </r>
  <r>
    <x v="0"/>
    <x v="72"/>
    <s v=""/>
    <x v="72"/>
    <x v="8"/>
    <x v="34"/>
    <x v="0"/>
    <n v="-1"/>
    <n v="0"/>
    <n v="-0.01"/>
    <n v="0"/>
    <s v=""/>
    <s v=""/>
    <x v="0"/>
  </r>
  <r>
    <x v="0"/>
    <x v="72"/>
    <s v=""/>
    <x v="72"/>
    <x v="2"/>
    <x v="7"/>
    <x v="0"/>
    <n v="420"/>
    <n v="420"/>
    <n v="1"/>
    <n v="1"/>
    <s v=""/>
    <s v=""/>
    <x v="0"/>
  </r>
  <r>
    <x v="0"/>
    <x v="72"/>
    <s v=""/>
    <x v="72"/>
    <x v="7"/>
    <x v="13"/>
    <x v="0"/>
    <n v="165"/>
    <n v="165"/>
    <n v="0.39761904761904798"/>
    <n v="0.39761904761904798"/>
    <s v=""/>
    <s v=""/>
    <x v="0"/>
  </r>
  <r>
    <x v="0"/>
    <x v="72"/>
    <s v=""/>
    <x v="72"/>
    <x v="1"/>
    <x v="20"/>
    <x v="0"/>
    <n v="-1"/>
    <n v="0"/>
    <n v="-0.01"/>
    <n v="0"/>
    <s v=""/>
    <s v=""/>
    <x v="0"/>
  </r>
  <r>
    <x v="0"/>
    <x v="72"/>
    <s v=""/>
    <x v="72"/>
    <x v="2"/>
    <x v="14"/>
    <x v="0"/>
    <n v="-1"/>
    <n v="0"/>
    <n v="-0.01"/>
    <n v="0"/>
    <s v=""/>
    <s v=""/>
    <x v="0"/>
  </r>
  <r>
    <x v="0"/>
    <x v="72"/>
    <s v=""/>
    <x v="72"/>
    <x v="3"/>
    <x v="22"/>
    <x v="0"/>
    <n v="-1"/>
    <n v="0"/>
    <n v="-0.01"/>
    <n v="0"/>
    <s v=""/>
    <s v=""/>
    <x v="0"/>
  </r>
  <r>
    <x v="0"/>
    <x v="72"/>
    <s v=""/>
    <x v="72"/>
    <x v="1"/>
    <x v="32"/>
    <x v="0"/>
    <n v="-1"/>
    <n v="0"/>
    <n v="-0.01"/>
    <n v="0"/>
    <s v=""/>
    <s v=""/>
    <x v="0"/>
  </r>
  <r>
    <x v="0"/>
    <x v="72"/>
    <s v=""/>
    <x v="72"/>
    <x v="3"/>
    <x v="25"/>
    <x v="0"/>
    <n v="-1"/>
    <n v="0"/>
    <n v="-0.01"/>
    <n v="0"/>
    <s v=""/>
    <s v=""/>
    <x v="0"/>
  </r>
  <r>
    <x v="0"/>
    <x v="72"/>
    <s v=""/>
    <x v="72"/>
    <x v="8"/>
    <x v="18"/>
    <x v="0"/>
    <n v="-1"/>
    <n v="0"/>
    <n v="-0.01"/>
    <n v="0"/>
    <s v=""/>
    <s v=""/>
    <x v="0"/>
  </r>
  <r>
    <x v="0"/>
    <x v="72"/>
    <s v=""/>
    <x v="72"/>
    <x v="8"/>
    <x v="7"/>
    <x v="0"/>
    <n v="420"/>
    <n v="420"/>
    <n v="1"/>
    <n v="1"/>
    <s v=""/>
    <s v=""/>
    <x v="0"/>
  </r>
  <r>
    <x v="0"/>
    <x v="72"/>
    <s v=""/>
    <x v="72"/>
    <x v="4"/>
    <x v="5"/>
    <x v="0"/>
    <n v="-1"/>
    <n v="0"/>
    <n v="-0.01"/>
    <n v="0"/>
    <s v=""/>
    <s v=""/>
    <x v="0"/>
  </r>
  <r>
    <x v="0"/>
    <x v="72"/>
    <s v=""/>
    <x v="72"/>
    <x v="8"/>
    <x v="30"/>
    <x v="0"/>
    <n v="-1"/>
    <n v="0"/>
    <n v="-0.01"/>
    <n v="0"/>
    <s v=""/>
    <s v=""/>
    <x v="0"/>
  </r>
  <r>
    <x v="0"/>
    <x v="72"/>
    <s v=""/>
    <x v="72"/>
    <x v="8"/>
    <x v="28"/>
    <x v="0"/>
    <n v="-1"/>
    <n v="0"/>
    <n v="-0.01"/>
    <n v="0"/>
    <s v=""/>
    <s v=""/>
    <x v="0"/>
  </r>
  <r>
    <x v="0"/>
    <x v="72"/>
    <s v=""/>
    <x v="72"/>
    <x v="7"/>
    <x v="7"/>
    <x v="0"/>
    <n v="-1"/>
    <n v="0"/>
    <n v="-0.01"/>
    <n v="0"/>
    <s v=""/>
    <s v=""/>
    <x v="0"/>
  </r>
  <r>
    <x v="0"/>
    <x v="72"/>
    <s v=""/>
    <x v="72"/>
    <x v="7"/>
    <x v="31"/>
    <x v="0"/>
    <n v="195"/>
    <n v="195"/>
    <n v="0.46666666666666701"/>
    <n v="0.46666666666666701"/>
    <s v=""/>
    <s v=""/>
    <x v="0"/>
  </r>
  <r>
    <x v="0"/>
    <x v="72"/>
    <s v=""/>
    <x v="72"/>
    <x v="3"/>
    <x v="3"/>
    <x v="0"/>
    <n v="-1"/>
    <n v="0"/>
    <n v="-0.01"/>
    <n v="0"/>
    <s v=""/>
    <s v=""/>
    <x v="0"/>
  </r>
  <r>
    <x v="0"/>
    <x v="72"/>
    <s v=""/>
    <x v="72"/>
    <x v="3"/>
    <x v="7"/>
    <x v="0"/>
    <n v="420"/>
    <n v="420"/>
    <n v="1"/>
    <n v="1"/>
    <s v=""/>
    <s v=""/>
    <x v="0"/>
  </r>
  <r>
    <x v="0"/>
    <x v="72"/>
    <s v=""/>
    <x v="72"/>
    <x v="2"/>
    <x v="2"/>
    <x v="0"/>
    <n v="-1"/>
    <n v="0"/>
    <n v="-0.01"/>
    <n v="0"/>
    <s v=""/>
    <s v=""/>
    <x v="0"/>
  </r>
  <r>
    <x v="0"/>
    <x v="72"/>
    <s v=""/>
    <x v="72"/>
    <x v="4"/>
    <x v="1"/>
    <x v="0"/>
    <n v="420"/>
    <n v="420"/>
    <n v="1"/>
    <n v="1"/>
    <s v=""/>
    <s v=""/>
    <x v="0"/>
  </r>
  <r>
    <x v="0"/>
    <x v="73"/>
    <s v=""/>
    <x v="73"/>
    <x v="3"/>
    <x v="6"/>
    <x v="0"/>
    <n v="-1"/>
    <n v="0"/>
    <n v="-0.01"/>
    <n v="0"/>
    <s v=""/>
    <s v=""/>
    <x v="0"/>
  </r>
  <r>
    <x v="0"/>
    <x v="73"/>
    <s v=""/>
    <x v="73"/>
    <x v="3"/>
    <x v="24"/>
    <x v="0"/>
    <n v="295"/>
    <n v="295"/>
    <n v="0.69230769230769196"/>
    <n v="0.69230769230769196"/>
    <s v=""/>
    <s v=""/>
    <x v="0"/>
  </r>
  <r>
    <x v="0"/>
    <x v="73"/>
    <s v=""/>
    <x v="73"/>
    <x v="3"/>
    <x v="22"/>
    <x v="0"/>
    <n v="-1"/>
    <n v="0"/>
    <n v="-0.01"/>
    <n v="0"/>
    <s v=""/>
    <s v=""/>
    <x v="0"/>
  </r>
  <r>
    <x v="0"/>
    <x v="73"/>
    <s v=""/>
    <x v="73"/>
    <x v="4"/>
    <x v="26"/>
    <x v="0"/>
    <n v="20"/>
    <n v="20"/>
    <n v="5.1282051282051301E-2"/>
    <n v="5.1282051282051301E-2"/>
    <s v=""/>
    <s v=""/>
    <x v="0"/>
  </r>
  <r>
    <x v="0"/>
    <x v="73"/>
    <s v=""/>
    <x v="73"/>
    <x v="8"/>
    <x v="18"/>
    <x v="0"/>
    <n v="-1"/>
    <n v="0"/>
    <n v="-0.01"/>
    <n v="0"/>
    <s v=""/>
    <s v=""/>
    <x v="0"/>
  </r>
  <r>
    <x v="0"/>
    <x v="73"/>
    <s v=""/>
    <x v="73"/>
    <x v="2"/>
    <x v="12"/>
    <x v="0"/>
    <n v="-1"/>
    <n v="0"/>
    <n v="-0.01"/>
    <n v="0"/>
    <s v=""/>
    <s v=""/>
    <x v="0"/>
  </r>
  <r>
    <x v="0"/>
    <x v="73"/>
    <s v=""/>
    <x v="73"/>
    <x v="4"/>
    <x v="5"/>
    <x v="0"/>
    <n v="-1"/>
    <n v="0"/>
    <n v="-0.01"/>
    <n v="0"/>
    <s v=""/>
    <s v=""/>
    <x v="0"/>
  </r>
  <r>
    <x v="0"/>
    <x v="73"/>
    <s v=""/>
    <x v="73"/>
    <x v="1"/>
    <x v="32"/>
    <x v="0"/>
    <n v="-1"/>
    <n v="0"/>
    <n v="-0.01"/>
    <n v="0"/>
    <s v=""/>
    <s v=""/>
    <x v="0"/>
  </r>
  <r>
    <x v="0"/>
    <x v="73"/>
    <s v=""/>
    <x v="73"/>
    <x v="7"/>
    <x v="31"/>
    <x v="0"/>
    <n v="100"/>
    <n v="100"/>
    <n v="0.23310023310023301"/>
    <n v="0.23310023310023301"/>
    <s v=""/>
    <s v=""/>
    <x v="0"/>
  </r>
  <r>
    <x v="0"/>
    <x v="73"/>
    <s v=""/>
    <x v="73"/>
    <x v="8"/>
    <x v="28"/>
    <x v="0"/>
    <n v="-1"/>
    <n v="0"/>
    <n v="-0.01"/>
    <n v="0"/>
    <s v=""/>
    <s v=""/>
    <x v="0"/>
  </r>
  <r>
    <x v="0"/>
    <x v="73"/>
    <s v=""/>
    <x v="73"/>
    <x v="7"/>
    <x v="13"/>
    <x v="0"/>
    <n v="280"/>
    <n v="280"/>
    <n v="0.65034965034964998"/>
    <n v="0.65034965034964998"/>
    <s v=""/>
    <s v=""/>
    <x v="0"/>
  </r>
  <r>
    <x v="0"/>
    <x v="73"/>
    <s v=""/>
    <x v="73"/>
    <x v="4"/>
    <x v="27"/>
    <x v="0"/>
    <n v="120"/>
    <n v="120"/>
    <n v="0.27738927738927699"/>
    <n v="0.27738927738927699"/>
    <s v=""/>
    <s v=""/>
    <x v="0"/>
  </r>
  <r>
    <x v="0"/>
    <x v="73"/>
    <s v=""/>
    <x v="73"/>
    <x v="3"/>
    <x v="25"/>
    <x v="0"/>
    <n v="-1"/>
    <n v="0"/>
    <n v="-0.01"/>
    <n v="0"/>
    <s v=""/>
    <s v=""/>
    <x v="0"/>
  </r>
  <r>
    <x v="0"/>
    <x v="73"/>
    <s v=""/>
    <x v="73"/>
    <x v="1"/>
    <x v="1"/>
    <x v="0"/>
    <n v="430"/>
    <n v="430"/>
    <n v="1"/>
    <n v="1"/>
    <s v=""/>
    <s v=""/>
    <x v="0"/>
  </r>
  <r>
    <x v="0"/>
    <x v="73"/>
    <s v=""/>
    <x v="73"/>
    <x v="3"/>
    <x v="7"/>
    <x v="0"/>
    <n v="-1"/>
    <n v="0"/>
    <n v="-0.01"/>
    <n v="0"/>
    <s v=""/>
    <s v=""/>
    <x v="0"/>
  </r>
  <r>
    <x v="0"/>
    <x v="73"/>
    <s v=""/>
    <x v="73"/>
    <x v="4"/>
    <x v="19"/>
    <x v="0"/>
    <n v="90"/>
    <n v="90"/>
    <n v="0.20745920745920701"/>
    <n v="0.20745920745920701"/>
    <s v=""/>
    <s v=""/>
    <x v="0"/>
  </r>
  <r>
    <x v="0"/>
    <x v="73"/>
    <s v=""/>
    <x v="73"/>
    <x v="5"/>
    <x v="17"/>
    <x v="2"/>
    <n v="-1"/>
    <n v="0"/>
    <n v="-0.01"/>
    <n v="0"/>
    <s v=""/>
    <s v=""/>
    <x v="0"/>
  </r>
  <r>
    <x v="0"/>
    <x v="73"/>
    <s v=""/>
    <x v="73"/>
    <x v="8"/>
    <x v="30"/>
    <x v="0"/>
    <n v="-1"/>
    <n v="0"/>
    <n v="-0.01"/>
    <n v="0"/>
    <s v=""/>
    <s v=""/>
    <x v="0"/>
  </r>
  <r>
    <x v="0"/>
    <x v="73"/>
    <s v=""/>
    <x v="73"/>
    <x v="4"/>
    <x v="10"/>
    <x v="0"/>
    <n v="145"/>
    <n v="145"/>
    <n v="0.34265734265734299"/>
    <n v="0.34265734265734299"/>
    <s v=""/>
    <s v=""/>
    <x v="0"/>
  </r>
  <r>
    <x v="0"/>
    <x v="73"/>
    <s v=""/>
    <x v="73"/>
    <x v="4"/>
    <x v="4"/>
    <x v="0"/>
    <n v="40"/>
    <n v="40"/>
    <n v="9.7902097902097904E-2"/>
    <n v="9.7902097902097904E-2"/>
    <s v=""/>
    <s v=""/>
    <x v="0"/>
  </r>
  <r>
    <x v="0"/>
    <x v="73"/>
    <s v=""/>
    <x v="73"/>
    <x v="3"/>
    <x v="21"/>
    <x v="0"/>
    <n v="-1"/>
    <n v="0"/>
    <n v="-0.01"/>
    <n v="0"/>
    <s v=""/>
    <s v=""/>
    <x v="0"/>
  </r>
  <r>
    <x v="0"/>
    <x v="73"/>
    <s v=""/>
    <x v="73"/>
    <x v="0"/>
    <x v="0"/>
    <x v="0"/>
    <n v="1"/>
    <s v=""/>
    <s v=""/>
    <s v=""/>
    <s v=""/>
    <s v=""/>
    <x v="0"/>
  </r>
  <r>
    <x v="0"/>
    <x v="73"/>
    <s v=""/>
    <x v="73"/>
    <x v="10"/>
    <x v="11"/>
    <x v="0"/>
    <s v=""/>
    <s v=""/>
    <s v=""/>
    <s v=""/>
    <n v="28.123539999999998"/>
    <n v="28"/>
    <x v="0"/>
  </r>
  <r>
    <x v="0"/>
    <x v="73"/>
    <s v=""/>
    <x v="73"/>
    <x v="9"/>
    <x v="11"/>
    <x v="0"/>
    <s v=""/>
    <s v=""/>
    <s v=""/>
    <s v=""/>
    <n v="-1"/>
    <n v="-1"/>
    <x v="0"/>
  </r>
  <r>
    <x v="0"/>
    <x v="73"/>
    <s v=""/>
    <x v="73"/>
    <x v="8"/>
    <x v="33"/>
    <x v="0"/>
    <n v="-1"/>
    <n v="0"/>
    <n v="-0.01"/>
    <n v="0"/>
    <s v=""/>
    <s v=""/>
    <x v="0"/>
  </r>
  <r>
    <x v="0"/>
    <x v="73"/>
    <s v=""/>
    <x v="73"/>
    <x v="8"/>
    <x v="7"/>
    <x v="0"/>
    <n v="430"/>
    <n v="430"/>
    <n v="1"/>
    <n v="1"/>
    <s v=""/>
    <s v=""/>
    <x v="0"/>
  </r>
  <r>
    <x v="0"/>
    <x v="73"/>
    <s v=""/>
    <x v="73"/>
    <x v="3"/>
    <x v="3"/>
    <x v="0"/>
    <n v="-1"/>
    <n v="0"/>
    <n v="-0.01"/>
    <n v="0"/>
    <s v=""/>
    <s v=""/>
    <x v="0"/>
  </r>
  <r>
    <x v="0"/>
    <x v="73"/>
    <s v=""/>
    <x v="73"/>
    <x v="1"/>
    <x v="23"/>
    <x v="0"/>
    <n v="-1"/>
    <n v="0"/>
    <n v="-0.01"/>
    <n v="0"/>
    <s v=""/>
    <s v=""/>
    <x v="0"/>
  </r>
  <r>
    <x v="0"/>
    <x v="73"/>
    <s v=""/>
    <x v="73"/>
    <x v="3"/>
    <x v="36"/>
    <x v="0"/>
    <n v="120"/>
    <n v="120"/>
    <n v="0.27972027972028002"/>
    <n v="0.27972027972028002"/>
    <s v=""/>
    <s v=""/>
    <x v="0"/>
  </r>
  <r>
    <x v="0"/>
    <x v="73"/>
    <s v=""/>
    <x v="73"/>
    <x v="8"/>
    <x v="29"/>
    <x v="0"/>
    <n v="-1"/>
    <n v="0"/>
    <n v="-0.01"/>
    <n v="0"/>
    <s v=""/>
    <s v=""/>
    <x v="0"/>
  </r>
  <r>
    <x v="0"/>
    <x v="73"/>
    <s v=""/>
    <x v="73"/>
    <x v="7"/>
    <x v="15"/>
    <x v="0"/>
    <n v="15"/>
    <n v="15"/>
    <n v="3.4965034965035002E-2"/>
    <n v="3.4965034965035002E-2"/>
    <s v=""/>
    <s v=""/>
    <x v="0"/>
  </r>
  <r>
    <x v="0"/>
    <x v="73"/>
    <s v=""/>
    <x v="73"/>
    <x v="7"/>
    <x v="16"/>
    <x v="0"/>
    <n v="35"/>
    <n v="35"/>
    <n v="8.1585081585081598E-2"/>
    <n v="8.1585081585081598E-2"/>
    <s v=""/>
    <s v=""/>
    <x v="0"/>
  </r>
  <r>
    <x v="0"/>
    <x v="73"/>
    <s v=""/>
    <x v="73"/>
    <x v="5"/>
    <x v="35"/>
    <x v="3"/>
    <n v="-1"/>
    <n v="0"/>
    <n v="-0.01"/>
    <n v="0"/>
    <s v=""/>
    <s v=""/>
    <x v="0"/>
  </r>
  <r>
    <x v="0"/>
    <x v="73"/>
    <s v=""/>
    <x v="73"/>
    <x v="5"/>
    <x v="1"/>
    <x v="1"/>
    <n v="430"/>
    <n v="430"/>
    <n v="1"/>
    <n v="1"/>
    <s v=""/>
    <s v=""/>
    <x v="0"/>
  </r>
  <r>
    <x v="0"/>
    <x v="73"/>
    <s v=""/>
    <x v="73"/>
    <x v="6"/>
    <x v="11"/>
    <x v="0"/>
    <n v="430"/>
    <n v="430"/>
    <n v="1"/>
    <n v="1"/>
    <s v=""/>
    <s v=""/>
    <x v="0"/>
  </r>
  <r>
    <x v="0"/>
    <x v="73"/>
    <s v=""/>
    <x v="73"/>
    <x v="4"/>
    <x v="9"/>
    <x v="0"/>
    <n v="10"/>
    <n v="10"/>
    <n v="2.3310023310023301E-2"/>
    <n v="2.3310023310023301E-2"/>
    <s v=""/>
    <s v=""/>
    <x v="0"/>
  </r>
  <r>
    <x v="0"/>
    <x v="73"/>
    <s v=""/>
    <x v="73"/>
    <x v="1"/>
    <x v="8"/>
    <x v="0"/>
    <n v="-1"/>
    <n v="0"/>
    <n v="-0.01"/>
    <n v="0"/>
    <s v=""/>
    <s v=""/>
    <x v="0"/>
  </r>
  <r>
    <x v="0"/>
    <x v="73"/>
    <s v=""/>
    <x v="73"/>
    <x v="8"/>
    <x v="34"/>
    <x v="0"/>
    <n v="-1"/>
    <n v="0"/>
    <n v="-0.01"/>
    <n v="0"/>
    <s v=""/>
    <s v=""/>
    <x v="0"/>
  </r>
  <r>
    <x v="0"/>
    <x v="73"/>
    <s v=""/>
    <x v="73"/>
    <x v="2"/>
    <x v="7"/>
    <x v="0"/>
    <n v="430"/>
    <n v="430"/>
    <n v="1"/>
    <n v="1"/>
    <s v=""/>
    <s v=""/>
    <x v="0"/>
  </r>
  <r>
    <x v="0"/>
    <x v="73"/>
    <s v=""/>
    <x v="73"/>
    <x v="7"/>
    <x v="7"/>
    <x v="0"/>
    <n v="-1"/>
    <n v="0"/>
    <n v="-0.01"/>
    <n v="0"/>
    <s v=""/>
    <s v=""/>
    <x v="0"/>
  </r>
  <r>
    <x v="0"/>
    <x v="73"/>
    <s v=""/>
    <x v="73"/>
    <x v="4"/>
    <x v="1"/>
    <x v="0"/>
    <n v="-1"/>
    <n v="0"/>
    <n v="-0.01"/>
    <n v="0"/>
    <s v=""/>
    <s v=""/>
    <x v="0"/>
  </r>
  <r>
    <x v="0"/>
    <x v="73"/>
    <s v=""/>
    <x v="73"/>
    <x v="1"/>
    <x v="20"/>
    <x v="0"/>
    <n v="-1"/>
    <n v="0"/>
    <n v="-0.01"/>
    <n v="0"/>
    <s v=""/>
    <s v=""/>
    <x v="0"/>
  </r>
  <r>
    <x v="0"/>
    <x v="73"/>
    <s v=""/>
    <x v="73"/>
    <x v="2"/>
    <x v="14"/>
    <x v="0"/>
    <n v="-1"/>
    <n v="0"/>
    <n v="-0.01"/>
    <n v="0"/>
    <s v=""/>
    <s v=""/>
    <x v="0"/>
  </r>
  <r>
    <x v="0"/>
    <x v="73"/>
    <s v=""/>
    <x v="73"/>
    <x v="2"/>
    <x v="2"/>
    <x v="0"/>
    <n v="-1"/>
    <n v="0"/>
    <n v="-0.01"/>
    <n v="0"/>
    <s v=""/>
    <s v=""/>
    <x v="0"/>
  </r>
  <r>
    <x v="0"/>
    <x v="74"/>
    <s v=""/>
    <x v="74"/>
    <x v="3"/>
    <x v="24"/>
    <x v="0"/>
    <n v="355"/>
    <n v="355"/>
    <n v="0.82903981264636994"/>
    <n v="0.82903981264636994"/>
    <s v=""/>
    <s v=""/>
    <x v="0"/>
  </r>
  <r>
    <x v="0"/>
    <x v="74"/>
    <s v=""/>
    <x v="74"/>
    <x v="3"/>
    <x v="3"/>
    <x v="0"/>
    <n v="-1"/>
    <n v="0"/>
    <n v="-0.01"/>
    <n v="0"/>
    <s v=""/>
    <s v=""/>
    <x v="0"/>
  </r>
  <r>
    <x v="0"/>
    <x v="74"/>
    <s v=""/>
    <x v="74"/>
    <x v="8"/>
    <x v="34"/>
    <x v="0"/>
    <n v="10"/>
    <n v="10"/>
    <n v="2.1077283372365301E-2"/>
    <n v="2.1077283372365301E-2"/>
    <s v=""/>
    <s v=""/>
    <x v="0"/>
  </r>
  <r>
    <x v="0"/>
    <x v="74"/>
    <s v=""/>
    <x v="74"/>
    <x v="8"/>
    <x v="29"/>
    <x v="0"/>
    <n v="175"/>
    <n v="175"/>
    <n v="0.40515222482435598"/>
    <n v="0.40515222482435598"/>
    <s v=""/>
    <s v=""/>
    <x v="0"/>
  </r>
  <r>
    <x v="0"/>
    <x v="74"/>
    <s v=""/>
    <x v="74"/>
    <x v="1"/>
    <x v="23"/>
    <x v="0"/>
    <n v="185"/>
    <n v="185"/>
    <n v="0.43091334894613598"/>
    <n v="0.43091334894613598"/>
    <s v=""/>
    <s v=""/>
    <x v="0"/>
  </r>
  <r>
    <x v="0"/>
    <x v="74"/>
    <s v=""/>
    <x v="74"/>
    <x v="4"/>
    <x v="1"/>
    <x v="0"/>
    <n v="-1"/>
    <n v="0"/>
    <n v="-0.01"/>
    <n v="0"/>
    <s v=""/>
    <s v=""/>
    <x v="0"/>
  </r>
  <r>
    <x v="0"/>
    <x v="74"/>
    <s v=""/>
    <x v="74"/>
    <x v="8"/>
    <x v="33"/>
    <x v="0"/>
    <n v="20"/>
    <n v="20"/>
    <n v="5.15222482435597E-2"/>
    <n v="5.15222482435597E-2"/>
    <s v=""/>
    <s v=""/>
    <x v="0"/>
  </r>
  <r>
    <x v="0"/>
    <x v="74"/>
    <s v=""/>
    <x v="74"/>
    <x v="2"/>
    <x v="12"/>
    <x v="0"/>
    <n v="-1"/>
    <n v="0"/>
    <n v="-0.01"/>
    <n v="0"/>
    <s v=""/>
    <s v=""/>
    <x v="0"/>
  </r>
  <r>
    <x v="0"/>
    <x v="74"/>
    <s v=""/>
    <x v="74"/>
    <x v="3"/>
    <x v="7"/>
    <x v="0"/>
    <n v="-1"/>
    <n v="0"/>
    <n v="-0.01"/>
    <n v="0"/>
    <s v=""/>
    <s v=""/>
    <x v="0"/>
  </r>
  <r>
    <x v="0"/>
    <x v="74"/>
    <s v=""/>
    <x v="74"/>
    <x v="5"/>
    <x v="17"/>
    <x v="2"/>
    <n v="-1"/>
    <n v="0"/>
    <n v="-0.01"/>
    <n v="0"/>
    <s v=""/>
    <s v=""/>
    <x v="0"/>
  </r>
  <r>
    <x v="0"/>
    <x v="74"/>
    <s v=""/>
    <x v="74"/>
    <x v="1"/>
    <x v="8"/>
    <x v="0"/>
    <n v="110"/>
    <n v="110"/>
    <n v="0.25995316159250598"/>
    <n v="0.25995316159250598"/>
    <s v=""/>
    <s v=""/>
    <x v="0"/>
  </r>
  <r>
    <x v="0"/>
    <x v="74"/>
    <s v=""/>
    <x v="74"/>
    <x v="8"/>
    <x v="28"/>
    <x v="0"/>
    <n v="70"/>
    <n v="70"/>
    <n v="0.16861826697892299"/>
    <n v="0.16861826697892299"/>
    <s v=""/>
    <s v=""/>
    <x v="0"/>
  </r>
  <r>
    <x v="0"/>
    <x v="74"/>
    <s v=""/>
    <x v="74"/>
    <x v="3"/>
    <x v="21"/>
    <x v="0"/>
    <n v="-1"/>
    <n v="0"/>
    <n v="-0.01"/>
    <n v="0"/>
    <s v=""/>
    <s v=""/>
    <x v="0"/>
  </r>
  <r>
    <x v="0"/>
    <x v="74"/>
    <s v=""/>
    <x v="74"/>
    <x v="8"/>
    <x v="30"/>
    <x v="0"/>
    <n v="145"/>
    <n v="145"/>
    <n v="0.33489461358313799"/>
    <n v="0.33489461358313799"/>
    <s v=""/>
    <s v=""/>
    <x v="0"/>
  </r>
  <r>
    <x v="0"/>
    <x v="74"/>
    <s v=""/>
    <x v="74"/>
    <x v="7"/>
    <x v="16"/>
    <x v="0"/>
    <n v="35"/>
    <n v="35"/>
    <n v="8.6651053864168603E-2"/>
    <n v="8.6651053864168603E-2"/>
    <s v=""/>
    <s v=""/>
    <x v="0"/>
  </r>
  <r>
    <x v="0"/>
    <x v="74"/>
    <s v=""/>
    <x v="74"/>
    <x v="0"/>
    <x v="0"/>
    <x v="0"/>
    <n v="1"/>
    <s v=""/>
    <s v=""/>
    <s v=""/>
    <s v=""/>
    <s v=""/>
    <x v="0"/>
  </r>
  <r>
    <x v="0"/>
    <x v="74"/>
    <s v=""/>
    <x v="74"/>
    <x v="4"/>
    <x v="10"/>
    <x v="0"/>
    <n v="135"/>
    <n v="135"/>
    <n v="0.32084309133489503"/>
    <n v="0.32084309133489503"/>
    <s v=""/>
    <s v=""/>
    <x v="0"/>
  </r>
  <r>
    <x v="0"/>
    <x v="74"/>
    <s v=""/>
    <x v="74"/>
    <x v="3"/>
    <x v="22"/>
    <x v="0"/>
    <n v="-1"/>
    <n v="0"/>
    <n v="-0.01"/>
    <n v="0"/>
    <s v=""/>
    <s v=""/>
    <x v="0"/>
  </r>
  <r>
    <x v="0"/>
    <x v="74"/>
    <s v=""/>
    <x v="74"/>
    <x v="1"/>
    <x v="20"/>
    <x v="0"/>
    <n v="120"/>
    <n v="120"/>
    <n v="0.28103044496487101"/>
    <n v="0.28103044496487101"/>
    <s v=""/>
    <s v=""/>
    <x v="0"/>
  </r>
  <r>
    <x v="0"/>
    <x v="74"/>
    <s v=""/>
    <x v="74"/>
    <x v="3"/>
    <x v="36"/>
    <x v="0"/>
    <n v="5"/>
    <n v="5"/>
    <n v="1.63934426229508E-2"/>
    <n v="1.63934426229508E-2"/>
    <s v=""/>
    <s v=""/>
    <x v="0"/>
  </r>
  <r>
    <x v="0"/>
    <x v="74"/>
    <s v=""/>
    <x v="74"/>
    <x v="2"/>
    <x v="2"/>
    <x v="0"/>
    <n v="80"/>
    <n v="80"/>
    <n v="0.18969555035128799"/>
    <n v="0.18969555035128799"/>
    <s v=""/>
    <s v=""/>
    <x v="0"/>
  </r>
  <r>
    <x v="0"/>
    <x v="74"/>
    <s v=""/>
    <x v="74"/>
    <x v="7"/>
    <x v="13"/>
    <x v="0"/>
    <n v="195"/>
    <n v="195"/>
    <n v="0.45199063231850101"/>
    <n v="0.45199063231850101"/>
    <s v=""/>
    <s v=""/>
    <x v="0"/>
  </r>
  <r>
    <x v="0"/>
    <x v="74"/>
    <s v=""/>
    <x v="74"/>
    <x v="7"/>
    <x v="7"/>
    <x v="0"/>
    <n v="-1"/>
    <n v="0"/>
    <n v="-0.01"/>
    <n v="0"/>
    <s v=""/>
    <s v=""/>
    <x v="0"/>
  </r>
  <r>
    <x v="0"/>
    <x v="74"/>
    <s v=""/>
    <x v="74"/>
    <x v="4"/>
    <x v="27"/>
    <x v="0"/>
    <n v="120"/>
    <n v="120"/>
    <n v="0.28103044496487101"/>
    <n v="0.28103044496487101"/>
    <s v=""/>
    <s v=""/>
    <x v="0"/>
  </r>
  <r>
    <x v="0"/>
    <x v="74"/>
    <s v=""/>
    <x v="74"/>
    <x v="7"/>
    <x v="31"/>
    <x v="0"/>
    <n v="170"/>
    <n v="170"/>
    <n v="0.39578454332552698"/>
    <n v="0.39578454332552698"/>
    <s v=""/>
    <s v=""/>
    <x v="0"/>
  </r>
  <r>
    <x v="0"/>
    <x v="74"/>
    <s v=""/>
    <x v="74"/>
    <x v="1"/>
    <x v="32"/>
    <x v="0"/>
    <n v="10"/>
    <n v="10"/>
    <n v="2.5761124121779898E-2"/>
    <n v="2.5761124121779898E-2"/>
    <s v=""/>
    <s v=""/>
    <x v="0"/>
  </r>
  <r>
    <x v="0"/>
    <x v="74"/>
    <s v=""/>
    <x v="74"/>
    <x v="1"/>
    <x v="1"/>
    <x v="0"/>
    <n v="-1"/>
    <n v="0"/>
    <n v="-0.01"/>
    <n v="0"/>
    <s v=""/>
    <s v=""/>
    <x v="0"/>
  </r>
  <r>
    <x v="0"/>
    <x v="74"/>
    <s v=""/>
    <x v="74"/>
    <x v="4"/>
    <x v="4"/>
    <x v="0"/>
    <n v="55"/>
    <n v="55"/>
    <n v="0.128805620608899"/>
    <n v="0.128805620608899"/>
    <s v=""/>
    <s v=""/>
    <x v="0"/>
  </r>
  <r>
    <x v="0"/>
    <x v="74"/>
    <s v=""/>
    <x v="74"/>
    <x v="2"/>
    <x v="7"/>
    <x v="0"/>
    <n v="95"/>
    <n v="95"/>
    <n v="0.22482435597189701"/>
    <n v="0.22482435597189701"/>
    <s v=""/>
    <s v=""/>
    <x v="0"/>
  </r>
  <r>
    <x v="0"/>
    <x v="74"/>
    <s v=""/>
    <x v="74"/>
    <x v="3"/>
    <x v="25"/>
    <x v="0"/>
    <n v="-1"/>
    <n v="0"/>
    <n v="-0.01"/>
    <n v="0"/>
    <s v=""/>
    <s v=""/>
    <x v="0"/>
  </r>
  <r>
    <x v="0"/>
    <x v="74"/>
    <s v=""/>
    <x v="74"/>
    <x v="6"/>
    <x v="11"/>
    <x v="0"/>
    <n v="425"/>
    <n v="425"/>
    <n v="1"/>
    <n v="1"/>
    <s v=""/>
    <s v=""/>
    <x v="0"/>
  </r>
  <r>
    <x v="0"/>
    <x v="74"/>
    <s v=""/>
    <x v="74"/>
    <x v="4"/>
    <x v="9"/>
    <x v="0"/>
    <n v="15"/>
    <n v="15"/>
    <n v="3.2786885245901599E-2"/>
    <n v="3.2786885245901599E-2"/>
    <s v=""/>
    <s v=""/>
    <x v="0"/>
  </r>
  <r>
    <x v="0"/>
    <x v="74"/>
    <s v=""/>
    <x v="74"/>
    <x v="4"/>
    <x v="26"/>
    <x v="0"/>
    <n v="25"/>
    <n v="25"/>
    <n v="5.8548009367681501E-2"/>
    <n v="5.8548009367681501E-2"/>
    <s v=""/>
    <s v=""/>
    <x v="0"/>
  </r>
  <r>
    <x v="0"/>
    <x v="74"/>
    <s v=""/>
    <x v="74"/>
    <x v="3"/>
    <x v="6"/>
    <x v="0"/>
    <n v="60"/>
    <n v="60"/>
    <n v="0.13817330210772799"/>
    <n v="0.13817330210772799"/>
    <s v=""/>
    <s v=""/>
    <x v="0"/>
  </r>
  <r>
    <x v="0"/>
    <x v="74"/>
    <s v=""/>
    <x v="74"/>
    <x v="5"/>
    <x v="1"/>
    <x v="1"/>
    <n v="425"/>
    <n v="425"/>
    <n v="1"/>
    <n v="1"/>
    <s v=""/>
    <s v=""/>
    <x v="0"/>
  </r>
  <r>
    <x v="0"/>
    <x v="74"/>
    <s v=""/>
    <x v="74"/>
    <x v="10"/>
    <x v="11"/>
    <x v="0"/>
    <s v=""/>
    <s v=""/>
    <s v=""/>
    <s v=""/>
    <n v="28.697890000000001"/>
    <n v="28"/>
    <x v="0"/>
  </r>
  <r>
    <x v="0"/>
    <x v="74"/>
    <s v=""/>
    <x v="74"/>
    <x v="9"/>
    <x v="11"/>
    <x v="0"/>
    <s v=""/>
    <s v=""/>
    <s v=""/>
    <s v=""/>
    <n v="8.2533300000000001"/>
    <n v="6"/>
    <x v="0"/>
  </r>
  <r>
    <x v="0"/>
    <x v="74"/>
    <s v=""/>
    <x v="74"/>
    <x v="4"/>
    <x v="19"/>
    <x v="0"/>
    <n v="75"/>
    <n v="75"/>
    <n v="0.175644028103045"/>
    <n v="0.175644028103045"/>
    <s v=""/>
    <s v=""/>
    <x v="0"/>
  </r>
  <r>
    <x v="0"/>
    <x v="74"/>
    <s v=""/>
    <x v="74"/>
    <x v="4"/>
    <x v="5"/>
    <x v="0"/>
    <n v="-1"/>
    <n v="0"/>
    <n v="-0.01"/>
    <n v="0"/>
    <s v=""/>
    <s v=""/>
    <x v="0"/>
  </r>
  <r>
    <x v="0"/>
    <x v="74"/>
    <s v=""/>
    <x v="74"/>
    <x v="7"/>
    <x v="15"/>
    <x v="0"/>
    <n v="30"/>
    <n v="30"/>
    <n v="6.5573770491803296E-2"/>
    <n v="6.5573770491803296E-2"/>
    <s v=""/>
    <s v=""/>
    <x v="0"/>
  </r>
  <r>
    <x v="0"/>
    <x v="74"/>
    <s v=""/>
    <x v="74"/>
    <x v="2"/>
    <x v="14"/>
    <x v="0"/>
    <n v="250"/>
    <n v="250"/>
    <n v="0.58548009367681497"/>
    <n v="0.58548009367681497"/>
    <s v=""/>
    <s v=""/>
    <x v="0"/>
  </r>
  <r>
    <x v="0"/>
    <x v="74"/>
    <s v=""/>
    <x v="74"/>
    <x v="8"/>
    <x v="7"/>
    <x v="0"/>
    <n v="-1"/>
    <n v="0"/>
    <n v="-0.01"/>
    <n v="0"/>
    <s v=""/>
    <s v=""/>
    <x v="0"/>
  </r>
  <r>
    <x v="0"/>
    <x v="74"/>
    <s v=""/>
    <x v="74"/>
    <x v="8"/>
    <x v="18"/>
    <x v="0"/>
    <n v="5"/>
    <n v="5"/>
    <n v="1.63934426229508E-2"/>
    <n v="1.63934426229508E-2"/>
    <s v=""/>
    <s v=""/>
    <x v="0"/>
  </r>
  <r>
    <x v="0"/>
    <x v="74"/>
    <s v=""/>
    <x v="74"/>
    <x v="5"/>
    <x v="35"/>
    <x v="3"/>
    <n v="-1"/>
    <n v="0"/>
    <n v="-0.01"/>
    <n v="0"/>
    <s v=""/>
    <s v=""/>
    <x v="0"/>
  </r>
  <r>
    <x v="0"/>
    <x v="75"/>
    <s v=""/>
    <x v="75"/>
    <x v="8"/>
    <x v="29"/>
    <x v="0"/>
    <n v="-1"/>
    <n v="0"/>
    <n v="-0.01"/>
    <n v="0"/>
    <s v=""/>
    <s v=""/>
    <x v="0"/>
  </r>
  <r>
    <x v="0"/>
    <x v="75"/>
    <s v=""/>
    <x v="75"/>
    <x v="1"/>
    <x v="1"/>
    <x v="0"/>
    <n v="25"/>
    <n v="25"/>
    <n v="1"/>
    <n v="1"/>
    <s v=""/>
    <s v=""/>
    <x v="0"/>
  </r>
  <r>
    <x v="0"/>
    <x v="75"/>
    <s v=""/>
    <x v="75"/>
    <x v="2"/>
    <x v="2"/>
    <x v="0"/>
    <n v="-1"/>
    <n v="0"/>
    <n v="-0.01"/>
    <n v="0"/>
    <s v=""/>
    <s v=""/>
    <x v="0"/>
  </r>
  <r>
    <x v="0"/>
    <x v="75"/>
    <s v=""/>
    <x v="75"/>
    <x v="3"/>
    <x v="36"/>
    <x v="0"/>
    <n v="-1"/>
    <n v="0"/>
    <n v="-0.01"/>
    <n v="0"/>
    <s v=""/>
    <s v=""/>
    <x v="0"/>
  </r>
  <r>
    <x v="0"/>
    <x v="75"/>
    <s v=""/>
    <x v="75"/>
    <x v="4"/>
    <x v="27"/>
    <x v="0"/>
    <n v="5"/>
    <n v="5"/>
    <n v="0.19230769230769201"/>
    <n v="0.19230769230769201"/>
    <s v=""/>
    <s v=""/>
    <x v="0"/>
  </r>
  <r>
    <x v="0"/>
    <x v="75"/>
    <s v=""/>
    <x v="75"/>
    <x v="7"/>
    <x v="31"/>
    <x v="0"/>
    <n v="-1"/>
    <n v="0"/>
    <n v="-0.01"/>
    <n v="0"/>
    <s v=""/>
    <s v=""/>
    <x v="0"/>
  </r>
  <r>
    <x v="0"/>
    <x v="75"/>
    <s v=""/>
    <x v="75"/>
    <x v="8"/>
    <x v="7"/>
    <x v="0"/>
    <n v="25"/>
    <n v="25"/>
    <n v="1"/>
    <n v="1"/>
    <s v=""/>
    <s v=""/>
    <x v="0"/>
  </r>
  <r>
    <x v="0"/>
    <x v="75"/>
    <s v=""/>
    <x v="75"/>
    <x v="2"/>
    <x v="7"/>
    <x v="0"/>
    <n v="25"/>
    <n v="25"/>
    <n v="1"/>
    <n v="1"/>
    <s v=""/>
    <s v=""/>
    <x v="0"/>
  </r>
  <r>
    <x v="0"/>
    <x v="75"/>
    <s v=""/>
    <x v="75"/>
    <x v="4"/>
    <x v="4"/>
    <x v="0"/>
    <n v="-1"/>
    <n v="0"/>
    <n v="-0.01"/>
    <n v="0"/>
    <s v=""/>
    <s v=""/>
    <x v="0"/>
  </r>
  <r>
    <x v="0"/>
    <x v="75"/>
    <s v=""/>
    <x v="75"/>
    <x v="5"/>
    <x v="1"/>
    <x v="1"/>
    <n v="25"/>
    <n v="25"/>
    <n v="1"/>
    <n v="1"/>
    <s v=""/>
    <s v=""/>
    <x v="0"/>
  </r>
  <r>
    <x v="0"/>
    <x v="75"/>
    <s v=""/>
    <x v="75"/>
    <x v="7"/>
    <x v="13"/>
    <x v="0"/>
    <n v="20"/>
    <n v="20"/>
    <n v="0.69230769230769196"/>
    <n v="0.69230769230769196"/>
    <s v=""/>
    <s v=""/>
    <x v="0"/>
  </r>
  <r>
    <x v="0"/>
    <x v="75"/>
    <s v=""/>
    <x v="75"/>
    <x v="1"/>
    <x v="20"/>
    <x v="0"/>
    <n v="-1"/>
    <n v="0"/>
    <n v="-0.01"/>
    <n v="0"/>
    <s v=""/>
    <s v=""/>
    <x v="0"/>
  </r>
  <r>
    <x v="0"/>
    <x v="75"/>
    <s v=""/>
    <x v="75"/>
    <x v="3"/>
    <x v="25"/>
    <x v="0"/>
    <n v="-1"/>
    <n v="0"/>
    <n v="-0.01"/>
    <n v="0"/>
    <s v=""/>
    <s v=""/>
    <x v="0"/>
  </r>
  <r>
    <x v="0"/>
    <x v="75"/>
    <s v=""/>
    <x v="75"/>
    <x v="1"/>
    <x v="32"/>
    <x v="0"/>
    <n v="-1"/>
    <n v="0"/>
    <n v="-0.01"/>
    <n v="0"/>
    <s v=""/>
    <s v=""/>
    <x v="0"/>
  </r>
  <r>
    <x v="0"/>
    <x v="75"/>
    <s v=""/>
    <x v="75"/>
    <x v="8"/>
    <x v="34"/>
    <x v="0"/>
    <n v="-1"/>
    <n v="0"/>
    <n v="-0.01"/>
    <n v="0"/>
    <s v=""/>
    <s v=""/>
    <x v="0"/>
  </r>
  <r>
    <x v="0"/>
    <x v="75"/>
    <s v=""/>
    <x v="75"/>
    <x v="3"/>
    <x v="24"/>
    <x v="0"/>
    <n v="20"/>
    <n v="20"/>
    <n v="0.73076923076923095"/>
    <n v="0.73076923076923095"/>
    <s v=""/>
    <s v=""/>
    <x v="0"/>
  </r>
  <r>
    <x v="0"/>
    <x v="75"/>
    <s v=""/>
    <x v="75"/>
    <x v="4"/>
    <x v="10"/>
    <x v="0"/>
    <n v="10"/>
    <n v="10"/>
    <n v="0.30769230769230799"/>
    <n v="0.30769230769230799"/>
    <s v=""/>
    <s v=""/>
    <x v="0"/>
  </r>
  <r>
    <x v="0"/>
    <x v="75"/>
    <s v=""/>
    <x v="75"/>
    <x v="1"/>
    <x v="23"/>
    <x v="0"/>
    <n v="-1"/>
    <n v="0"/>
    <n v="-0.01"/>
    <n v="0"/>
    <s v=""/>
    <s v=""/>
    <x v="0"/>
  </r>
  <r>
    <x v="0"/>
    <x v="75"/>
    <s v=""/>
    <x v="75"/>
    <x v="4"/>
    <x v="5"/>
    <x v="0"/>
    <n v="-1"/>
    <n v="0"/>
    <n v="-0.01"/>
    <n v="0"/>
    <s v=""/>
    <s v=""/>
    <x v="0"/>
  </r>
  <r>
    <x v="0"/>
    <x v="75"/>
    <s v=""/>
    <x v="75"/>
    <x v="7"/>
    <x v="7"/>
    <x v="0"/>
    <n v="-1"/>
    <n v="0"/>
    <n v="-0.01"/>
    <n v="0"/>
    <s v=""/>
    <s v=""/>
    <x v="0"/>
  </r>
  <r>
    <x v="0"/>
    <x v="75"/>
    <s v=""/>
    <x v="75"/>
    <x v="3"/>
    <x v="22"/>
    <x v="0"/>
    <n v="-1"/>
    <n v="0"/>
    <n v="-0.01"/>
    <n v="0"/>
    <s v=""/>
    <s v=""/>
    <x v="0"/>
  </r>
  <r>
    <x v="0"/>
    <x v="75"/>
    <s v=""/>
    <x v="75"/>
    <x v="1"/>
    <x v="8"/>
    <x v="0"/>
    <n v="-1"/>
    <n v="0"/>
    <n v="-0.01"/>
    <n v="0"/>
    <s v=""/>
    <s v=""/>
    <x v="0"/>
  </r>
  <r>
    <x v="0"/>
    <x v="75"/>
    <s v=""/>
    <x v="75"/>
    <x v="3"/>
    <x v="6"/>
    <x v="0"/>
    <n v="5"/>
    <n v="5"/>
    <n v="0.19230769230769201"/>
    <n v="0.19230769230769201"/>
    <s v=""/>
    <s v=""/>
    <x v="0"/>
  </r>
  <r>
    <x v="0"/>
    <x v="75"/>
    <s v=""/>
    <x v="75"/>
    <x v="3"/>
    <x v="7"/>
    <x v="0"/>
    <n v="-1"/>
    <n v="0"/>
    <n v="-0.01"/>
    <n v="0"/>
    <s v=""/>
    <s v=""/>
    <x v="0"/>
  </r>
  <r>
    <x v="0"/>
    <x v="75"/>
    <s v=""/>
    <x v="75"/>
    <x v="4"/>
    <x v="26"/>
    <x v="0"/>
    <n v="-1"/>
    <n v="0"/>
    <n v="-0.01"/>
    <n v="0"/>
    <s v=""/>
    <s v=""/>
    <x v="0"/>
  </r>
  <r>
    <x v="0"/>
    <x v="75"/>
    <s v=""/>
    <x v="75"/>
    <x v="9"/>
    <x v="11"/>
    <x v="0"/>
    <s v=""/>
    <s v=""/>
    <s v=""/>
    <s v=""/>
    <n v="-1"/>
    <n v="-1"/>
    <x v="0"/>
  </r>
  <r>
    <x v="0"/>
    <x v="75"/>
    <s v=""/>
    <x v="75"/>
    <x v="10"/>
    <x v="11"/>
    <x v="0"/>
    <s v=""/>
    <s v=""/>
    <s v=""/>
    <s v=""/>
    <n v="25.846150000000002"/>
    <n v="26.5"/>
    <x v="0"/>
  </r>
  <r>
    <x v="0"/>
    <x v="75"/>
    <s v=""/>
    <x v="75"/>
    <x v="2"/>
    <x v="12"/>
    <x v="0"/>
    <n v="-1"/>
    <n v="0"/>
    <n v="-0.01"/>
    <n v="0"/>
    <s v=""/>
    <s v=""/>
    <x v="0"/>
  </r>
  <r>
    <x v="0"/>
    <x v="75"/>
    <s v=""/>
    <x v="75"/>
    <x v="6"/>
    <x v="11"/>
    <x v="0"/>
    <n v="25"/>
    <n v="25"/>
    <n v="1"/>
    <n v="1"/>
    <s v=""/>
    <s v=""/>
    <x v="0"/>
  </r>
  <r>
    <x v="0"/>
    <x v="75"/>
    <s v=""/>
    <x v="75"/>
    <x v="8"/>
    <x v="28"/>
    <x v="0"/>
    <n v="-1"/>
    <n v="0"/>
    <n v="-0.01"/>
    <n v="0"/>
    <s v=""/>
    <s v=""/>
    <x v="0"/>
  </r>
  <r>
    <x v="0"/>
    <x v="75"/>
    <s v=""/>
    <x v="75"/>
    <x v="3"/>
    <x v="3"/>
    <x v="0"/>
    <n v="-1"/>
    <n v="0"/>
    <n v="-0.01"/>
    <n v="0"/>
    <s v=""/>
    <s v=""/>
    <x v="0"/>
  </r>
  <r>
    <x v="0"/>
    <x v="75"/>
    <s v=""/>
    <x v="75"/>
    <x v="4"/>
    <x v="19"/>
    <x v="0"/>
    <n v="10"/>
    <n v="10"/>
    <n v="0.30769230769230799"/>
    <n v="0.30769230769230799"/>
    <s v=""/>
    <s v=""/>
    <x v="0"/>
  </r>
  <r>
    <x v="0"/>
    <x v="75"/>
    <s v=""/>
    <x v="75"/>
    <x v="5"/>
    <x v="17"/>
    <x v="2"/>
    <n v="-1"/>
    <n v="0"/>
    <n v="-0.01"/>
    <n v="0"/>
    <s v=""/>
    <s v=""/>
    <x v="0"/>
  </r>
  <r>
    <x v="0"/>
    <x v="75"/>
    <s v=""/>
    <x v="75"/>
    <x v="3"/>
    <x v="21"/>
    <x v="0"/>
    <n v="-1"/>
    <n v="0"/>
    <n v="-0.01"/>
    <n v="0"/>
    <s v=""/>
    <s v=""/>
    <x v="0"/>
  </r>
  <r>
    <x v="0"/>
    <x v="75"/>
    <s v=""/>
    <x v="75"/>
    <x v="0"/>
    <x v="0"/>
    <x v="0"/>
    <n v="1"/>
    <s v=""/>
    <s v=""/>
    <s v=""/>
    <s v=""/>
    <s v=""/>
    <x v="0"/>
  </r>
  <r>
    <x v="0"/>
    <x v="75"/>
    <s v=""/>
    <x v="75"/>
    <x v="8"/>
    <x v="18"/>
    <x v="0"/>
    <n v="-1"/>
    <n v="0"/>
    <n v="-0.01"/>
    <n v="0"/>
    <s v=""/>
    <s v=""/>
    <x v="0"/>
  </r>
  <r>
    <x v="0"/>
    <x v="75"/>
    <s v=""/>
    <x v="75"/>
    <x v="4"/>
    <x v="9"/>
    <x v="0"/>
    <n v="-1"/>
    <n v="0"/>
    <n v="-0.01"/>
    <n v="0"/>
    <s v=""/>
    <s v=""/>
    <x v="0"/>
  </r>
  <r>
    <x v="0"/>
    <x v="75"/>
    <s v=""/>
    <x v="75"/>
    <x v="5"/>
    <x v="35"/>
    <x v="3"/>
    <n v="-1"/>
    <n v="0"/>
    <n v="-0.01"/>
    <n v="0"/>
    <s v=""/>
    <s v=""/>
    <x v="0"/>
  </r>
  <r>
    <x v="0"/>
    <x v="75"/>
    <s v=""/>
    <x v="75"/>
    <x v="2"/>
    <x v="14"/>
    <x v="0"/>
    <n v="-1"/>
    <n v="0"/>
    <n v="-0.01"/>
    <n v="0"/>
    <s v=""/>
    <s v=""/>
    <x v="0"/>
  </r>
  <r>
    <x v="0"/>
    <x v="75"/>
    <s v=""/>
    <x v="75"/>
    <x v="7"/>
    <x v="15"/>
    <x v="0"/>
    <n v="-1"/>
    <n v="0"/>
    <n v="-0.01"/>
    <n v="0"/>
    <s v=""/>
    <s v=""/>
    <x v="0"/>
  </r>
  <r>
    <x v="0"/>
    <x v="75"/>
    <s v=""/>
    <x v="75"/>
    <x v="7"/>
    <x v="16"/>
    <x v="0"/>
    <n v="-1"/>
    <n v="0"/>
    <n v="-0.01"/>
    <n v="0"/>
    <s v=""/>
    <s v=""/>
    <x v="0"/>
  </r>
  <r>
    <x v="0"/>
    <x v="75"/>
    <s v=""/>
    <x v="75"/>
    <x v="4"/>
    <x v="1"/>
    <x v="0"/>
    <n v="-1"/>
    <n v="0"/>
    <n v="-0.01"/>
    <n v="0"/>
    <s v=""/>
    <s v=""/>
    <x v="0"/>
  </r>
  <r>
    <x v="0"/>
    <x v="75"/>
    <s v=""/>
    <x v="75"/>
    <x v="8"/>
    <x v="33"/>
    <x v="0"/>
    <n v="-1"/>
    <n v="0"/>
    <n v="-0.01"/>
    <n v="0"/>
    <s v=""/>
    <s v=""/>
    <x v="0"/>
  </r>
  <r>
    <x v="0"/>
    <x v="75"/>
    <s v=""/>
    <x v="75"/>
    <x v="8"/>
    <x v="30"/>
    <x v="0"/>
    <n v="-1"/>
    <n v="0"/>
    <n v="-0.01"/>
    <n v="0"/>
    <s v=""/>
    <s v=""/>
    <x v="0"/>
  </r>
  <r>
    <x v="0"/>
    <x v="76"/>
    <s v=""/>
    <x v="76"/>
    <x v="8"/>
    <x v="34"/>
    <x v="0"/>
    <n v="-1"/>
    <n v="0"/>
    <n v="-0.01"/>
    <n v="0"/>
    <s v=""/>
    <s v=""/>
    <x v="0"/>
  </r>
  <r>
    <x v="0"/>
    <x v="76"/>
    <s v=""/>
    <x v="76"/>
    <x v="1"/>
    <x v="1"/>
    <x v="0"/>
    <n v="820"/>
    <n v="820"/>
    <n v="1"/>
    <n v="1"/>
    <s v=""/>
    <s v=""/>
    <x v="0"/>
  </r>
  <r>
    <x v="0"/>
    <x v="76"/>
    <s v=""/>
    <x v="76"/>
    <x v="8"/>
    <x v="29"/>
    <x v="0"/>
    <n v="-1"/>
    <n v="0"/>
    <n v="-0.01"/>
    <n v="0"/>
    <s v=""/>
    <s v=""/>
    <x v="0"/>
  </r>
  <r>
    <x v="0"/>
    <x v="76"/>
    <s v=""/>
    <x v="76"/>
    <x v="4"/>
    <x v="10"/>
    <x v="0"/>
    <n v="205"/>
    <n v="205"/>
    <n v="0.25274725274725302"/>
    <n v="0.25274725274725302"/>
    <s v=""/>
    <s v=""/>
    <x v="0"/>
  </r>
  <r>
    <x v="0"/>
    <x v="76"/>
    <s v=""/>
    <x v="76"/>
    <x v="8"/>
    <x v="7"/>
    <x v="0"/>
    <n v="820"/>
    <n v="820"/>
    <n v="1"/>
    <n v="1"/>
    <s v=""/>
    <s v=""/>
    <x v="0"/>
  </r>
  <r>
    <x v="0"/>
    <x v="76"/>
    <s v=""/>
    <x v="76"/>
    <x v="7"/>
    <x v="13"/>
    <x v="0"/>
    <n v="180"/>
    <n v="180"/>
    <n v="0.218559218559219"/>
    <n v="0.218559218559219"/>
    <s v=""/>
    <s v=""/>
    <x v="0"/>
  </r>
  <r>
    <x v="0"/>
    <x v="76"/>
    <s v=""/>
    <x v="76"/>
    <x v="1"/>
    <x v="8"/>
    <x v="0"/>
    <n v="-1"/>
    <n v="0"/>
    <n v="-0.01"/>
    <n v="0"/>
    <s v=""/>
    <s v=""/>
    <x v="0"/>
  </r>
  <r>
    <x v="0"/>
    <x v="76"/>
    <s v=""/>
    <x v="76"/>
    <x v="7"/>
    <x v="15"/>
    <x v="0"/>
    <n v="80"/>
    <n v="80"/>
    <n v="0.1001221001221"/>
    <n v="0.1001221001221"/>
    <s v=""/>
    <s v=""/>
    <x v="0"/>
  </r>
  <r>
    <x v="0"/>
    <x v="76"/>
    <s v=""/>
    <x v="76"/>
    <x v="2"/>
    <x v="14"/>
    <x v="0"/>
    <n v="45"/>
    <n v="45"/>
    <n v="5.37240537240537E-2"/>
    <n v="5.37240537240537E-2"/>
    <s v=""/>
    <s v=""/>
    <x v="0"/>
  </r>
  <r>
    <x v="0"/>
    <x v="76"/>
    <s v=""/>
    <x v="76"/>
    <x v="8"/>
    <x v="33"/>
    <x v="0"/>
    <n v="-1"/>
    <n v="0"/>
    <n v="-0.01"/>
    <n v="0"/>
    <s v=""/>
    <s v=""/>
    <x v="0"/>
  </r>
  <r>
    <x v="0"/>
    <x v="76"/>
    <s v=""/>
    <x v="76"/>
    <x v="8"/>
    <x v="30"/>
    <x v="0"/>
    <n v="-1"/>
    <n v="0"/>
    <n v="-0.01"/>
    <n v="0"/>
    <s v=""/>
    <s v=""/>
    <x v="0"/>
  </r>
  <r>
    <x v="0"/>
    <x v="76"/>
    <s v=""/>
    <x v="76"/>
    <x v="7"/>
    <x v="7"/>
    <x v="0"/>
    <n v="-1"/>
    <n v="0"/>
    <n v="-0.01"/>
    <n v="0"/>
    <s v=""/>
    <s v=""/>
    <x v="0"/>
  </r>
  <r>
    <x v="0"/>
    <x v="76"/>
    <s v=""/>
    <x v="76"/>
    <x v="3"/>
    <x v="24"/>
    <x v="0"/>
    <n v="-1"/>
    <n v="0"/>
    <n v="-0.01"/>
    <n v="0"/>
    <s v=""/>
    <s v=""/>
    <x v="0"/>
  </r>
  <r>
    <x v="0"/>
    <x v="76"/>
    <s v=""/>
    <x v="76"/>
    <x v="5"/>
    <x v="17"/>
    <x v="2"/>
    <n v="490"/>
    <n v="490"/>
    <n v="0.59829059829059805"/>
    <n v="0.59829059829059805"/>
    <s v=""/>
    <s v=""/>
    <x v="0"/>
  </r>
  <r>
    <x v="0"/>
    <x v="76"/>
    <s v=""/>
    <x v="76"/>
    <x v="3"/>
    <x v="7"/>
    <x v="0"/>
    <n v="820"/>
    <n v="820"/>
    <n v="1"/>
    <n v="1"/>
    <s v=""/>
    <s v=""/>
    <x v="0"/>
  </r>
  <r>
    <x v="0"/>
    <x v="76"/>
    <s v=""/>
    <x v="76"/>
    <x v="3"/>
    <x v="3"/>
    <x v="0"/>
    <n v="-1"/>
    <n v="0"/>
    <n v="-0.01"/>
    <n v="0"/>
    <s v=""/>
    <s v=""/>
    <x v="0"/>
  </r>
  <r>
    <x v="0"/>
    <x v="76"/>
    <s v=""/>
    <x v="76"/>
    <x v="2"/>
    <x v="12"/>
    <x v="0"/>
    <n v="775"/>
    <n v="775"/>
    <n v="0.94383394383394403"/>
    <n v="0.94383394383394403"/>
    <s v=""/>
    <s v=""/>
    <x v="0"/>
  </r>
  <r>
    <x v="0"/>
    <x v="76"/>
    <s v=""/>
    <x v="76"/>
    <x v="8"/>
    <x v="28"/>
    <x v="0"/>
    <n v="-1"/>
    <n v="0"/>
    <n v="-0.01"/>
    <n v="0"/>
    <s v=""/>
    <s v=""/>
    <x v="0"/>
  </r>
  <r>
    <x v="0"/>
    <x v="76"/>
    <s v=""/>
    <x v="76"/>
    <x v="6"/>
    <x v="11"/>
    <x v="0"/>
    <n v="820"/>
    <n v="820"/>
    <n v="1"/>
    <n v="1"/>
    <s v=""/>
    <s v=""/>
    <x v="0"/>
  </r>
  <r>
    <x v="0"/>
    <x v="76"/>
    <s v=""/>
    <x v="76"/>
    <x v="7"/>
    <x v="16"/>
    <x v="0"/>
    <n v="145"/>
    <n v="145"/>
    <n v="0.17826617826617799"/>
    <n v="0.17826617826617799"/>
    <s v=""/>
    <s v=""/>
    <x v="0"/>
  </r>
  <r>
    <x v="0"/>
    <x v="76"/>
    <s v=""/>
    <x v="76"/>
    <x v="3"/>
    <x v="21"/>
    <x v="0"/>
    <n v="-1"/>
    <n v="0"/>
    <n v="-0.01"/>
    <n v="0"/>
    <s v=""/>
    <s v=""/>
    <x v="0"/>
  </r>
  <r>
    <x v="0"/>
    <x v="76"/>
    <s v=""/>
    <x v="76"/>
    <x v="4"/>
    <x v="19"/>
    <x v="0"/>
    <n v="60"/>
    <n v="60"/>
    <n v="7.0818070818070802E-2"/>
    <n v="7.0818070818070802E-2"/>
    <s v=""/>
    <s v=""/>
    <x v="0"/>
  </r>
  <r>
    <x v="0"/>
    <x v="76"/>
    <s v=""/>
    <x v="76"/>
    <x v="5"/>
    <x v="35"/>
    <x v="3"/>
    <n v="330"/>
    <n v="330"/>
    <n v="0.401709401709402"/>
    <n v="0.401709401709402"/>
    <s v=""/>
    <s v=""/>
    <x v="0"/>
  </r>
  <r>
    <x v="0"/>
    <x v="76"/>
    <s v=""/>
    <x v="76"/>
    <x v="3"/>
    <x v="6"/>
    <x v="0"/>
    <n v="-1"/>
    <n v="0"/>
    <n v="-0.01"/>
    <n v="0"/>
    <s v=""/>
    <s v=""/>
    <x v="0"/>
  </r>
  <r>
    <x v="0"/>
    <x v="76"/>
    <s v=""/>
    <x v="76"/>
    <x v="9"/>
    <x v="11"/>
    <x v="0"/>
    <s v=""/>
    <s v=""/>
    <s v=""/>
    <s v=""/>
    <n v="-1"/>
    <n v="-1"/>
    <x v="0"/>
  </r>
  <r>
    <x v="0"/>
    <x v="76"/>
    <s v=""/>
    <x v="76"/>
    <x v="1"/>
    <x v="23"/>
    <x v="0"/>
    <n v="-1"/>
    <n v="0"/>
    <n v="-0.01"/>
    <n v="0"/>
    <s v=""/>
    <s v=""/>
    <x v="0"/>
  </r>
  <r>
    <x v="0"/>
    <x v="76"/>
    <s v=""/>
    <x v="76"/>
    <x v="2"/>
    <x v="2"/>
    <x v="0"/>
    <n v="-1"/>
    <n v="0"/>
    <n v="-0.01"/>
    <n v="0"/>
    <s v=""/>
    <s v=""/>
    <x v="0"/>
  </r>
  <r>
    <x v="0"/>
    <x v="76"/>
    <s v=""/>
    <x v="76"/>
    <x v="1"/>
    <x v="32"/>
    <x v="0"/>
    <n v="-1"/>
    <n v="0"/>
    <n v="-0.01"/>
    <n v="0"/>
    <s v=""/>
    <s v=""/>
    <x v="0"/>
  </r>
  <r>
    <x v="0"/>
    <x v="76"/>
    <s v=""/>
    <x v="76"/>
    <x v="4"/>
    <x v="5"/>
    <x v="0"/>
    <n v="5"/>
    <n v="5"/>
    <n v="7.3260073260073303E-3"/>
    <n v="7.3260073260073303E-3"/>
    <s v=""/>
    <s v=""/>
    <x v="0"/>
  </r>
  <r>
    <x v="0"/>
    <x v="76"/>
    <s v=""/>
    <x v="76"/>
    <x v="4"/>
    <x v="27"/>
    <x v="0"/>
    <n v="295"/>
    <n v="295"/>
    <n v="0.35897435897435898"/>
    <n v="0.35897435897435898"/>
    <s v=""/>
    <s v=""/>
    <x v="0"/>
  </r>
  <r>
    <x v="0"/>
    <x v="76"/>
    <s v=""/>
    <x v="76"/>
    <x v="3"/>
    <x v="36"/>
    <x v="0"/>
    <n v="-1"/>
    <n v="0"/>
    <n v="-0.01"/>
    <n v="0"/>
    <s v=""/>
    <s v=""/>
    <x v="0"/>
  </r>
  <r>
    <x v="0"/>
    <x v="76"/>
    <s v=""/>
    <x v="76"/>
    <x v="2"/>
    <x v="7"/>
    <x v="0"/>
    <n v="-1"/>
    <n v="0"/>
    <n v="-0.01"/>
    <n v="0"/>
    <s v=""/>
    <s v=""/>
    <x v="0"/>
  </r>
  <r>
    <x v="0"/>
    <x v="76"/>
    <s v=""/>
    <x v="76"/>
    <x v="10"/>
    <x v="11"/>
    <x v="0"/>
    <s v=""/>
    <s v=""/>
    <s v=""/>
    <s v=""/>
    <n v="31.56654"/>
    <n v="32"/>
    <x v="0"/>
  </r>
  <r>
    <x v="0"/>
    <x v="76"/>
    <s v=""/>
    <x v="76"/>
    <x v="8"/>
    <x v="18"/>
    <x v="0"/>
    <n v="-1"/>
    <n v="0"/>
    <n v="-0.01"/>
    <n v="0"/>
    <s v=""/>
    <s v=""/>
    <x v="0"/>
  </r>
  <r>
    <x v="0"/>
    <x v="76"/>
    <s v=""/>
    <x v="76"/>
    <x v="3"/>
    <x v="25"/>
    <x v="0"/>
    <n v="-1"/>
    <n v="0"/>
    <n v="-0.01"/>
    <n v="0"/>
    <s v=""/>
    <s v=""/>
    <x v="0"/>
  </r>
  <r>
    <x v="0"/>
    <x v="76"/>
    <s v=""/>
    <x v="76"/>
    <x v="4"/>
    <x v="9"/>
    <x v="0"/>
    <n v="60"/>
    <n v="60"/>
    <n v="7.0818070818070802E-2"/>
    <n v="7.0818070818070802E-2"/>
    <s v=""/>
    <s v=""/>
    <x v="0"/>
  </r>
  <r>
    <x v="0"/>
    <x v="76"/>
    <s v=""/>
    <x v="76"/>
    <x v="1"/>
    <x v="20"/>
    <x v="0"/>
    <n v="-1"/>
    <n v="0"/>
    <n v="-0.01"/>
    <n v="0"/>
    <s v=""/>
    <s v=""/>
    <x v="0"/>
  </r>
  <r>
    <x v="0"/>
    <x v="76"/>
    <s v=""/>
    <x v="76"/>
    <x v="7"/>
    <x v="31"/>
    <x v="0"/>
    <n v="410"/>
    <n v="410"/>
    <n v="0.50305250305250304"/>
    <n v="0.50305250305250304"/>
    <s v=""/>
    <s v=""/>
    <x v="0"/>
  </r>
  <r>
    <x v="0"/>
    <x v="76"/>
    <s v=""/>
    <x v="76"/>
    <x v="5"/>
    <x v="1"/>
    <x v="1"/>
    <n v="-1"/>
    <n v="0"/>
    <n v="-0.01"/>
    <n v="0"/>
    <s v=""/>
    <s v=""/>
    <x v="0"/>
  </r>
  <r>
    <x v="0"/>
    <x v="76"/>
    <s v=""/>
    <x v="76"/>
    <x v="4"/>
    <x v="4"/>
    <x v="0"/>
    <n v="180"/>
    <n v="180"/>
    <n v="0.21733821733821701"/>
    <n v="0.21733821733821701"/>
    <s v=""/>
    <s v=""/>
    <x v="0"/>
  </r>
  <r>
    <x v="0"/>
    <x v="76"/>
    <s v=""/>
    <x v="76"/>
    <x v="4"/>
    <x v="1"/>
    <x v="0"/>
    <n v="-1"/>
    <n v="0"/>
    <n v="-0.01"/>
    <n v="0"/>
    <s v=""/>
    <s v=""/>
    <x v="0"/>
  </r>
  <r>
    <x v="0"/>
    <x v="76"/>
    <s v=""/>
    <x v="76"/>
    <x v="3"/>
    <x v="22"/>
    <x v="0"/>
    <n v="-1"/>
    <n v="0"/>
    <n v="-0.01"/>
    <n v="0"/>
    <s v=""/>
    <s v=""/>
    <x v="0"/>
  </r>
  <r>
    <x v="0"/>
    <x v="76"/>
    <s v=""/>
    <x v="76"/>
    <x v="4"/>
    <x v="26"/>
    <x v="0"/>
    <n v="20"/>
    <n v="20"/>
    <n v="2.1978021978022001E-2"/>
    <n v="2.1978021978022001E-2"/>
    <s v=""/>
    <s v=""/>
    <x v="0"/>
  </r>
  <r>
    <x v="0"/>
    <x v="76"/>
    <s v=""/>
    <x v="76"/>
    <x v="0"/>
    <x v="0"/>
    <x v="0"/>
    <n v="1"/>
    <s v=""/>
    <s v=""/>
    <s v=""/>
    <s v=""/>
    <s v=""/>
    <x v="0"/>
  </r>
  <r>
    <x v="0"/>
    <x v="77"/>
    <s v=""/>
    <x v="77"/>
    <x v="4"/>
    <x v="19"/>
    <x v="0"/>
    <n v="80"/>
    <n v="80"/>
    <n v="0.16205533596837901"/>
    <n v="0.16205533596837901"/>
    <s v=""/>
    <s v=""/>
    <x v="0"/>
  </r>
  <r>
    <x v="0"/>
    <x v="77"/>
    <s v=""/>
    <x v="77"/>
    <x v="1"/>
    <x v="20"/>
    <x v="0"/>
    <n v="110"/>
    <n v="110"/>
    <n v="0.21343873517786599"/>
    <n v="0.21343873517786599"/>
    <s v=""/>
    <s v=""/>
    <x v="0"/>
  </r>
  <r>
    <x v="0"/>
    <x v="77"/>
    <s v=""/>
    <x v="77"/>
    <x v="2"/>
    <x v="7"/>
    <x v="0"/>
    <n v="-1"/>
    <n v="0"/>
    <n v="-0.01"/>
    <n v="0"/>
    <s v=""/>
    <s v=""/>
    <x v="0"/>
  </r>
  <r>
    <x v="0"/>
    <x v="77"/>
    <s v=""/>
    <x v="77"/>
    <x v="3"/>
    <x v="3"/>
    <x v="0"/>
    <n v="-1"/>
    <n v="0"/>
    <n v="-0.01"/>
    <n v="0"/>
    <s v=""/>
    <s v=""/>
    <x v="0"/>
  </r>
  <r>
    <x v="0"/>
    <x v="77"/>
    <s v=""/>
    <x v="77"/>
    <x v="0"/>
    <x v="0"/>
    <x v="0"/>
    <n v="1"/>
    <s v=""/>
    <s v=""/>
    <s v=""/>
    <s v=""/>
    <s v=""/>
    <x v="0"/>
  </r>
  <r>
    <x v="0"/>
    <x v="77"/>
    <s v=""/>
    <x v="77"/>
    <x v="4"/>
    <x v="10"/>
    <x v="0"/>
    <n v="135"/>
    <n v="135"/>
    <n v="0.26482213438735203"/>
    <n v="0.26482213438735203"/>
    <s v=""/>
    <s v=""/>
    <x v="0"/>
  </r>
  <r>
    <x v="0"/>
    <x v="77"/>
    <s v=""/>
    <x v="77"/>
    <x v="1"/>
    <x v="23"/>
    <x v="0"/>
    <n v="205"/>
    <n v="205"/>
    <n v="0.405138339920949"/>
    <n v="0.405138339920949"/>
    <s v=""/>
    <s v=""/>
    <x v="0"/>
  </r>
  <r>
    <x v="0"/>
    <x v="77"/>
    <s v=""/>
    <x v="77"/>
    <x v="4"/>
    <x v="4"/>
    <x v="0"/>
    <n v="95"/>
    <n v="95"/>
    <n v="0.19169960474308301"/>
    <n v="0.19169960474308301"/>
    <s v=""/>
    <s v=""/>
    <x v="0"/>
  </r>
  <r>
    <x v="0"/>
    <x v="77"/>
    <s v=""/>
    <x v="77"/>
    <x v="1"/>
    <x v="32"/>
    <x v="0"/>
    <n v="15"/>
    <n v="15"/>
    <n v="2.5691699604743101E-2"/>
    <n v="2.5691699604743101E-2"/>
    <s v=""/>
    <s v=""/>
    <x v="0"/>
  </r>
  <r>
    <x v="0"/>
    <x v="77"/>
    <s v=""/>
    <x v="77"/>
    <x v="8"/>
    <x v="7"/>
    <x v="0"/>
    <n v="-1"/>
    <n v="0"/>
    <n v="-0.01"/>
    <n v="0"/>
    <s v=""/>
    <s v=""/>
    <x v="0"/>
  </r>
  <r>
    <x v="0"/>
    <x v="77"/>
    <s v=""/>
    <x v="77"/>
    <x v="3"/>
    <x v="36"/>
    <x v="0"/>
    <n v="-1"/>
    <n v="0"/>
    <n v="-0.01"/>
    <n v="0"/>
    <s v=""/>
    <s v=""/>
    <x v="0"/>
  </r>
  <r>
    <x v="0"/>
    <x v="77"/>
    <s v=""/>
    <x v="77"/>
    <x v="3"/>
    <x v="7"/>
    <x v="0"/>
    <n v="-1"/>
    <n v="0"/>
    <n v="-0.01"/>
    <n v="0"/>
    <s v=""/>
    <s v=""/>
    <x v="0"/>
  </r>
  <r>
    <x v="0"/>
    <x v="77"/>
    <s v=""/>
    <x v="77"/>
    <x v="2"/>
    <x v="12"/>
    <x v="0"/>
    <n v="10"/>
    <n v="10"/>
    <n v="1.7786561264822101E-2"/>
    <n v="1.7786561264822101E-2"/>
    <s v=""/>
    <s v=""/>
    <x v="0"/>
  </r>
  <r>
    <x v="0"/>
    <x v="77"/>
    <s v=""/>
    <x v="77"/>
    <x v="3"/>
    <x v="6"/>
    <x v="0"/>
    <n v="195"/>
    <n v="195"/>
    <n v="0.38932806324110703"/>
    <n v="0.38932806324110703"/>
    <s v=""/>
    <s v=""/>
    <x v="0"/>
  </r>
  <r>
    <x v="0"/>
    <x v="77"/>
    <s v=""/>
    <x v="77"/>
    <x v="4"/>
    <x v="27"/>
    <x v="0"/>
    <n v="155"/>
    <n v="155"/>
    <n v="0.310276679841897"/>
    <n v="0.310276679841897"/>
    <s v=""/>
    <s v=""/>
    <x v="0"/>
  </r>
  <r>
    <x v="0"/>
    <x v="77"/>
    <s v=""/>
    <x v="77"/>
    <x v="2"/>
    <x v="2"/>
    <x v="0"/>
    <n v="70"/>
    <n v="70"/>
    <n v="0.140316205533597"/>
    <n v="0.140316205533597"/>
    <s v=""/>
    <s v=""/>
    <x v="0"/>
  </r>
  <r>
    <x v="0"/>
    <x v="77"/>
    <s v=""/>
    <x v="77"/>
    <x v="1"/>
    <x v="8"/>
    <x v="0"/>
    <n v="95"/>
    <n v="95"/>
    <n v="0.185770750988142"/>
    <n v="0.185770750988142"/>
    <s v=""/>
    <s v=""/>
    <x v="0"/>
  </r>
  <r>
    <x v="0"/>
    <x v="77"/>
    <s v=""/>
    <x v="77"/>
    <x v="8"/>
    <x v="18"/>
    <x v="0"/>
    <n v="5"/>
    <n v="5"/>
    <n v="9.8814229249011894E-3"/>
    <n v="9.8814229249011894E-3"/>
    <s v=""/>
    <s v=""/>
    <x v="0"/>
  </r>
  <r>
    <x v="0"/>
    <x v="77"/>
    <s v=""/>
    <x v="77"/>
    <x v="3"/>
    <x v="24"/>
    <x v="0"/>
    <n v="295"/>
    <n v="295"/>
    <n v="0.58300395256917004"/>
    <n v="0.58300395256917004"/>
    <s v=""/>
    <s v=""/>
    <x v="0"/>
  </r>
  <r>
    <x v="0"/>
    <x v="77"/>
    <s v=""/>
    <x v="77"/>
    <x v="1"/>
    <x v="1"/>
    <x v="0"/>
    <n v="85"/>
    <n v="85"/>
    <n v="0.1699604743083"/>
    <n v="0.1699604743083"/>
    <s v=""/>
    <s v=""/>
    <x v="0"/>
  </r>
  <r>
    <x v="0"/>
    <x v="77"/>
    <s v=""/>
    <x v="77"/>
    <x v="4"/>
    <x v="5"/>
    <x v="0"/>
    <n v="-1"/>
    <n v="0"/>
    <n v="-0.01"/>
    <n v="0"/>
    <s v=""/>
    <s v=""/>
    <x v="0"/>
  </r>
  <r>
    <x v="0"/>
    <x v="77"/>
    <s v=""/>
    <x v="77"/>
    <x v="2"/>
    <x v="14"/>
    <x v="0"/>
    <n v="425"/>
    <n v="425"/>
    <n v="0.84189723320158105"/>
    <n v="0.84189723320158105"/>
    <s v=""/>
    <s v=""/>
    <x v="0"/>
  </r>
  <r>
    <x v="0"/>
    <x v="77"/>
    <s v=""/>
    <x v="77"/>
    <x v="7"/>
    <x v="15"/>
    <x v="0"/>
    <n v="25"/>
    <n v="25"/>
    <n v="4.7430830039525702E-2"/>
    <n v="4.7430830039525702E-2"/>
    <s v=""/>
    <s v=""/>
    <x v="0"/>
  </r>
  <r>
    <x v="0"/>
    <x v="77"/>
    <s v=""/>
    <x v="77"/>
    <x v="7"/>
    <x v="16"/>
    <x v="0"/>
    <n v="40"/>
    <n v="40"/>
    <n v="8.3003952569169995E-2"/>
    <n v="8.3003952569169995E-2"/>
    <s v=""/>
    <s v=""/>
    <x v="0"/>
  </r>
  <r>
    <x v="0"/>
    <x v="77"/>
    <s v=""/>
    <x v="77"/>
    <x v="8"/>
    <x v="33"/>
    <x v="0"/>
    <n v="20"/>
    <n v="20"/>
    <n v="3.5573122529644299E-2"/>
    <n v="3.5573122529644299E-2"/>
    <s v=""/>
    <s v=""/>
    <x v="0"/>
  </r>
  <r>
    <x v="0"/>
    <x v="77"/>
    <s v=""/>
    <x v="77"/>
    <x v="8"/>
    <x v="28"/>
    <x v="0"/>
    <n v="70"/>
    <n v="70"/>
    <n v="0.13438735177865599"/>
    <n v="0.13438735177865599"/>
    <s v=""/>
    <s v=""/>
    <x v="0"/>
  </r>
  <r>
    <x v="0"/>
    <x v="77"/>
    <s v=""/>
    <x v="77"/>
    <x v="6"/>
    <x v="11"/>
    <x v="0"/>
    <n v="505"/>
    <n v="505"/>
    <n v="1"/>
    <n v="1"/>
    <s v=""/>
    <s v=""/>
    <x v="0"/>
  </r>
  <r>
    <x v="0"/>
    <x v="77"/>
    <s v=""/>
    <x v="77"/>
    <x v="5"/>
    <x v="35"/>
    <x v="3"/>
    <n v="45"/>
    <n v="45"/>
    <n v="8.4980237154150207E-2"/>
    <n v="8.4980237154150207E-2"/>
    <s v=""/>
    <s v=""/>
    <x v="0"/>
  </r>
  <r>
    <x v="0"/>
    <x v="77"/>
    <s v=""/>
    <x v="77"/>
    <x v="7"/>
    <x v="13"/>
    <x v="0"/>
    <n v="275"/>
    <n v="275"/>
    <n v="0.54743083003952597"/>
    <n v="0.54743083003952597"/>
    <s v=""/>
    <s v=""/>
    <x v="0"/>
  </r>
  <r>
    <x v="0"/>
    <x v="77"/>
    <s v=""/>
    <x v="77"/>
    <x v="8"/>
    <x v="30"/>
    <x v="0"/>
    <n v="205"/>
    <n v="205"/>
    <n v="0.40316205533596799"/>
    <n v="0.40316205533596799"/>
    <s v=""/>
    <s v=""/>
    <x v="0"/>
  </r>
  <r>
    <x v="0"/>
    <x v="77"/>
    <s v=""/>
    <x v="77"/>
    <x v="3"/>
    <x v="21"/>
    <x v="0"/>
    <n v="5"/>
    <n v="5"/>
    <n v="1.38339920948617E-2"/>
    <n v="1.38339920948617E-2"/>
    <s v=""/>
    <s v=""/>
    <x v="0"/>
  </r>
  <r>
    <x v="0"/>
    <x v="77"/>
    <s v=""/>
    <x v="77"/>
    <x v="8"/>
    <x v="34"/>
    <x v="0"/>
    <n v="5"/>
    <n v="5"/>
    <n v="1.38339920948617E-2"/>
    <n v="1.38339920948617E-2"/>
    <s v=""/>
    <s v=""/>
    <x v="0"/>
  </r>
  <r>
    <x v="0"/>
    <x v="77"/>
    <s v=""/>
    <x v="77"/>
    <x v="4"/>
    <x v="9"/>
    <x v="0"/>
    <n v="15"/>
    <n v="15"/>
    <n v="2.7667984189723299E-2"/>
    <n v="2.7667984189723299E-2"/>
    <s v=""/>
    <s v=""/>
    <x v="0"/>
  </r>
  <r>
    <x v="0"/>
    <x v="77"/>
    <s v=""/>
    <x v="77"/>
    <x v="4"/>
    <x v="1"/>
    <x v="0"/>
    <n v="-1"/>
    <n v="0"/>
    <n v="-0.01"/>
    <n v="0"/>
    <s v=""/>
    <s v=""/>
    <x v="0"/>
  </r>
  <r>
    <x v="0"/>
    <x v="77"/>
    <s v=""/>
    <x v="77"/>
    <x v="7"/>
    <x v="7"/>
    <x v="0"/>
    <n v="-1"/>
    <n v="0"/>
    <n v="-0.01"/>
    <n v="0"/>
    <s v=""/>
    <s v=""/>
    <x v="0"/>
  </r>
  <r>
    <x v="0"/>
    <x v="77"/>
    <s v=""/>
    <x v="77"/>
    <x v="3"/>
    <x v="22"/>
    <x v="0"/>
    <n v="-1"/>
    <n v="0"/>
    <n v="-0.01"/>
    <n v="0"/>
    <s v=""/>
    <s v=""/>
    <x v="0"/>
  </r>
  <r>
    <x v="0"/>
    <x v="77"/>
    <s v=""/>
    <x v="77"/>
    <x v="7"/>
    <x v="31"/>
    <x v="0"/>
    <n v="165"/>
    <n v="165"/>
    <n v="0.32213438735177902"/>
    <n v="0.32213438735177902"/>
    <s v=""/>
    <s v=""/>
    <x v="0"/>
  </r>
  <r>
    <x v="0"/>
    <x v="77"/>
    <s v=""/>
    <x v="77"/>
    <x v="4"/>
    <x v="26"/>
    <x v="0"/>
    <n v="20"/>
    <n v="20"/>
    <n v="4.3478260869565202E-2"/>
    <n v="4.3478260869565202E-2"/>
    <s v=""/>
    <s v=""/>
    <x v="0"/>
  </r>
  <r>
    <x v="0"/>
    <x v="77"/>
    <s v=""/>
    <x v="77"/>
    <x v="5"/>
    <x v="17"/>
    <x v="2"/>
    <n v="465"/>
    <n v="465"/>
    <n v="0.91501976284584996"/>
    <n v="0.91501976284584996"/>
    <s v=""/>
    <s v=""/>
    <x v="0"/>
  </r>
  <r>
    <x v="0"/>
    <x v="77"/>
    <s v=""/>
    <x v="77"/>
    <x v="8"/>
    <x v="29"/>
    <x v="0"/>
    <n v="205"/>
    <n v="205"/>
    <n v="0.40316205533596799"/>
    <n v="0.40316205533596799"/>
    <s v=""/>
    <s v=""/>
    <x v="0"/>
  </r>
  <r>
    <x v="0"/>
    <x v="77"/>
    <s v=""/>
    <x v="77"/>
    <x v="3"/>
    <x v="25"/>
    <x v="0"/>
    <n v="-1"/>
    <n v="0"/>
    <n v="-0.01"/>
    <n v="0"/>
    <s v=""/>
    <s v=""/>
    <x v="0"/>
  </r>
  <r>
    <x v="0"/>
    <x v="77"/>
    <s v=""/>
    <x v="77"/>
    <x v="5"/>
    <x v="1"/>
    <x v="1"/>
    <n v="-1"/>
    <n v="0"/>
    <n v="-0.01"/>
    <n v="0"/>
    <s v=""/>
    <s v=""/>
    <x v="0"/>
  </r>
  <r>
    <x v="0"/>
    <x v="77"/>
    <s v=""/>
    <x v="77"/>
    <x v="9"/>
    <x v="11"/>
    <x v="0"/>
    <s v=""/>
    <s v=""/>
    <s v=""/>
    <s v=""/>
    <n v="6.3035699999999997"/>
    <n v="5"/>
    <x v="0"/>
  </r>
  <r>
    <x v="0"/>
    <x v="77"/>
    <s v=""/>
    <x v="77"/>
    <x v="10"/>
    <x v="11"/>
    <x v="0"/>
    <s v=""/>
    <s v=""/>
    <s v=""/>
    <s v=""/>
    <n v="29.677869999999999"/>
    <n v="30"/>
    <x v="0"/>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r>
    <x v="1"/>
    <x v="78"/>
    <m/>
    <x v="78"/>
    <x v="11"/>
    <x v="37"/>
    <x v="4"/>
    <m/>
    <m/>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H5" firstHeaderRow="2" firstDataRow="2" firstDataCol="2" rowPageCount="1" colPageCount="1"/>
  <pivotFields count="14">
    <pivotField axis="axisPage" compact="0" outline="0" showAll="0" defaultSubtotal="0">
      <items count="2">
        <item x="0"/>
        <item x="1"/>
      </items>
    </pivotField>
    <pivotField axis="axisRow" compact="0" outline="0" showAll="0" defaultSubtotal="0">
      <items count="79">
        <item x="8"/>
        <item x="9"/>
        <item x="12"/>
        <item x="13"/>
        <item x="14"/>
        <item x="15"/>
        <item x="16"/>
        <item x="18"/>
        <item x="19"/>
        <item x="20"/>
        <item x="22"/>
        <item x="23"/>
        <item x="25"/>
        <item x="30"/>
        <item x="33"/>
        <item x="34"/>
        <item x="35"/>
        <item x="36"/>
        <item x="38"/>
        <item x="39"/>
        <item x="42"/>
        <item x="43"/>
        <item x="44"/>
        <item x="45"/>
        <item x="46"/>
        <item x="47"/>
        <item x="78"/>
        <item x="49"/>
        <item x="50"/>
        <item x="53"/>
        <item x="54"/>
        <item x="55"/>
        <item x="56"/>
        <item x="57"/>
        <item x="58"/>
        <item x="59"/>
        <item x="61"/>
        <item x="63"/>
        <item x="64"/>
        <item x="65"/>
        <item x="68"/>
        <item x="69"/>
        <item x="70"/>
        <item x="71"/>
        <item x="74"/>
        <item x="75"/>
        <item x="77"/>
        <item x="40"/>
        <item x="37"/>
        <item x="17"/>
        <item x="28"/>
        <item x="31"/>
        <item x="5"/>
        <item x="4"/>
        <item x="3"/>
        <item x="2"/>
        <item x="21"/>
        <item x="6"/>
        <item x="0"/>
        <item x="24"/>
        <item x="27"/>
        <item x="32"/>
        <item x="60"/>
        <item x="11"/>
        <item x="26"/>
        <item x="62"/>
        <item x="76"/>
        <item x="7"/>
        <item x="29"/>
        <item x="48"/>
        <item x="52"/>
        <item x="67"/>
        <item x="1"/>
        <item x="10"/>
        <item x="41"/>
        <item x="51"/>
        <item x="72"/>
        <item x="73"/>
        <item x="66"/>
      </items>
    </pivotField>
    <pivotField compact="0" outline="0" showAll="0" defaultSubtotal="0"/>
    <pivotField axis="axisRow" compact="0" outline="0" showAll="0" defaultSubtotal="0">
      <items count="79">
        <item h="1" x="25"/>
        <item h="1" x="18"/>
        <item x="12"/>
        <item h="1" x="43"/>
        <item h="1" x="46"/>
        <item h="1" x="33"/>
        <item h="1" x="19"/>
        <item h="1" x="36"/>
        <item h="1" x="35"/>
        <item h="1" x="20"/>
        <item h="1" x="42"/>
        <item h="1" x="15"/>
        <item h="1" x="23"/>
        <item h="1" x="13"/>
        <item h="1" x="44"/>
        <item h="1" x="34"/>
        <item h="1" x="38"/>
        <item h="1" x="30"/>
        <item h="1" x="22"/>
        <item h="1" x="16"/>
        <item h="1" x="9"/>
        <item h="1" x="47"/>
        <item h="1" x="45"/>
        <item h="1" x="39"/>
        <item h="1" x="8"/>
        <item h="1" x="14"/>
        <item h="1" x="78"/>
        <item h="1" x="49"/>
        <item h="1" x="50"/>
        <item h="1" x="53"/>
        <item h="1" x="54"/>
        <item h="1" x="55"/>
        <item h="1" x="56"/>
        <item h="1" x="57"/>
        <item h="1" x="59"/>
        <item h="1" x="61"/>
        <item h="1" x="63"/>
        <item h="1" x="64"/>
        <item h="1" x="65"/>
        <item h="1" x="68"/>
        <item h="1" x="69"/>
        <item h="1" x="70"/>
        <item h="1" x="71"/>
        <item h="1" x="74"/>
        <item h="1" x="75"/>
        <item h="1" x="77"/>
        <item h="1" x="40"/>
        <item h="1" x="37"/>
        <item h="1" x="17"/>
        <item h="1" x="28"/>
        <item h="1" x="31"/>
        <item h="1" x="5"/>
        <item h="1" x="4"/>
        <item h="1" x="3"/>
        <item h="1" x="2"/>
        <item h="1" x="21"/>
        <item h="1" x="6"/>
        <item h="1" x="0"/>
        <item h="1" x="24"/>
        <item h="1" x="27"/>
        <item h="1" x="32"/>
        <item h="1" x="60"/>
        <item h="1" x="11"/>
        <item h="1" x="26"/>
        <item h="1" x="62"/>
        <item h="1" x="76"/>
        <item h="1" x="7"/>
        <item h="1" x="29"/>
        <item h="1" x="48"/>
        <item h="1" x="52"/>
        <item h="1" x="67"/>
        <item h="1" x="1"/>
        <item h="1" x="10"/>
        <item h="1" x="41"/>
        <item h="1" x="51"/>
        <item h="1" x="58"/>
        <item h="1" x="72"/>
        <item h="1" x="73"/>
        <item h="1" x="6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
    <i>
      <x v="2"/>
      <x v="2"/>
    </i>
  </rowItems>
  <colItems count="1">
    <i/>
  </colItems>
  <pageFields count="1">
    <pageField fld="0"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7">
  <location ref="D3:E12"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0"/>
        <item x="11"/>
        <item x="10"/>
        <item x="3"/>
        <item x="7"/>
        <item x="9"/>
        <item x="5"/>
        <item x="2"/>
        <item x="6"/>
        <item x="8"/>
        <item x="4"/>
        <item x="1"/>
      </items>
    </pivotField>
    <pivotField axis="axisRow" compact="0" outline="0" showAll="0" defaultSubtotal="0">
      <items count="38">
        <item x="11"/>
        <item x="30"/>
        <item x="28"/>
        <item x="33"/>
        <item x="34"/>
        <item x="18"/>
        <item x="21"/>
        <item x="6"/>
        <item x="22"/>
        <item x="36"/>
        <item x="25"/>
        <item x="1"/>
        <item x="7"/>
        <item x="3"/>
        <item x="17"/>
        <item x="29"/>
        <item x="14"/>
        <item x="23"/>
        <item x="8"/>
        <item x="20"/>
        <item x="2"/>
        <item x="0"/>
        <item x="32"/>
        <item x="12"/>
        <item x="24"/>
        <item x="35"/>
        <item x="37"/>
        <item x="19"/>
        <item x="10"/>
        <item x="27"/>
        <item x="4"/>
        <item x="9"/>
        <item x="13"/>
        <item x="15"/>
        <item x="31"/>
        <item x="16"/>
        <item x="5"/>
        <item x="26"/>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8">
    <i>
      <x v="6"/>
    </i>
    <i>
      <x v="7"/>
    </i>
    <i>
      <x v="8"/>
    </i>
    <i>
      <x v="9"/>
    </i>
    <i>
      <x v="10"/>
    </i>
    <i>
      <x v="12"/>
    </i>
    <i>
      <x v="13"/>
    </i>
    <i>
      <x v="24"/>
    </i>
  </rowItems>
  <colItems count="1">
    <i/>
  </colItems>
  <pageFields count="1">
    <pageField fld="4" item="3" hier="-1"/>
  </pageFields>
  <dataFields count="1">
    <dataField name="Sum of Percent_Chart" fld="10" baseField="5" baseItem="5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2" cacheId="1" dataOnRows="1" dataPosition="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9">
  <location ref="A4:B13" firstHeaderRow="2" firstDataRow="2" firstDataCol="1" rowPageCount="2" colPageCount="1"/>
  <pivotFields count="14">
    <pivotField compact="0" outline="0" showAll="0" defaultSubtotal="0"/>
    <pivotField axis="axisPage" compact="0" outline="0" multipleItemSelectionAllowed="1" showAll="0" defaultSubtotal="0">
      <items count="20">
        <item m="1" x="19"/>
        <item h="1" x="2"/>
        <item h="1" x="14"/>
        <item h="1" x="15"/>
        <item h="1" x="16"/>
        <item h="1" x="17"/>
        <item h="1" x="18"/>
        <item h="1" x="1"/>
        <item h="1" x="3"/>
        <item h="1" x="4"/>
        <item h="1" x="5"/>
        <item h="1" x="6"/>
        <item h="1" x="7"/>
        <item h="1" x="8"/>
        <item h="1" x="9"/>
        <item h="1" x="10"/>
        <item h="1" x="11"/>
        <item h="1" x="12"/>
        <item h="1"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2"/>
        <item m="1" x="19"/>
        <item m="1" x="21"/>
        <item m="1" x="14"/>
        <item x="6"/>
        <item x="4"/>
        <item m="1" x="16"/>
        <item x="8"/>
        <item m="1" x="20"/>
        <item x="5"/>
        <item m="1" x="18"/>
        <item m="1" x="12"/>
        <item x="3"/>
      </items>
    </pivotField>
    <pivotField axis="axisRow" compact="0" outline="0" showAll="0" defaultSubtotal="0">
      <items count="105">
        <item x="4"/>
        <item m="1" x="100"/>
        <item x="23"/>
        <item m="1" x="85"/>
        <item m="1" x="71"/>
        <item m="1" x="103"/>
        <item m="1" x="78"/>
        <item m="1" x="67"/>
        <item m="1" x="86"/>
        <item m="1" x="55"/>
        <item m="1" x="75"/>
        <item m="1" x="45"/>
        <item m="1" x="104"/>
        <item x="29"/>
        <item m="1" x="40"/>
        <item m="1" x="99"/>
        <item m="1" x="91"/>
        <item m="1" x="81"/>
        <item m="1" x="69"/>
        <item m="1" x="58"/>
        <item m="1" x="47"/>
        <item m="1" x="38"/>
        <item m="1" x="95"/>
        <item m="1" x="87"/>
        <item x="28"/>
        <item m="1" x="93"/>
        <item m="1" x="84"/>
        <item m="1" x="73"/>
        <item m="1" x="64"/>
        <item m="1" x="52"/>
        <item m="1" x="39"/>
        <item m="1" x="98"/>
        <item m="1" x="90"/>
        <item m="1" x="80"/>
        <item m="1" x="68"/>
        <item x="22"/>
        <item m="1" x="77"/>
        <item m="1" x="65"/>
        <item m="1" x="54"/>
        <item m="1" x="43"/>
        <item m="1" x="102"/>
        <item m="1" x="92"/>
        <item m="1" x="83"/>
        <item m="1" x="72"/>
        <item m="1" x="63"/>
        <item m="1" x="51"/>
        <item x="34"/>
        <item m="1" x="76"/>
        <item m="1" x="44"/>
        <item x="8"/>
        <item x="15"/>
        <item x="26"/>
        <item x="1"/>
        <item x="35"/>
        <item m="1" x="79"/>
        <item m="1" x="46"/>
        <item m="1" x="70"/>
        <item m="1" x="57"/>
        <item x="2"/>
        <item x="13"/>
        <item x="5"/>
        <item x="33"/>
        <item x="16"/>
        <item m="1" x="82"/>
        <item x="10"/>
        <item x="36"/>
        <item m="1" x="74"/>
        <item x="3"/>
        <item m="1" x="88"/>
        <item m="1" x="101"/>
        <item x="14"/>
        <item x="11"/>
        <item x="0"/>
        <item x="20"/>
        <item m="1" x="56"/>
        <item x="7"/>
        <item m="1" x="66"/>
        <item m="1" x="60"/>
        <item x="9"/>
        <item m="1" x="94"/>
        <item x="31"/>
        <item m="1" x="42"/>
        <item x="37"/>
        <item m="1" x="49"/>
        <item m="1" x="59"/>
        <item m="1" x="50"/>
        <item x="17"/>
        <item x="27"/>
        <item x="6"/>
        <item m="1" x="62"/>
        <item x="25"/>
        <item x="21"/>
        <item m="1" x="96"/>
        <item m="1" x="97"/>
        <item m="1" x="61"/>
        <item m="1" x="89"/>
        <item m="1" x="53"/>
        <item x="24"/>
        <item x="18"/>
        <item x="12"/>
        <item x="32"/>
        <item m="1" x="41"/>
        <item x="19"/>
        <item m="1" x="48"/>
        <item x="30"/>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8">
    <i>
      <x v="49"/>
    </i>
    <i>
      <x v="50"/>
    </i>
    <i>
      <x v="51"/>
    </i>
    <i>
      <x v="52"/>
    </i>
    <i>
      <x v="53"/>
    </i>
    <i>
      <x v="59"/>
    </i>
    <i>
      <x v="60"/>
    </i>
    <i>
      <x v="78"/>
    </i>
  </rowItems>
  <colItems count="1">
    <i/>
  </colItems>
  <pageFields count="2">
    <pageField fld="4" item="3" hier="-1"/>
    <pageField fld="1" hier="-1"/>
  </pageFields>
  <dataFields count="1">
    <dataField name="Sum of Percent" fld="9" baseField="3" baseItem="24"/>
  </dataFields>
  <chartFormats count="4">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1">
  <location ref="J3:K9"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0"/>
        <item x="11"/>
        <item x="10"/>
        <item x="3"/>
        <item x="7"/>
        <item x="9"/>
        <item x="5"/>
        <item x="2"/>
        <item x="6"/>
        <item x="8"/>
        <item x="4"/>
        <item x="1"/>
      </items>
    </pivotField>
    <pivotField axis="axisRow" compact="0" outline="0" showAll="0" defaultSubtotal="0">
      <items count="38">
        <item x="11"/>
        <item x="17"/>
        <item x="35"/>
        <item x="37"/>
        <item x="8"/>
        <item x="23"/>
        <item x="25"/>
        <item x="24"/>
        <item x="36"/>
        <item x="20"/>
        <item x="3"/>
        <item x="32"/>
        <item x="12"/>
        <item x="14"/>
        <item x="1"/>
        <item x="2"/>
        <item x="29"/>
        <item x="28"/>
        <item x="34"/>
        <item x="33"/>
        <item x="18"/>
        <item x="30"/>
        <item x="0"/>
        <item x="13"/>
        <item x="31"/>
        <item x="16"/>
        <item x="15"/>
        <item x="7"/>
        <item x="22"/>
        <item x="6"/>
        <item x="21"/>
        <item x="19"/>
        <item x="10"/>
        <item x="27"/>
        <item x="4"/>
        <item x="9"/>
        <item x="5"/>
        <item x="26"/>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5">
    <i>
      <x v="23"/>
    </i>
    <i>
      <x v="24"/>
    </i>
    <i>
      <x v="25"/>
    </i>
    <i>
      <x v="26"/>
    </i>
    <i>
      <x v="27"/>
    </i>
  </rowItems>
  <colItems count="1">
    <i/>
  </colItems>
  <pageFields count="1">
    <pageField fld="4" item="4" hier="-1"/>
  </pageFields>
  <dataFields count="1">
    <dataField name="Sum of Percent_Chart" fld="10" baseField="5" baseItem="54"/>
  </dataFields>
  <chartFormats count="1">
    <chartFormat chart="1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E3:H22" firstHeaderRow="1" firstDataRow="2" firstDataCol="2"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2"/>
        <item m="1" x="19"/>
        <item m="1" x="21"/>
        <item m="1" x="14"/>
        <item x="6"/>
        <item x="4"/>
        <item m="1" x="16"/>
        <item x="8"/>
        <item m="1" x="20"/>
        <item x="5"/>
        <item m="1" x="18"/>
        <item m="1" x="12"/>
        <item x="3"/>
      </items>
    </pivotField>
    <pivotField axis="axisRow" compact="0" outline="0" showAll="0" defaultSubtotal="0">
      <items count="105">
        <item h="1" x="4"/>
        <item h="1" m="1" x="78"/>
        <item h="1" m="1" x="67"/>
        <item h="1" m="1" x="55"/>
        <item h="1" m="1" x="45"/>
        <item h="1" m="1" x="104"/>
        <item h="1" m="1" x="40"/>
        <item h="1" m="1" x="99"/>
        <item h="1" m="1" x="91"/>
        <item h="1" m="1" x="81"/>
        <item h="1" m="1" x="69"/>
        <item h="1" m="1" x="58"/>
        <item h="1" m="1" x="47"/>
        <item h="1" m="1" x="38"/>
        <item h="1" m="1" x="95"/>
        <item h="1" m="1" x="87"/>
        <item h="1" m="1" x="93"/>
        <item h="1" m="1" x="84"/>
        <item h="1" m="1" x="73"/>
        <item h="1" m="1" x="64"/>
        <item h="1" m="1" x="52"/>
        <item h="1" m="1" x="39"/>
        <item h="1" m="1" x="98"/>
        <item h="1" m="1" x="90"/>
        <item h="1" m="1" x="80"/>
        <item h="1" m="1" x="68"/>
        <item h="1" m="1" x="77"/>
        <item h="1" m="1" x="65"/>
        <item h="1" m="1" x="54"/>
        <item h="1" m="1" x="43"/>
        <item h="1" m="1" x="102"/>
        <item h="1" m="1" x="92"/>
        <item h="1" m="1" x="83"/>
        <item h="1" m="1" x="72"/>
        <item h="1" m="1" x="63"/>
        <item h="1" m="1" x="51"/>
        <item h="1" m="1" x="79"/>
        <item h="1" m="1" x="46"/>
        <item h="1" x="33"/>
        <item h="1" m="1" x="82"/>
        <item h="1" x="31"/>
        <item h="1" x="37"/>
        <item h="1" x="35"/>
        <item h="1" x="14"/>
        <item h="1" x="1"/>
        <item h="1" x="5"/>
        <item h="1" x="3"/>
        <item h="1" x="9"/>
        <item h="1" x="36"/>
        <item h="1" x="20"/>
        <item h="1" m="1" x="100"/>
        <item h="1" m="1" x="94"/>
        <item h="1" m="1" x="86"/>
        <item h="1" m="1" x="75"/>
        <item h="1" m="1" x="42"/>
        <item h="1" m="1" x="85"/>
        <item h="1" x="0"/>
        <item h="1" x="7"/>
        <item h="1" m="1" x="101"/>
        <item h="1" m="1" x="71"/>
        <item h="1" x="2"/>
        <item h="1" x="11"/>
        <item h="1" x="10"/>
        <item h="1" x="34"/>
        <item h="1" x="28"/>
        <item h="1" x="16"/>
        <item h="1" x="23"/>
        <item h="1" x="29"/>
        <item h="1" x="22"/>
        <item h="1" m="1" x="70"/>
        <item h="1" m="1" x="57"/>
        <item h="1" m="1" x="56"/>
        <item h="1" m="1" x="88"/>
        <item h="1" m="1" x="76"/>
        <item h="1" m="1" x="74"/>
        <item h="1" m="1" x="103"/>
        <item h="1" m="1" x="60"/>
        <item h="1" x="13"/>
        <item h="1" m="1" x="66"/>
        <item h="1" x="26"/>
        <item h="1" x="15"/>
        <item h="1" x="8"/>
        <item h="1" m="1" x="44"/>
        <item h="1" m="1" x="49"/>
        <item h="1" m="1" x="59"/>
        <item h="1" m="1" x="50"/>
        <item h="1" x="17"/>
        <item h="1" x="27"/>
        <item h="1" x="6"/>
        <item h="1" m="1" x="62"/>
        <item h="1" x="25"/>
        <item h="1" x="21"/>
        <item h="1" m="1" x="96"/>
        <item h="1" m="1" x="97"/>
        <item h="1" m="1" x="61"/>
        <item h="1" m="1" x="89"/>
        <item h="1" m="1" x="53"/>
        <item x="24"/>
        <item h="1" x="18"/>
        <item h="1" x="12"/>
        <item h="1" x="32"/>
        <item h="1" m="1" x="41"/>
        <item h="1" x="19"/>
        <item h="1" m="1" x="48"/>
        <item h="1" x="30"/>
      </items>
    </pivotField>
    <pivotField compact="0" outline="0" showAll="0" defaultSubtotal="0"/>
    <pivotField dataField="1"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5"/>
  </rowFields>
  <rowItems count="18">
    <i>
      <x v="1"/>
      <x v="97"/>
    </i>
    <i>
      <x v="2"/>
      <x v="97"/>
    </i>
    <i>
      <x v="3"/>
      <x v="97"/>
    </i>
    <i>
      <x v="4"/>
      <x v="97"/>
    </i>
    <i>
      <x v="5"/>
      <x v="97"/>
    </i>
    <i>
      <x v="7"/>
      <x v="97"/>
    </i>
    <i>
      <x v="8"/>
      <x v="97"/>
    </i>
    <i>
      <x v="9"/>
      <x v="97"/>
    </i>
    <i>
      <x v="10"/>
      <x v="97"/>
    </i>
    <i>
      <x v="11"/>
      <x v="97"/>
    </i>
    <i>
      <x v="12"/>
      <x v="97"/>
    </i>
    <i>
      <x v="13"/>
      <x v="97"/>
    </i>
    <i>
      <x v="14"/>
      <x v="97"/>
    </i>
    <i>
      <x v="15"/>
      <x v="97"/>
    </i>
    <i>
      <x v="16"/>
      <x v="97"/>
    </i>
    <i>
      <x v="17"/>
      <x v="97"/>
    </i>
    <i>
      <x v="18"/>
      <x v="97"/>
    </i>
    <i>
      <x v="19"/>
      <x v="97"/>
    </i>
  </rowItems>
  <colFields count="1">
    <field x="-2"/>
  </colFields>
  <colItems count="2">
    <i>
      <x/>
    </i>
    <i i="1">
      <x v="1"/>
    </i>
  </colItems>
  <pageFields count="1">
    <pageField fld="4" item="5" hier="-1"/>
  </pageFields>
  <dataFields count="2">
    <dataField name="Sum of Value" fld="7" baseField="5" baseItem="104"/>
    <dataField name="Sum of Percent" fld="9" baseField="3"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3">
  <location ref="A3:C9" firstHeaderRow="1"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0"/>
        <item x="11"/>
        <item x="10"/>
        <item x="3"/>
        <item x="7"/>
        <item x="9"/>
        <item x="5"/>
        <item x="2"/>
        <item x="6"/>
        <item x="8"/>
        <item x="4"/>
        <item x="1"/>
      </items>
    </pivotField>
    <pivotField axis="axisRow" compact="0" outline="0" showAll="0" defaultSubtotal="0">
      <items count="38">
        <item x="11"/>
        <item x="17"/>
        <item x="35"/>
        <item x="37"/>
        <item x="8"/>
        <item x="23"/>
        <item x="25"/>
        <item x="24"/>
        <item x="36"/>
        <item x="20"/>
        <item x="3"/>
        <item x="32"/>
        <item x="12"/>
        <item x="14"/>
        <item x="1"/>
        <item x="2"/>
        <item x="29"/>
        <item x="28"/>
        <item x="34"/>
        <item x="33"/>
        <item x="18"/>
        <item x="30"/>
        <item x="0"/>
        <item x="13"/>
        <item x="31"/>
        <item x="16"/>
        <item x="15"/>
        <item x="7"/>
        <item x="22"/>
        <item x="6"/>
        <item x="21"/>
        <item x="19"/>
        <item x="10"/>
        <item x="27"/>
        <item x="4"/>
        <item x="9"/>
        <item x="5"/>
        <item x="26"/>
      </items>
    </pivotField>
    <pivotField compact="0" outline="0" showAll="0" defaultSubtotal="0"/>
    <pivotField dataField="1"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23"/>
    </i>
    <i>
      <x v="24"/>
    </i>
    <i>
      <x v="25"/>
    </i>
    <i>
      <x v="26"/>
    </i>
    <i>
      <x v="27"/>
    </i>
  </rowItems>
  <colFields count="1">
    <field x="-2"/>
  </colFields>
  <colItems count="2">
    <i>
      <x/>
    </i>
    <i i="1">
      <x v="1"/>
    </i>
  </colItems>
  <pageFields count="1">
    <pageField fld="4" item="4" hier="-1"/>
  </pageFields>
  <dataFields count="2">
    <dataField name="Sum of Value" fld="7" baseField="3" baseItem="1"/>
    <dataField name="Sum of Percent" fld="9" baseField="5" baseItem="9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H3:K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9"/>
        <item m="1" x="15"/>
        <item m="1" x="13"/>
        <item m="1" x="17"/>
        <item x="10"/>
        <item x="2"/>
        <item x="1"/>
        <item x="7"/>
        <item x="0"/>
        <item x="11"/>
        <item m="1" x="19"/>
        <item m="1" x="21"/>
        <item m="1" x="14"/>
        <item x="6"/>
        <item x="4"/>
        <item m="1" x="16"/>
        <item x="8"/>
        <item m="1" x="20"/>
        <item x="5"/>
        <item m="1" x="18"/>
        <item m="1" x="12"/>
        <item x="3"/>
      </items>
    </pivotField>
    <pivotField compact="0" outline="0" showAll="0" defaultSubtotal="0"/>
    <pivotField axis="axisCol" compact="0" outline="0" showAll="0" defaultSubtotal="0">
      <items count="11">
        <item x="0"/>
        <item m="1" x="9"/>
        <item m="1" x="10"/>
        <item m="1" x="7"/>
        <item x="3"/>
        <item m="1" x="8"/>
        <item m="1" x="5"/>
        <item x="2"/>
        <item x="4"/>
        <item x="1"/>
        <item m="1" x="6"/>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6"/>
  </colFields>
  <colItems count="3">
    <i>
      <x v="4"/>
    </i>
    <i>
      <x v="7"/>
    </i>
    <i>
      <x v="9"/>
    </i>
  </colItems>
  <pageFields count="1">
    <pageField fld="4" item="5" hier="-1"/>
  </pageFields>
  <dataFields count="1">
    <dataField name="Sum of Percent" fld="9" baseField="1"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E3:F7"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10"/>
        <item x="9"/>
        <item x="3"/>
        <item x="7"/>
        <item x="0"/>
        <item x="5"/>
        <item x="11"/>
        <item x="2"/>
        <item x="6"/>
        <item x="8"/>
        <item x="4"/>
        <item x="1"/>
      </items>
    </pivotField>
    <pivotField compact="0" outline="0" showAll="0" defaultSubtotal="0"/>
    <pivotField axis="axisRow" compact="0" outline="0" showAll="0" defaultSubtotal="0">
      <items count="5">
        <item x="0"/>
        <item x="2"/>
        <item x="3"/>
        <item x="4"/>
        <item x="1"/>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6"/>
  </rowFields>
  <rowItems count="3">
    <i>
      <x v="1"/>
    </i>
    <i>
      <x v="2"/>
    </i>
    <i>
      <x v="4"/>
    </i>
  </rowItems>
  <colItems count="1">
    <i/>
  </colItems>
  <pageFields count="1">
    <pageField fld="4" item="5" hier="-1"/>
  </pageFields>
  <dataFields count="1">
    <dataField name="Sum of Percent" fld="9" baseField="5" baseItem="5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8">
  <location ref="A4:B8"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multipleItemSelectionAllowed="1" showAll="0" defaultSubtotal="0">
      <items count="12">
        <item h="1" x="0"/>
        <item h="1" x="11"/>
        <item h="1" x="10"/>
        <item h="1" x="3"/>
        <item h="1" x="7"/>
        <item h="1" x="9"/>
        <item x="5"/>
        <item h="1" x="2"/>
        <item h="1" x="6"/>
        <item h="1" x="8"/>
        <item h="1" x="4"/>
        <item h="1" x="1"/>
      </items>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0"/>
        <item x="3"/>
        <item x="2"/>
        <item x="4"/>
        <item x="1"/>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6"/>
  </rowFields>
  <rowItems count="3">
    <i>
      <x v="1"/>
    </i>
    <i>
      <x v="2"/>
    </i>
    <i>
      <x v="4"/>
    </i>
  </rowItems>
  <colItems count="1">
    <i/>
  </colItems>
  <pageFields count="1">
    <pageField fld="4" hier="-1"/>
  </pageFields>
  <dataFields count="1">
    <dataField name="Sum of Percent_Chart" fld="10" baseField="6" baseItem="7"/>
  </dataFields>
  <chartFormats count="1">
    <chartFormat chart="7"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9"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BA3:BJ5" firstHeaderRow="1" firstDataRow="2" firstDataCol="2" rowPageCount="1" colPageCount="1"/>
  <pivotFields count="14">
    <pivotField compact="0" outline="0" showAll="0" defaultSubtotal="0"/>
    <pivotField axis="axisRow" compact="0" outline="0" showAll="0" defaultSubtotal="0">
      <items count="79">
        <item x="8"/>
        <item x="9"/>
        <item x="12"/>
        <item x="13"/>
        <item x="14"/>
        <item x="15"/>
        <item x="16"/>
        <item x="18"/>
        <item x="19"/>
        <item x="20"/>
        <item x="22"/>
        <item x="23"/>
        <item x="25"/>
        <item x="30"/>
        <item x="33"/>
        <item x="34"/>
        <item x="35"/>
        <item x="36"/>
        <item x="38"/>
        <item x="39"/>
        <item x="42"/>
        <item x="43"/>
        <item x="44"/>
        <item x="45"/>
        <item x="46"/>
        <item x="47"/>
        <item x="78"/>
        <item x="49"/>
        <item x="50"/>
        <item x="53"/>
        <item x="54"/>
        <item x="55"/>
        <item x="56"/>
        <item x="57"/>
        <item x="58"/>
        <item x="59"/>
        <item x="61"/>
        <item x="63"/>
        <item x="64"/>
        <item x="65"/>
        <item x="68"/>
        <item x="69"/>
        <item x="70"/>
        <item x="71"/>
        <item x="74"/>
        <item x="75"/>
        <item x="77"/>
        <item x="40"/>
        <item x="37"/>
        <item x="17"/>
        <item x="28"/>
        <item x="31"/>
        <item x="5"/>
        <item x="4"/>
        <item x="3"/>
        <item x="2"/>
        <item x="21"/>
        <item x="6"/>
        <item x="0"/>
        <item x="24"/>
        <item x="27"/>
        <item x="32"/>
        <item x="60"/>
        <item x="11"/>
        <item x="26"/>
        <item x="62"/>
        <item x="76"/>
        <item x="7"/>
        <item x="29"/>
        <item x="48"/>
        <item x="52"/>
        <item x="67"/>
        <item x="1"/>
        <item x="10"/>
        <item x="41"/>
        <item x="51"/>
        <item x="72"/>
        <item x="73"/>
        <item x="66"/>
      </items>
    </pivotField>
    <pivotField compact="0" outline="0" showAll="0" defaultSubtotal="0"/>
    <pivotField axis="axisRow" compact="0" outline="0" showAll="0" defaultSubtotal="0">
      <items count="79">
        <item h="1" x="25"/>
        <item h="1" x="18"/>
        <item x="12"/>
        <item h="1" x="43"/>
        <item h="1" x="46"/>
        <item h="1" x="33"/>
        <item h="1" x="19"/>
        <item h="1" x="36"/>
        <item h="1" x="35"/>
        <item h="1" x="20"/>
        <item h="1" x="42"/>
        <item h="1" x="15"/>
        <item h="1" x="23"/>
        <item h="1" x="13"/>
        <item h="1" x="44"/>
        <item h="1" x="34"/>
        <item h="1" x="38"/>
        <item h="1" x="30"/>
        <item h="1" x="22"/>
        <item h="1" x="16"/>
        <item h="1" x="9"/>
        <item h="1" x="47"/>
        <item h="1" x="45"/>
        <item h="1" x="39"/>
        <item h="1" x="8"/>
        <item h="1" x="14"/>
        <item h="1" x="78"/>
        <item h="1" x="49"/>
        <item h="1" x="50"/>
        <item h="1" x="53"/>
        <item h="1" x="54"/>
        <item h="1" x="55"/>
        <item h="1" x="56"/>
        <item h="1" x="57"/>
        <item h="1" x="59"/>
        <item h="1" x="61"/>
        <item h="1" x="63"/>
        <item h="1" x="64"/>
        <item h="1" x="65"/>
        <item h="1" x="68"/>
        <item h="1" x="69"/>
        <item h="1" x="70"/>
        <item h="1" x="71"/>
        <item h="1" x="74"/>
        <item h="1" x="75"/>
        <item h="1" x="77"/>
        <item h="1" x="40"/>
        <item h="1" x="37"/>
        <item h="1" x="17"/>
        <item h="1" x="28"/>
        <item h="1" x="31"/>
        <item h="1" x="5"/>
        <item h="1" x="4"/>
        <item h="1" x="3"/>
        <item h="1" x="2"/>
        <item h="1" x="21"/>
        <item h="1" x="6"/>
        <item h="1" x="0"/>
        <item h="1" x="24"/>
        <item h="1" x="27"/>
        <item h="1" x="32"/>
        <item h="1" x="60"/>
        <item h="1" x="11"/>
        <item h="1" x="26"/>
        <item h="1" x="62"/>
        <item h="1" x="76"/>
        <item h="1" x="7"/>
        <item h="1" x="29"/>
        <item h="1" x="48"/>
        <item h="1" x="52"/>
        <item h="1" x="67"/>
        <item h="1" x="1"/>
        <item h="1" x="10"/>
        <item h="1" x="41"/>
        <item h="1" x="51"/>
        <item h="1" x="58"/>
        <item h="1" x="72"/>
        <item h="1" x="73"/>
        <item h="1" x="66"/>
      </items>
    </pivotField>
    <pivotField axis="axisPage" compact="0" outline="0" showAll="0" defaultSubtotal="0">
      <items count="12">
        <item x="0"/>
        <item x="11"/>
        <item x="10"/>
        <item x="3"/>
        <item x="7"/>
        <item x="9"/>
        <item x="5"/>
        <item x="2"/>
        <item x="6"/>
        <item x="8"/>
        <item x="4"/>
        <item x="1"/>
      </items>
    </pivotField>
    <pivotField axis="axisCol" compact="0" outline="0" showAll="0" defaultSubtotal="0">
      <items count="38">
        <item x="11"/>
        <item x="17"/>
        <item x="35"/>
        <item x="37"/>
        <item x="8"/>
        <item x="23"/>
        <item x="25"/>
        <item x="24"/>
        <item x="36"/>
        <item x="20"/>
        <item x="3"/>
        <item x="32"/>
        <item x="12"/>
        <item x="14"/>
        <item x="1"/>
        <item x="2"/>
        <item x="29"/>
        <item x="28"/>
        <item x="34"/>
        <item x="33"/>
        <item x="18"/>
        <item x="30"/>
        <item x="0"/>
        <item x="7"/>
        <item x="22"/>
        <item x="6"/>
        <item x="21"/>
        <item x="19"/>
        <item x="10"/>
        <item x="27"/>
        <item x="4"/>
        <item x="9"/>
        <item x="13"/>
        <item x="15"/>
        <item x="31"/>
        <item x="16"/>
        <item x="5"/>
        <item x="26"/>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
    <i>
      <x v="2"/>
      <x v="2"/>
    </i>
  </rowItems>
  <colFields count="1">
    <field x="5"/>
  </colFields>
  <colItems count="8">
    <i>
      <x v="14"/>
    </i>
    <i>
      <x v="27"/>
    </i>
    <i>
      <x v="28"/>
    </i>
    <i>
      <x v="29"/>
    </i>
    <i>
      <x v="30"/>
    </i>
    <i>
      <x v="31"/>
    </i>
    <i>
      <x v="36"/>
    </i>
    <i>
      <x v="37"/>
    </i>
  </colItems>
  <pageFields count="1">
    <pageField fld="4" item="10" hier="-1"/>
  </pageFields>
  <dataFields count="1">
    <dataField name="Sum of Percent_Chart" fld="10"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10"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J22" firstHeaderRow="1" firstDataRow="2" firstDataCol="2"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axis="axisRow" compact="0" outline="0" showAll="0" defaultSubtotal="0">
      <items count="20">
        <item x="16"/>
        <item x="15"/>
        <item x="14"/>
        <item x="17"/>
        <item x="18"/>
        <item m="1" x="19"/>
        <item x="1"/>
        <item x="2"/>
        <item x="3"/>
        <item x="4"/>
        <item x="5"/>
        <item x="6"/>
        <item x="7"/>
        <item x="8"/>
        <item x="9"/>
        <item x="10"/>
        <item x="11"/>
        <item x="12"/>
        <item x="13"/>
        <item x="0"/>
      </items>
    </pivotField>
    <pivotField axis="axisPage" compact="0" outline="0" showAll="0" defaultSubtotal="0">
      <items count="22">
        <item x="0"/>
        <item x="11"/>
        <item m="1" x="17"/>
        <item x="1"/>
        <item m="1" x="15"/>
        <item x="7"/>
        <item x="10"/>
        <item m="1" x="13"/>
        <item x="9"/>
        <item x="2"/>
        <item m="1" x="19"/>
        <item m="1" x="21"/>
        <item m="1" x="14"/>
        <item x="6"/>
        <item x="4"/>
        <item m="1" x="16"/>
        <item x="8"/>
        <item m="1" x="20"/>
        <item x="5"/>
        <item m="1" x="18"/>
        <item m="1" x="12"/>
        <item x="3"/>
      </items>
    </pivotField>
    <pivotField axis="axisCol" compact="0" outline="0" showAll="0" defaultSubtotal="0">
      <items count="105">
        <item x="4"/>
        <item m="1" x="78"/>
        <item m="1" x="67"/>
        <item m="1" x="55"/>
        <item m="1" x="45"/>
        <item m="1" x="104"/>
        <item m="1" x="40"/>
        <item m="1" x="99"/>
        <item m="1" x="91"/>
        <item m="1" x="81"/>
        <item m="1" x="69"/>
        <item m="1" x="58"/>
        <item m="1" x="47"/>
        <item m="1" x="38"/>
        <item m="1" x="95"/>
        <item m="1" x="87"/>
        <item m="1" x="93"/>
        <item m="1" x="84"/>
        <item m="1" x="73"/>
        <item m="1" x="64"/>
        <item m="1" x="52"/>
        <item m="1" x="39"/>
        <item m="1" x="98"/>
        <item m="1" x="90"/>
        <item m="1" x="80"/>
        <item m="1" x="68"/>
        <item m="1" x="77"/>
        <item m="1" x="65"/>
        <item m="1" x="54"/>
        <item m="1" x="43"/>
        <item m="1" x="102"/>
        <item m="1" x="92"/>
        <item m="1" x="83"/>
        <item m="1" x="72"/>
        <item m="1" x="63"/>
        <item m="1" x="51"/>
        <item m="1" x="79"/>
        <item m="1" x="46"/>
        <item x="33"/>
        <item m="1" x="82"/>
        <item x="31"/>
        <item x="37"/>
        <item x="35"/>
        <item x="14"/>
        <item x="1"/>
        <item x="5"/>
        <item x="3"/>
        <item x="9"/>
        <item x="36"/>
        <item x="20"/>
        <item m="1" x="100"/>
        <item m="1" x="94"/>
        <item m="1" x="86"/>
        <item m="1" x="75"/>
        <item m="1" x="42"/>
        <item m="1" x="85"/>
        <item x="0"/>
        <item x="7"/>
        <item m="1" x="101"/>
        <item m="1" x="71"/>
        <item x="2"/>
        <item x="11"/>
        <item x="10"/>
        <item x="34"/>
        <item x="28"/>
        <item x="16"/>
        <item x="23"/>
        <item x="29"/>
        <item x="22"/>
        <item m="1" x="70"/>
        <item m="1" x="57"/>
        <item m="1" x="56"/>
        <item m="1" x="88"/>
        <item m="1" x="76"/>
        <item m="1" x="74"/>
        <item m="1" x="103"/>
        <item m="1" x="60"/>
        <item x="13"/>
        <item m="1" x="66"/>
        <item x="26"/>
        <item x="15"/>
        <item x="8"/>
        <item m="1" x="44"/>
        <item m="1" x="49"/>
        <item m="1" x="59"/>
        <item m="1" x="50"/>
        <item x="17"/>
        <item x="27"/>
        <item x="6"/>
        <item m="1" x="62"/>
        <item x="25"/>
        <item x="21"/>
        <item m="1" x="96"/>
        <item m="1" x="97"/>
        <item m="1" x="61"/>
        <item m="1" x="89"/>
        <item m="1" x="53"/>
        <item x="24"/>
        <item x="18"/>
        <item x="12"/>
        <item x="32"/>
        <item m="1" x="41"/>
        <item x="19"/>
        <item m="1" x="48"/>
        <item x="30"/>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8">
    <i>
      <x v="1"/>
      <x v="7"/>
    </i>
    <i>
      <x v="2"/>
      <x v="2"/>
    </i>
    <i>
      <x v="3"/>
      <x v="1"/>
    </i>
    <i>
      <x v="4"/>
      <x/>
    </i>
    <i>
      <x v="5"/>
      <x v="3"/>
    </i>
    <i>
      <x v="7"/>
      <x v="6"/>
    </i>
    <i>
      <x v="8"/>
      <x v="8"/>
    </i>
    <i>
      <x v="9"/>
      <x v="9"/>
    </i>
    <i>
      <x v="10"/>
      <x v="10"/>
    </i>
    <i>
      <x v="11"/>
      <x v="11"/>
    </i>
    <i>
      <x v="12"/>
      <x v="12"/>
    </i>
    <i>
      <x v="13"/>
      <x v="13"/>
    </i>
    <i>
      <x v="14"/>
      <x v="14"/>
    </i>
    <i>
      <x v="15"/>
      <x v="15"/>
    </i>
    <i>
      <x v="16"/>
      <x v="16"/>
    </i>
    <i>
      <x v="17"/>
      <x v="17"/>
    </i>
    <i>
      <x v="18"/>
      <x v="18"/>
    </i>
    <i>
      <x v="19"/>
      <x v="19"/>
    </i>
  </rowItems>
  <colFields count="1">
    <field x="5"/>
  </colFields>
  <colItems count="8">
    <i>
      <x v="60"/>
    </i>
    <i>
      <x v="86"/>
    </i>
    <i>
      <x v="87"/>
    </i>
    <i>
      <x v="88"/>
    </i>
    <i>
      <x v="90"/>
    </i>
    <i>
      <x v="91"/>
    </i>
    <i>
      <x v="102"/>
    </i>
    <i>
      <x v="104"/>
    </i>
  </colItems>
  <pageFields count="1">
    <pageField fld="4" item="18" hier="-1"/>
  </pageFields>
  <dataFields count="1">
    <dataField name="Sum of Percent_Chart" fld="10" baseField="3"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G5"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10"/>
        <item x="9"/>
        <item x="5"/>
        <item x="3"/>
        <item x="7"/>
        <item x="2"/>
        <item x="0"/>
        <item x="6"/>
        <item x="11"/>
        <item x="8"/>
        <item x="4"/>
        <item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
        <item x="1"/>
        <item x="0"/>
      </items>
    </pivotField>
  </pivotFields>
  <rowFields count="1">
    <field x="13"/>
  </rowFields>
  <rowItems count="1">
    <i>
      <x v="1"/>
    </i>
  </rowItems>
  <colItems count="1">
    <i/>
  </colItems>
  <pageFields count="1">
    <pageField fld="4" item="6"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K22" firstHeaderRow="1" firstDataRow="2" firstDataCol="1" rowPageCount="1" colPageCount="1"/>
  <pivotFields count="14">
    <pivotField compact="0" outline="0" showAll="0" defaultSubtotal="0"/>
    <pivotField axis="axisRow" compact="0" outline="0" showAll="0" defaultSubtotal="0">
      <items count="20">
        <item m="1" x="19"/>
        <item x="1"/>
        <item x="2"/>
        <item x="3"/>
        <item x="4"/>
        <item x="5"/>
        <item x="6"/>
        <item x="7"/>
        <item x="8"/>
        <item x="9"/>
        <item x="10"/>
        <item x="11"/>
        <item x="12"/>
        <item x="13"/>
        <item x="14"/>
        <item x="15"/>
        <item x="16"/>
        <item x="17"/>
        <item x="18"/>
        <item x="0"/>
      </items>
    </pivotField>
    <pivotField compact="0" outline="0" showAll="0" defaultSubtotal="0"/>
    <pivotField compact="0" outline="0" showAll="0" defaultSubtotal="0"/>
    <pivotField axis="axisPage" compact="0" outline="0" showAll="0" defaultSubtotal="0">
      <items count="22">
        <item x="9"/>
        <item m="1" x="15"/>
        <item m="1" x="13"/>
        <item m="1" x="17"/>
        <item x="10"/>
        <item x="2"/>
        <item x="1"/>
        <item m="1" x="21"/>
        <item x="7"/>
        <item m="1" x="14"/>
        <item x="6"/>
        <item x="0"/>
        <item m="1" x="19"/>
        <item x="4"/>
        <item x="11"/>
        <item m="1" x="16"/>
        <item x="8"/>
        <item m="1" x="20"/>
        <item x="5"/>
        <item m="1" x="18"/>
        <item m="1" x="12"/>
        <item x="3"/>
      </items>
    </pivotField>
    <pivotField axis="axisCol" compact="0" outline="0" showAll="0" defaultSubtotal="0">
      <items count="105">
        <item x="4"/>
        <item m="1" x="100"/>
        <item x="23"/>
        <item m="1" x="85"/>
        <item m="1" x="71"/>
        <item m="1" x="78"/>
        <item m="1" x="67"/>
        <item m="1" x="86"/>
        <item m="1" x="55"/>
        <item m="1" x="75"/>
        <item m="1" x="45"/>
        <item m="1" x="104"/>
        <item x="29"/>
        <item m="1" x="40"/>
        <item m="1" x="99"/>
        <item m="1" x="91"/>
        <item m="1" x="81"/>
        <item m="1" x="69"/>
        <item m="1" x="58"/>
        <item m="1" x="47"/>
        <item m="1" x="38"/>
        <item m="1" x="95"/>
        <item m="1" x="87"/>
        <item x="28"/>
        <item m="1" x="93"/>
        <item m="1" x="84"/>
        <item m="1" x="73"/>
        <item m="1" x="64"/>
        <item m="1" x="52"/>
        <item m="1" x="39"/>
        <item m="1" x="98"/>
        <item m="1" x="90"/>
        <item m="1" x="80"/>
        <item m="1" x="68"/>
        <item x="22"/>
        <item m="1" x="77"/>
        <item m="1" x="65"/>
        <item m="1" x="54"/>
        <item m="1" x="43"/>
        <item m="1" x="102"/>
        <item m="1" x="92"/>
        <item m="1" x="83"/>
        <item m="1" x="72"/>
        <item m="1" x="63"/>
        <item m="1" x="51"/>
        <item x="34"/>
        <item x="1"/>
        <item x="35"/>
        <item m="1" x="79"/>
        <item m="1" x="46"/>
        <item x="2"/>
        <item x="5"/>
        <item x="33"/>
        <item x="16"/>
        <item m="1" x="82"/>
        <item x="10"/>
        <item x="36"/>
        <item x="3"/>
        <item m="1" x="101"/>
        <item x="14"/>
        <item x="11"/>
        <item x="0"/>
        <item x="20"/>
        <item x="7"/>
        <item x="9"/>
        <item m="1" x="94"/>
        <item x="31"/>
        <item m="1" x="42"/>
        <item x="37"/>
        <item m="1" x="70"/>
        <item m="1" x="57"/>
        <item m="1" x="56"/>
        <item m="1" x="88"/>
        <item m="1" x="76"/>
        <item m="1" x="74"/>
        <item m="1" x="103"/>
        <item m="1" x="60"/>
        <item x="13"/>
        <item m="1" x="66"/>
        <item x="26"/>
        <item x="15"/>
        <item x="8"/>
        <item m="1" x="44"/>
        <item m="1" x="49"/>
        <item m="1" x="59"/>
        <item m="1" x="50"/>
        <item x="17"/>
        <item x="27"/>
        <item x="6"/>
        <item m="1" x="62"/>
        <item x="25"/>
        <item x="21"/>
        <item m="1" x="96"/>
        <item m="1" x="97"/>
        <item m="1" x="61"/>
        <item m="1" x="89"/>
        <item m="1" x="53"/>
        <item x="24"/>
        <item x="18"/>
        <item x="12"/>
        <item x="32"/>
        <item m="1" x="41"/>
        <item x="19"/>
        <item m="1" x="48"/>
        <item x="30"/>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6"/>
    </i>
    <i>
      <x v="7"/>
    </i>
    <i>
      <x v="8"/>
    </i>
    <i>
      <x v="9"/>
    </i>
    <i>
      <x v="10"/>
    </i>
    <i>
      <x v="11"/>
    </i>
    <i>
      <x v="12"/>
    </i>
    <i>
      <x v="13"/>
    </i>
    <i>
      <x v="14"/>
    </i>
    <i>
      <x v="15"/>
    </i>
    <i>
      <x v="16"/>
    </i>
    <i>
      <x v="17"/>
    </i>
    <i>
      <x v="19"/>
    </i>
  </rowItems>
  <colFields count="1">
    <field x="5"/>
  </colFields>
  <colItems count="7">
    <i>
      <x v="2"/>
    </i>
    <i>
      <x v="12"/>
    </i>
    <i>
      <x v="23"/>
    </i>
    <i>
      <x v="34"/>
    </i>
    <i>
      <x v="45"/>
    </i>
    <i>
      <x v="53"/>
    </i>
    <i>
      <x v="77"/>
    </i>
  </colItems>
  <pageFields count="1">
    <pageField fld="4" item="16" hier="-1"/>
  </pageFields>
  <dataFields count="1">
    <dataField name="Sum of Percent" fld="9" baseField="1"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chartFormat="4">
  <location ref="A3:B12" firstHeaderRow="2" firstDataRow="2" firstDataCol="1" rowPageCount="1" colPageCount="1"/>
  <pivotFields count="14">
    <pivotField compact="0" outline="0" showAll="0"/>
    <pivotField compact="0" outline="0" showAll="0"/>
    <pivotField compact="0" outline="0" showAll="0"/>
    <pivotField compact="0" outline="0" showAll="0">
      <items count="80">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 t="default"/>
      </items>
    </pivotField>
    <pivotField axis="axisPage" compact="0" outline="0" showAll="0">
      <items count="13">
        <item x="10"/>
        <item x="9"/>
        <item x="5"/>
        <item x="3"/>
        <item x="7"/>
        <item x="2"/>
        <item x="0"/>
        <item x="6"/>
        <item x="11"/>
        <item x="8"/>
        <item x="4"/>
        <item x="1"/>
        <item t="default"/>
      </items>
    </pivotField>
    <pivotField axis="axisRow" compact="0" outline="0" showAll="0">
      <items count="39">
        <item x="11"/>
        <item x="29"/>
        <item x="30"/>
        <item x="28"/>
        <item x="33"/>
        <item x="34"/>
        <item x="18"/>
        <item x="36"/>
        <item x="25"/>
        <item x="1"/>
        <item x="3"/>
        <item x="17"/>
        <item x="14"/>
        <item x="23"/>
        <item x="8"/>
        <item x="20"/>
        <item x="2"/>
        <item x="32"/>
        <item x="12"/>
        <item x="24"/>
        <item x="35"/>
        <item x="37"/>
        <item x="0"/>
        <item x="7"/>
        <item x="22"/>
        <item x="6"/>
        <item x="21"/>
        <item x="19"/>
        <item x="10"/>
        <item x="27"/>
        <item x="4"/>
        <item x="9"/>
        <item x="13"/>
        <item x="15"/>
        <item x="31"/>
        <item x="16"/>
        <item x="5"/>
        <item x="26"/>
        <item t="default"/>
      </items>
    </pivotField>
    <pivotField compact="0" outline="0" showAll="0"/>
    <pivotField compact="0" outline="0" showAll="0"/>
    <pivotField compact="0" outline="0" showAll="0" defaultSubtotal="0"/>
    <pivotField compact="0" outline="0" showAll="0"/>
    <pivotField dataField="1" compact="0" outline="0" showAll="0" defaultSubtotal="0"/>
    <pivotField compact="0" outline="0" showAll="0"/>
    <pivotField compact="0" outline="0" showAll="0"/>
    <pivotField compact="0" outline="0" showAll="0"/>
  </pivotFields>
  <rowFields count="1">
    <field x="5"/>
  </rowFields>
  <rowItems count="8">
    <i>
      <x v="1"/>
    </i>
    <i>
      <x v="2"/>
    </i>
    <i>
      <x v="3"/>
    </i>
    <i>
      <x v="4"/>
    </i>
    <i>
      <x v="5"/>
    </i>
    <i>
      <x v="6"/>
    </i>
    <i>
      <x v="23"/>
    </i>
    <i t="grand">
      <x/>
    </i>
  </rowItems>
  <colItems count="1">
    <i/>
  </colItems>
  <pageFields count="1">
    <pageField fld="4" item="9" hier="-1"/>
  </pageFields>
  <dataFields count="1">
    <dataField name="Sum of Percent_Chart" fld="10" baseField="5" baseItem="24"/>
  </dataField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Z3:AB23" firstHeaderRow="1" firstDataRow="2" firstDataCol="1" rowPageCount="1" colPageCount="1"/>
  <pivotFields count="14">
    <pivotField compact="0" outline="0" showAll="0"/>
    <pivotField axis="axisRow" compact="0" outline="0" showAll="0">
      <items count="21">
        <item m="1" x="19"/>
        <item x="1"/>
        <item x="2"/>
        <item x="3"/>
        <item x="4"/>
        <item x="5"/>
        <item x="6"/>
        <item x="7"/>
        <item x="8"/>
        <item x="9"/>
        <item x="10"/>
        <item x="11"/>
        <item x="12"/>
        <item x="13"/>
        <item x="14"/>
        <item x="15"/>
        <item x="16"/>
        <item x="17"/>
        <item x="18"/>
        <item x="0"/>
        <item t="default"/>
      </items>
    </pivotField>
    <pivotField compact="0" outline="0" showAll="0"/>
    <pivotField compact="0" outline="0" showAll="0"/>
    <pivotField axis="axisPage" compact="0" outline="0" showAll="0">
      <items count="23">
        <item x="9"/>
        <item x="5"/>
        <item m="1" x="15"/>
        <item m="1" x="13"/>
        <item m="1" x="17"/>
        <item m="1" x="12"/>
        <item m="1" x="20"/>
        <item x="10"/>
        <item x="2"/>
        <item m="1" x="16"/>
        <item x="1"/>
        <item m="1" x="21"/>
        <item x="7"/>
        <item m="1" x="14"/>
        <item m="1" x="18"/>
        <item x="8"/>
        <item x="6"/>
        <item x="0"/>
        <item m="1" x="19"/>
        <item x="4"/>
        <item x="1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19">
    <i>
      <x v="1"/>
    </i>
    <i>
      <x v="2"/>
    </i>
    <i>
      <x v="3"/>
    </i>
    <i>
      <x v="4"/>
    </i>
    <i>
      <x v="5"/>
    </i>
    <i>
      <x v="6"/>
    </i>
    <i>
      <x v="7"/>
    </i>
    <i>
      <x v="8"/>
    </i>
    <i>
      <x v="9"/>
    </i>
    <i>
      <x v="10"/>
    </i>
    <i>
      <x v="11"/>
    </i>
    <i>
      <x v="12"/>
    </i>
    <i>
      <x v="13"/>
    </i>
    <i>
      <x v="14"/>
    </i>
    <i>
      <x v="15"/>
    </i>
    <i>
      <x v="16"/>
    </i>
    <i>
      <x v="17"/>
    </i>
    <i>
      <x v="19"/>
    </i>
    <i t="grand">
      <x/>
    </i>
  </rowItems>
  <colFields count="1">
    <field x="-2"/>
  </colFields>
  <colItems count="2">
    <i>
      <x/>
    </i>
    <i i="1">
      <x v="1"/>
    </i>
  </colItems>
  <pageFields count="1">
    <pageField fld="4" item="15" hier="-1"/>
  </pageFields>
  <dataFields count="2">
    <dataField name="Sum of Mean" fld="11" baseField="1" baseItem="7"/>
    <dataField name="Sum of Median" fld="12" baseField="1"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U3:W6" firstHeaderRow="1" firstDataRow="2" firstDataCol="1" rowPageCount="1" colPageCount="1"/>
  <pivotFields count="14">
    <pivotField compact="0" outline="0" showAll="0"/>
    <pivotField axis="axisRow" compact="0" outline="0" showAll="0">
      <items count="80">
        <item x="2"/>
        <item x="3"/>
        <item x="4"/>
        <item x="5"/>
        <item x="6"/>
        <item x="8"/>
        <item x="9"/>
        <item x="12"/>
        <item x="13"/>
        <item x="14"/>
        <item x="15"/>
        <item x="16"/>
        <item x="17"/>
        <item x="18"/>
        <item x="19"/>
        <item x="20"/>
        <item x="21"/>
        <item x="22"/>
        <item x="23"/>
        <item x="25"/>
        <item x="28"/>
        <item x="30"/>
        <item x="31"/>
        <item x="33"/>
        <item x="34"/>
        <item x="35"/>
        <item x="36"/>
        <item x="37"/>
        <item x="38"/>
        <item x="39"/>
        <item x="40"/>
        <item x="42"/>
        <item x="43"/>
        <item x="44"/>
        <item x="45"/>
        <item x="46"/>
        <item x="47"/>
        <item x="49"/>
        <item x="50"/>
        <item x="53"/>
        <item x="54"/>
        <item x="55"/>
        <item x="56"/>
        <item x="57"/>
        <item x="58"/>
        <item x="59"/>
        <item x="61"/>
        <item x="63"/>
        <item x="64"/>
        <item x="65"/>
        <item x="68"/>
        <item x="69"/>
        <item x="70"/>
        <item x="71"/>
        <item x="74"/>
        <item x="75"/>
        <item x="77"/>
        <item x="78"/>
        <item x="0"/>
        <item x="24"/>
        <item x="27"/>
        <item x="32"/>
        <item x="60"/>
        <item x="11"/>
        <item x="26"/>
        <item x="62"/>
        <item x="76"/>
        <item x="7"/>
        <item x="29"/>
        <item x="48"/>
        <item x="52"/>
        <item x="67"/>
        <item x="1"/>
        <item x="10"/>
        <item x="41"/>
        <item x="51"/>
        <item x="72"/>
        <item x="73"/>
        <item x="66"/>
        <item t="default"/>
      </items>
    </pivotField>
    <pivotField compact="0" outline="0" showAll="0"/>
    <pivotField compact="0" outline="0" showAll="0">
      <items count="80">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 t="default"/>
      </items>
    </pivotField>
    <pivotField axis="axisPage" compact="0" outline="0" showAll="0">
      <items count="13">
        <item x="10"/>
        <item x="4"/>
        <item x="9"/>
        <item x="5"/>
        <item x="3"/>
        <item x="7"/>
        <item x="8"/>
        <item x="2"/>
        <item x="0"/>
        <item x="6"/>
        <item x="11"/>
        <item x="1"/>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2">
    <i>
      <x v="7"/>
    </i>
    <i t="grand">
      <x/>
    </i>
  </rowItems>
  <colFields count="1">
    <field x="-2"/>
  </colFields>
  <colItems count="2">
    <i>
      <x/>
    </i>
    <i i="1">
      <x v="1"/>
    </i>
  </colItems>
  <pageFields count="1">
    <pageField fld="4" hier="-1"/>
  </pageFields>
  <dataFields count="2">
    <dataField name="Sum of Mean" fld="11" baseField="1" baseItem="17"/>
    <dataField name="Sum of Median" fld="12" baseField="1" baseItem="17"/>
  </dataFields>
  <formats count="1">
    <format dxfId="2">
      <pivotArea outline="0" collapsedLevelsAreSubtotals="1" fieldPosition="0">
        <references count="2">
          <reference field="4294967294" count="1" selected="0">
            <x v="0"/>
          </reference>
          <reference field="1" count="1" selected="0">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8"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A3:AC5" firstHeaderRow="1" firstDataRow="2" firstDataCol="1" rowPageCount="1" colPageCount="1"/>
  <pivotFields count="14">
    <pivotField compact="0" outline="0" showAll="0" defaultSubtotal="0"/>
    <pivotField axis="axisRow" compact="0" outline="0" showAll="0" defaultSubtotal="0">
      <items count="79">
        <item x="8"/>
        <item x="9"/>
        <item x="12"/>
        <item x="13"/>
        <item x="14"/>
        <item x="15"/>
        <item x="16"/>
        <item x="18"/>
        <item x="19"/>
        <item x="20"/>
        <item x="22"/>
        <item x="23"/>
        <item x="25"/>
        <item x="30"/>
        <item x="33"/>
        <item x="34"/>
        <item x="35"/>
        <item x="36"/>
        <item x="38"/>
        <item x="39"/>
        <item x="42"/>
        <item x="43"/>
        <item x="44"/>
        <item x="45"/>
        <item x="46"/>
        <item x="47"/>
        <item x="78"/>
        <item x="49"/>
        <item x="50"/>
        <item x="53"/>
        <item x="54"/>
        <item x="55"/>
        <item x="56"/>
        <item x="57"/>
        <item x="58"/>
        <item x="59"/>
        <item x="61"/>
        <item x="63"/>
        <item x="64"/>
        <item x="65"/>
        <item x="68"/>
        <item x="69"/>
        <item x="70"/>
        <item x="71"/>
        <item x="74"/>
        <item x="75"/>
        <item x="77"/>
        <item x="40"/>
        <item x="37"/>
        <item x="17"/>
        <item x="28"/>
        <item x="31"/>
        <item x="5"/>
        <item x="4"/>
        <item x="3"/>
        <item x="2"/>
        <item x="21"/>
        <item x="6"/>
        <item x="0"/>
        <item x="24"/>
        <item x="27"/>
        <item x="32"/>
        <item x="60"/>
        <item x="11"/>
        <item x="26"/>
        <item x="62"/>
        <item x="76"/>
        <item x="7"/>
        <item x="29"/>
        <item x="48"/>
        <item x="52"/>
        <item x="67"/>
        <item x="1"/>
        <item x="10"/>
        <item x="41"/>
        <item x="51"/>
        <item x="72"/>
        <item x="73"/>
        <item x="66"/>
      </items>
    </pivotField>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0"/>
        <item x="11"/>
        <item x="10"/>
        <item x="3"/>
        <item x="7"/>
        <item x="9"/>
        <item x="5"/>
        <item x="2"/>
        <item x="6"/>
        <item x="8"/>
        <item x="4"/>
        <item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s>
  <rowFields count="1">
    <field x="1"/>
  </rowFields>
  <rowItems count="1">
    <i>
      <x v="2"/>
    </i>
  </rowItems>
  <colFields count="1">
    <field x="-2"/>
  </colFields>
  <colItems count="2">
    <i>
      <x/>
    </i>
    <i i="1">
      <x v="1"/>
    </i>
  </colItems>
  <pageFields count="1">
    <pageField fld="4" item="5" hier="-1"/>
  </pageFields>
  <dataFields count="2">
    <dataField name="Sum of Mean" fld="11" baseField="1" baseItem="68"/>
    <dataField name="Sum of Median" fld="12"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N3:R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2"/>
        <item m="1" x="19"/>
        <item m="1" x="21"/>
        <item m="1" x="14"/>
        <item x="6"/>
        <item x="4"/>
        <item m="1" x="16"/>
        <item x="8"/>
        <item m="1" x="20"/>
        <item x="5"/>
        <item m="1" x="18"/>
        <item m="1" x="12"/>
        <item x="3"/>
      </items>
    </pivotField>
    <pivotField axis="axisCol" compact="0" outline="0" showAll="0" defaultSubtotal="0">
      <items count="105">
        <item x="4"/>
        <item m="1" x="78"/>
        <item m="1" x="67"/>
        <item m="1" x="55"/>
        <item m="1" x="45"/>
        <item m="1" x="104"/>
        <item m="1" x="40"/>
        <item m="1" x="99"/>
        <item m="1" x="91"/>
        <item m="1" x="81"/>
        <item m="1" x="69"/>
        <item m="1" x="58"/>
        <item m="1" x="47"/>
        <item m="1" x="38"/>
        <item m="1" x="95"/>
        <item m="1" x="87"/>
        <item m="1" x="93"/>
        <item m="1" x="84"/>
        <item m="1" x="73"/>
        <item m="1" x="64"/>
        <item m="1" x="52"/>
        <item m="1" x="39"/>
        <item m="1" x="98"/>
        <item m="1" x="90"/>
        <item m="1" x="80"/>
        <item m="1" x="68"/>
        <item m="1" x="77"/>
        <item m="1" x="65"/>
        <item m="1" x="54"/>
        <item m="1" x="43"/>
        <item m="1" x="102"/>
        <item m="1" x="92"/>
        <item m="1" x="83"/>
        <item m="1" x="72"/>
        <item m="1" x="63"/>
        <item m="1" x="51"/>
        <item m="1" x="79"/>
        <item m="1" x="46"/>
        <item x="33"/>
        <item m="1" x="82"/>
        <item x="31"/>
        <item x="37"/>
        <item x="35"/>
        <item x="14"/>
        <item x="1"/>
        <item x="5"/>
        <item x="3"/>
        <item x="9"/>
        <item x="36"/>
        <item x="20"/>
        <item m="1" x="100"/>
        <item m="1" x="94"/>
        <item m="1" x="86"/>
        <item m="1" x="75"/>
        <item m="1" x="42"/>
        <item m="1" x="85"/>
        <item x="0"/>
        <item x="7"/>
        <item m="1" x="101"/>
        <item m="1" x="71"/>
        <item x="2"/>
        <item x="11"/>
        <item x="10"/>
        <item x="34"/>
        <item x="28"/>
        <item x="16"/>
        <item x="23"/>
        <item x="29"/>
        <item x="22"/>
        <item m="1" x="70"/>
        <item m="1" x="57"/>
        <item m="1" x="56"/>
        <item m="1" x="88"/>
        <item m="1" x="76"/>
        <item m="1" x="74"/>
        <item m="1" x="103"/>
        <item m="1" x="60"/>
        <item x="13"/>
        <item m="1" x="66"/>
        <item x="26"/>
        <item x="15"/>
        <item x="8"/>
        <item m="1" x="44"/>
        <item m="1" x="49"/>
        <item m="1" x="59"/>
        <item m="1" x="50"/>
        <item x="17"/>
        <item x="27"/>
        <item x="6"/>
        <item m="1" x="62"/>
        <item x="25"/>
        <item x="21"/>
        <item m="1" x="96"/>
        <item m="1" x="97"/>
        <item m="1" x="61"/>
        <item m="1" x="89"/>
        <item m="1" x="53"/>
        <item x="24"/>
        <item x="18"/>
        <item x="12"/>
        <item x="32"/>
        <item m="1" x="41"/>
        <item x="19"/>
        <item m="1" x="48"/>
        <item x="30"/>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5"/>
  </colFields>
  <colItems count="4">
    <i>
      <x v="57"/>
    </i>
    <i>
      <x v="61"/>
    </i>
    <i>
      <x v="62"/>
    </i>
    <i>
      <x v="77"/>
    </i>
  </colItems>
  <pageFields count="1">
    <pageField fld="4" item="13" hier="-1"/>
  </pageFields>
  <dataFields count="1">
    <dataField name="Sum of Percent" fld="9"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E5" firstHeaderRow="1" firstDataRow="2" firstDataCol="1" rowPageCount="1" colPageCount="1"/>
  <pivotFields count="14">
    <pivotField compact="0" outline="0" showAll="0" defaultSubtotal="0"/>
    <pivotField axis="axisRow" compact="0" outline="0" showAll="0" defaultSubtotal="0">
      <items count="79">
        <item x="8"/>
        <item x="9"/>
        <item x="12"/>
        <item x="13"/>
        <item x="14"/>
        <item x="15"/>
        <item x="16"/>
        <item x="18"/>
        <item x="19"/>
        <item x="20"/>
        <item x="22"/>
        <item x="23"/>
        <item x="25"/>
        <item x="30"/>
        <item x="33"/>
        <item x="34"/>
        <item x="35"/>
        <item x="36"/>
        <item x="38"/>
        <item x="39"/>
        <item x="42"/>
        <item x="43"/>
        <item x="44"/>
        <item x="45"/>
        <item x="46"/>
        <item x="47"/>
        <item x="78"/>
        <item x="49"/>
        <item x="50"/>
        <item x="53"/>
        <item x="54"/>
        <item x="55"/>
        <item x="56"/>
        <item x="57"/>
        <item x="58"/>
        <item x="59"/>
        <item x="61"/>
        <item x="63"/>
        <item x="64"/>
        <item x="65"/>
        <item x="68"/>
        <item x="69"/>
        <item x="70"/>
        <item x="71"/>
        <item x="74"/>
        <item x="75"/>
        <item x="77"/>
        <item x="40"/>
        <item x="37"/>
        <item x="17"/>
        <item x="28"/>
        <item x="31"/>
        <item x="5"/>
        <item x="4"/>
        <item x="3"/>
        <item x="2"/>
        <item x="21"/>
        <item x="6"/>
        <item x="0"/>
        <item x="24"/>
        <item x="27"/>
        <item x="32"/>
        <item x="60"/>
        <item x="11"/>
        <item x="26"/>
        <item x="62"/>
        <item x="76"/>
        <item x="7"/>
        <item x="29"/>
        <item x="48"/>
        <item x="52"/>
        <item x="67"/>
        <item x="1"/>
        <item x="10"/>
        <item x="41"/>
        <item x="51"/>
        <item x="72"/>
        <item x="73"/>
        <item x="66"/>
      </items>
    </pivotField>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0"/>
        <item x="11"/>
        <item x="10"/>
        <item x="3"/>
        <item x="7"/>
        <item x="9"/>
        <item x="5"/>
        <item x="2"/>
        <item x="6"/>
        <item x="8"/>
        <item x="4"/>
        <item x="1"/>
      </items>
    </pivotField>
    <pivotField axis="axisCol" compact="0" outline="0" showAll="0" defaultSubtotal="0">
      <items count="38">
        <item x="11"/>
        <item x="17"/>
        <item x="35"/>
        <item x="37"/>
        <item x="8"/>
        <item x="23"/>
        <item x="25"/>
        <item x="24"/>
        <item x="36"/>
        <item x="20"/>
        <item x="3"/>
        <item x="32"/>
        <item x="12"/>
        <item x="14"/>
        <item x="1"/>
        <item x="2"/>
        <item x="29"/>
        <item x="28"/>
        <item x="34"/>
        <item x="33"/>
        <item x="18"/>
        <item x="30"/>
        <item x="0"/>
        <item x="7"/>
        <item x="22"/>
        <item x="6"/>
        <item x="21"/>
        <item x="19"/>
        <item x="10"/>
        <item x="27"/>
        <item x="4"/>
        <item x="9"/>
        <item x="13"/>
        <item x="15"/>
        <item x="31"/>
        <item x="16"/>
        <item x="5"/>
        <item x="2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2"/>
    </i>
  </rowItems>
  <colFields count="1">
    <field x="5"/>
  </colFields>
  <colItems count="4">
    <i>
      <x v="12"/>
    </i>
    <i>
      <x v="13"/>
    </i>
    <i>
      <x v="15"/>
    </i>
    <i>
      <x v="23"/>
    </i>
  </colItems>
  <pageFields count="1">
    <pageField fld="4" item="7" hier="-1"/>
  </pageFields>
  <dataFields count="1">
    <dataField name="Sum of Percent" fld="9"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9"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E3:AG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2"/>
        <item m="1" x="19"/>
        <item m="1" x="21"/>
        <item m="1" x="14"/>
        <item x="6"/>
        <item x="4"/>
        <item m="1" x="16"/>
        <item x="8"/>
        <item m="1" x="20"/>
        <item x="5"/>
        <item m="1" x="18"/>
        <item m="1" x="12"/>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2"/>
  </colFields>
  <colItems count="2">
    <i>
      <x/>
    </i>
    <i i="1">
      <x v="1"/>
    </i>
  </colItems>
  <pageFields count="1">
    <pageField fld="4" item="6" hier="-1"/>
  </pageFields>
  <dataFields count="2">
    <dataField name="Sum of Mean" fld="11" baseField="1" baseItem="13"/>
    <dataField name="Sum of Median"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AF3:AH23" firstHeaderRow="1" firstDataRow="2" firstDataCol="1" rowPageCount="1" colPageCount="1"/>
  <pivotFields count="14">
    <pivotField compact="0" outline="0" showAll="0"/>
    <pivotField axis="axisRow" compact="0" outline="0" showAll="0">
      <items count="21">
        <item m="1" x="19"/>
        <item x="1"/>
        <item x="2"/>
        <item x="3"/>
        <item x="4"/>
        <item x="5"/>
        <item x="6"/>
        <item x="7"/>
        <item x="8"/>
        <item x="9"/>
        <item x="10"/>
        <item x="11"/>
        <item x="12"/>
        <item x="13"/>
        <item x="14"/>
        <item x="15"/>
        <item x="16"/>
        <item x="17"/>
        <item x="18"/>
        <item x="0"/>
        <item t="default"/>
      </items>
    </pivotField>
    <pivotField compact="0" outline="0" showAll="0"/>
    <pivotField compact="0" outline="0" showAll="0"/>
    <pivotField axis="axisPage" compact="0" outline="0" showAll="0">
      <items count="23">
        <item x="9"/>
        <item x="5"/>
        <item m="1" x="15"/>
        <item m="1" x="13"/>
        <item m="1" x="17"/>
        <item m="1" x="12"/>
        <item m="1" x="20"/>
        <item x="10"/>
        <item x="2"/>
        <item m="1" x="16"/>
        <item x="1"/>
        <item m="1" x="21"/>
        <item x="7"/>
        <item m="1" x="14"/>
        <item m="1" x="18"/>
        <item x="8"/>
        <item x="6"/>
        <item x="0"/>
        <item m="1" x="19"/>
        <item x="4"/>
        <item x="1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19">
    <i>
      <x v="1"/>
    </i>
    <i>
      <x v="2"/>
    </i>
    <i>
      <x v="3"/>
    </i>
    <i>
      <x v="4"/>
    </i>
    <i>
      <x v="5"/>
    </i>
    <i>
      <x v="6"/>
    </i>
    <i>
      <x v="7"/>
    </i>
    <i>
      <x v="8"/>
    </i>
    <i>
      <x v="9"/>
    </i>
    <i>
      <x v="10"/>
    </i>
    <i>
      <x v="11"/>
    </i>
    <i>
      <x v="12"/>
    </i>
    <i>
      <x v="13"/>
    </i>
    <i>
      <x v="14"/>
    </i>
    <i>
      <x v="15"/>
    </i>
    <i>
      <x v="16"/>
    </i>
    <i>
      <x v="17"/>
    </i>
    <i>
      <x v="19"/>
    </i>
    <i t="grand">
      <x/>
    </i>
  </rowItems>
  <colFields count="1">
    <field x="-2"/>
  </colFields>
  <colItems count="2">
    <i>
      <x/>
    </i>
    <i i="1">
      <x v="1"/>
    </i>
  </colItems>
  <pageFields count="1">
    <pageField fld="4" item="7" hier="-1"/>
  </pageFields>
  <dataFields count="2">
    <dataField name="Sum of Mean" fld="11" baseField="1" baseItem="7"/>
    <dataField name="Sum of Median" fld="12" baseField="1" baseItem="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AA3:AC6" firstHeaderRow="1" firstDataRow="2" firstDataCol="1" rowPageCount="1" colPageCount="1"/>
  <pivotFields count="14">
    <pivotField compact="0" outline="0" showAll="0"/>
    <pivotField axis="axisRow" compact="0" outline="0" showAll="0">
      <items count="80">
        <item x="2"/>
        <item x="3"/>
        <item x="4"/>
        <item x="5"/>
        <item x="6"/>
        <item x="8"/>
        <item x="9"/>
        <item x="12"/>
        <item x="13"/>
        <item x="14"/>
        <item x="15"/>
        <item x="16"/>
        <item x="17"/>
        <item x="18"/>
        <item x="19"/>
        <item x="20"/>
        <item x="21"/>
        <item x="22"/>
        <item x="23"/>
        <item x="25"/>
        <item x="28"/>
        <item x="30"/>
        <item x="31"/>
        <item x="33"/>
        <item x="34"/>
        <item x="35"/>
        <item x="36"/>
        <item x="37"/>
        <item x="38"/>
        <item x="39"/>
        <item x="40"/>
        <item x="42"/>
        <item x="43"/>
        <item x="44"/>
        <item x="45"/>
        <item x="46"/>
        <item x="47"/>
        <item x="49"/>
        <item x="50"/>
        <item x="53"/>
        <item x="54"/>
        <item x="55"/>
        <item x="56"/>
        <item x="57"/>
        <item x="58"/>
        <item x="59"/>
        <item x="61"/>
        <item x="63"/>
        <item x="64"/>
        <item x="65"/>
        <item x="68"/>
        <item x="69"/>
        <item x="70"/>
        <item x="71"/>
        <item x="74"/>
        <item x="75"/>
        <item x="77"/>
        <item x="78"/>
        <item x="0"/>
        <item x="24"/>
        <item x="27"/>
        <item x="32"/>
        <item x="60"/>
        <item x="11"/>
        <item x="26"/>
        <item x="62"/>
        <item x="76"/>
        <item x="7"/>
        <item x="29"/>
        <item x="48"/>
        <item x="52"/>
        <item x="67"/>
        <item x="1"/>
        <item x="10"/>
        <item x="41"/>
        <item x="51"/>
        <item x="72"/>
        <item x="73"/>
        <item x="66"/>
        <item t="default"/>
      </items>
    </pivotField>
    <pivotField compact="0" outline="0" showAll="0"/>
    <pivotField compact="0" outline="0" showAll="0">
      <items count="80">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 t="default"/>
      </items>
    </pivotField>
    <pivotField axis="axisPage" compact="0" outline="0" showAll="0">
      <items count="13">
        <item x="10"/>
        <item x="4"/>
        <item x="9"/>
        <item x="5"/>
        <item x="3"/>
        <item x="7"/>
        <item x="8"/>
        <item x="2"/>
        <item x="0"/>
        <item x="6"/>
        <item x="11"/>
        <item x="1"/>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2">
    <i>
      <x v="7"/>
    </i>
    <i t="grand">
      <x/>
    </i>
  </rowItems>
  <colFields count="1">
    <field x="-2"/>
  </colFields>
  <colItems count="2">
    <i>
      <x/>
    </i>
    <i i="1">
      <x v="1"/>
    </i>
  </colItems>
  <pageFields count="1">
    <pageField fld="4" item="11" hier="-1"/>
  </pageFields>
  <dataFields count="2">
    <dataField name="Sum of Mean" fld="11" baseField="1" baseItem="23"/>
    <dataField name="Sum of Median" fld="12" baseField="1" baseItem="2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N3:O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2"/>
        <item m="1" x="19"/>
        <item m="1" x="21"/>
        <item m="1" x="14"/>
        <item x="6"/>
        <item x="4"/>
        <item m="1" x="16"/>
        <item x="8"/>
        <item m="1" x="20"/>
        <item x="5"/>
        <item m="1" x="18"/>
        <item m="1" x="12"/>
        <item x="3"/>
      </items>
    </pivotField>
    <pivotField axis="axisCol" compact="0" outline="0" showAll="0" defaultSubtotal="0">
      <items count="105">
        <item x="4"/>
        <item m="1" x="78"/>
        <item m="1" x="67"/>
        <item m="1" x="55"/>
        <item m="1" x="45"/>
        <item m="1" x="104"/>
        <item m="1" x="40"/>
        <item m="1" x="99"/>
        <item m="1" x="91"/>
        <item m="1" x="81"/>
        <item m="1" x="69"/>
        <item m="1" x="58"/>
        <item m="1" x="47"/>
        <item m="1" x="38"/>
        <item m="1" x="95"/>
        <item m="1" x="87"/>
        <item m="1" x="93"/>
        <item m="1" x="84"/>
        <item m="1" x="73"/>
        <item m="1" x="64"/>
        <item m="1" x="52"/>
        <item m="1" x="39"/>
        <item m="1" x="98"/>
        <item m="1" x="90"/>
        <item m="1" x="80"/>
        <item m="1" x="68"/>
        <item m="1" x="77"/>
        <item m="1" x="65"/>
        <item m="1" x="54"/>
        <item m="1" x="43"/>
        <item m="1" x="102"/>
        <item m="1" x="92"/>
        <item m="1" x="83"/>
        <item m="1" x="72"/>
        <item m="1" x="63"/>
        <item m="1" x="51"/>
        <item m="1" x="79"/>
        <item m="1" x="46"/>
        <item x="33"/>
        <item m="1" x="82"/>
        <item x="31"/>
        <item x="37"/>
        <item x="35"/>
        <item x="14"/>
        <item x="1"/>
        <item x="5"/>
        <item x="3"/>
        <item x="9"/>
        <item x="36"/>
        <item x="20"/>
        <item m="1" x="100"/>
        <item m="1" x="94"/>
        <item m="1" x="86"/>
        <item m="1" x="75"/>
        <item m="1" x="42"/>
        <item m="1" x="85"/>
        <item x="0"/>
        <item x="7"/>
        <item m="1" x="101"/>
        <item m="1" x="71"/>
        <item x="2"/>
        <item x="11"/>
        <item x="10"/>
        <item x="34"/>
        <item x="28"/>
        <item x="16"/>
        <item x="23"/>
        <item x="29"/>
        <item x="22"/>
        <item m="1" x="70"/>
        <item m="1" x="57"/>
        <item m="1" x="56"/>
        <item m="1" x="88"/>
        <item m="1" x="76"/>
        <item m="1" x="74"/>
        <item m="1" x="103"/>
        <item m="1" x="60"/>
        <item x="13"/>
        <item m="1" x="66"/>
        <item x="26"/>
        <item x="15"/>
        <item x="8"/>
        <item m="1" x="44"/>
        <item m="1" x="49"/>
        <item m="1" x="59"/>
        <item m="1" x="50"/>
        <item x="17"/>
        <item x="27"/>
        <item x="6"/>
        <item m="1" x="62"/>
        <item x="25"/>
        <item x="21"/>
        <item m="1" x="96"/>
        <item m="1" x="97"/>
        <item m="1" x="61"/>
        <item m="1" x="89"/>
        <item m="1" x="53"/>
        <item x="24"/>
        <item x="18"/>
        <item x="12"/>
        <item x="32"/>
        <item m="1" x="41"/>
        <item x="19"/>
        <item m="1" x="48"/>
        <item x="30"/>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5"/>
  </colFields>
  <colItems count="1">
    <i>
      <x v="56"/>
    </i>
  </colItems>
  <pageFields count="1">
    <pageField fld="4" item="0" hier="-1"/>
  </pageFields>
  <dataFields count="1">
    <dataField name="Sum of Value" fld="7" baseField="3" baseItem="1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5"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3">
  <location ref="W3:X9"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0"/>
        <item x="11"/>
        <item x="10"/>
        <item x="3"/>
        <item x="7"/>
        <item x="9"/>
        <item x="5"/>
        <item x="2"/>
        <item x="6"/>
        <item x="8"/>
        <item x="4"/>
        <item x="1"/>
      </items>
    </pivotField>
    <pivotField axis="axisRow" compact="0" outline="0" showAll="0" defaultSubtotal="0">
      <items count="38">
        <item x="11"/>
        <item x="30"/>
        <item x="28"/>
        <item x="33"/>
        <item x="34"/>
        <item x="18"/>
        <item x="36"/>
        <item x="25"/>
        <item x="3"/>
        <item x="17"/>
        <item x="29"/>
        <item x="14"/>
        <item x="32"/>
        <item x="23"/>
        <item x="20"/>
        <item x="8"/>
        <item x="2"/>
        <item x="12"/>
        <item x="24"/>
        <item x="35"/>
        <item x="37"/>
        <item x="0"/>
        <item x="7"/>
        <item x="22"/>
        <item x="6"/>
        <item x="21"/>
        <item x="19"/>
        <item x="10"/>
        <item x="27"/>
        <item x="4"/>
        <item x="9"/>
        <item x="13"/>
        <item x="15"/>
        <item x="31"/>
        <item x="16"/>
        <item x="5"/>
        <item x="26"/>
        <item x="1"/>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12"/>
    </i>
    <i>
      <x v="13"/>
    </i>
    <i>
      <x v="14"/>
    </i>
    <i>
      <x v="15"/>
    </i>
    <i>
      <x v="37"/>
    </i>
  </rowItems>
  <colItems count="1">
    <i/>
  </colItems>
  <pageFields count="1">
    <pageField fld="4" item="11" hier="-1"/>
  </pageFields>
  <dataFields count="1">
    <dataField name="Sum of Percent" fld="9" baseField="5" baseItem="62"/>
  </dataFields>
  <chartFormats count="1">
    <chartFormat chart="3" format="7" series="1">
      <pivotArea type="data" outline="0" fieldPosition="0"/>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4:E10"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10"/>
        <item x="9"/>
        <item x="3"/>
        <item x="7"/>
        <item x="0"/>
        <item x="11"/>
        <item x="5"/>
        <item x="2"/>
        <item x="6"/>
        <item x="8"/>
        <item x="4"/>
        <item x="1"/>
      </items>
    </pivotField>
    <pivotField axis="axisRow" compact="0" outline="0" showAll="0" defaultSubtotal="0">
      <items count="38">
        <item x="11"/>
        <item x="30"/>
        <item x="28"/>
        <item x="33"/>
        <item x="34"/>
        <item x="18"/>
        <item x="36"/>
        <item x="25"/>
        <item x="32"/>
        <item x="23"/>
        <item x="20"/>
        <item x="8"/>
        <item x="1"/>
        <item x="3"/>
        <item x="17"/>
        <item x="29"/>
        <item x="14"/>
        <item x="2"/>
        <item x="12"/>
        <item x="24"/>
        <item x="35"/>
        <item x="37"/>
        <item x="0"/>
        <item x="7"/>
        <item x="22"/>
        <item x="6"/>
        <item x="21"/>
        <item x="19"/>
        <item x="10"/>
        <item x="27"/>
        <item x="4"/>
        <item x="9"/>
        <item x="13"/>
        <item x="15"/>
        <item x="31"/>
        <item x="16"/>
        <item x="5"/>
        <item x="26"/>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5">
    <i>
      <x v="8"/>
    </i>
    <i>
      <x v="9"/>
    </i>
    <i>
      <x v="10"/>
    </i>
    <i>
      <x v="11"/>
    </i>
    <i>
      <x v="12"/>
    </i>
  </rowItems>
  <colItems count="1">
    <i/>
  </colItems>
  <pageFields count="1">
    <pageField fld="4" item="11" hier="-1"/>
  </pageFields>
  <dataFields count="1">
    <dataField name="Sum of Percent_Chart" fld="10" baseField="5" baseItem="9"/>
  </dataFields>
  <chartFormats count="1">
    <chartFormat chart="15"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10"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6">
  <location ref="A4:B10"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0"/>
        <item x="11"/>
        <item x="10"/>
        <item x="3"/>
        <item x="7"/>
        <item x="9"/>
        <item x="5"/>
        <item x="2"/>
        <item x="6"/>
        <item x="8"/>
        <item x="4"/>
        <item x="1"/>
      </items>
    </pivotField>
    <pivotField axis="axisRow" compact="0" outline="0" showAll="0" defaultSubtotal="0">
      <items count="38">
        <item x="11"/>
        <item x="30"/>
        <item x="28"/>
        <item x="33"/>
        <item x="34"/>
        <item x="18"/>
        <item x="36"/>
        <item x="25"/>
        <item x="3"/>
        <item x="17"/>
        <item x="29"/>
        <item x="14"/>
        <item x="32"/>
        <item x="23"/>
        <item x="20"/>
        <item x="8"/>
        <item x="2"/>
        <item x="12"/>
        <item x="24"/>
        <item x="35"/>
        <item x="37"/>
        <item x="0"/>
        <item x="7"/>
        <item x="22"/>
        <item x="6"/>
        <item x="21"/>
        <item x="19"/>
        <item x="10"/>
        <item x="27"/>
        <item x="4"/>
        <item x="9"/>
        <item x="13"/>
        <item x="15"/>
        <item x="31"/>
        <item x="16"/>
        <item x="5"/>
        <item x="26"/>
        <item x="1"/>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12"/>
    </i>
    <i>
      <x v="13"/>
    </i>
    <i>
      <x v="14"/>
    </i>
    <i>
      <x v="15"/>
    </i>
    <i>
      <x v="37"/>
    </i>
  </rowItems>
  <colItems count="1">
    <i/>
  </colItems>
  <pageFields count="1">
    <pageField fld="4" item="11" hier="-1"/>
  </pageFields>
  <dataFields count="1">
    <dataField name="Sum of Value" fld="7" baseField="5" baseItem="15"/>
  </dataFields>
  <chartFormats count="1">
    <chartFormat chart="3" format="7" series="1">
      <pivotArea type="data" outline="0" fieldPosition="0"/>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2" dataOnRows="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1" firstDataRow="2" firstDataCol="1" rowPageCount="1" colPageCount="1"/>
  <pivotFields count="14">
    <pivotField compact="0" outline="0" showAll="0" defaultSubtotal="0"/>
    <pivotField axis="axisRow" compact="0" outline="0" showAll="0" defaultSubtotal="0">
      <items count="79">
        <item x="8"/>
        <item x="9"/>
        <item x="12"/>
        <item x="13"/>
        <item x="14"/>
        <item x="15"/>
        <item x="16"/>
        <item x="18"/>
        <item x="19"/>
        <item x="20"/>
        <item x="22"/>
        <item x="23"/>
        <item x="25"/>
        <item x="30"/>
        <item x="33"/>
        <item x="34"/>
        <item x="35"/>
        <item x="36"/>
        <item x="38"/>
        <item x="39"/>
        <item x="42"/>
        <item x="43"/>
        <item x="44"/>
        <item x="45"/>
        <item x="46"/>
        <item x="47"/>
        <item x="78"/>
        <item x="49"/>
        <item x="50"/>
        <item x="53"/>
        <item x="54"/>
        <item x="55"/>
        <item x="56"/>
        <item x="57"/>
        <item x="58"/>
        <item x="59"/>
        <item x="61"/>
        <item x="63"/>
        <item x="64"/>
        <item x="65"/>
        <item x="68"/>
        <item x="69"/>
        <item x="70"/>
        <item x="71"/>
        <item x="74"/>
        <item x="75"/>
        <item x="77"/>
        <item x="40"/>
        <item x="37"/>
        <item x="17"/>
        <item x="28"/>
        <item x="31"/>
        <item x="5"/>
        <item x="4"/>
        <item x="3"/>
        <item x="2"/>
        <item x="21"/>
        <item x="6"/>
        <item x="0"/>
        <item x="24"/>
        <item x="27"/>
        <item x="32"/>
        <item x="60"/>
        <item x="11"/>
        <item x="26"/>
        <item x="62"/>
        <item x="76"/>
        <item x="7"/>
        <item x="29"/>
        <item x="48"/>
        <item x="52"/>
        <item x="67"/>
        <item x="1"/>
        <item x="10"/>
        <item x="41"/>
        <item x="51"/>
        <item x="72"/>
        <item x="73"/>
        <item x="66"/>
      </items>
    </pivotField>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0"/>
        <item x="11"/>
        <item x="10"/>
        <item x="3"/>
        <item x="7"/>
        <item x="9"/>
        <item x="5"/>
        <item x="2"/>
        <item x="6"/>
        <item x="8"/>
        <item x="4"/>
        <item x="1"/>
      </items>
    </pivotField>
    <pivotField axis="axisCol" compact="0" outline="0" showAll="0" defaultSubtotal="0">
      <items count="38">
        <item x="11"/>
        <item x="17"/>
        <item x="35"/>
        <item x="37"/>
        <item x="8"/>
        <item x="23"/>
        <item x="25"/>
        <item x="24"/>
        <item x="36"/>
        <item x="20"/>
        <item x="3"/>
        <item x="32"/>
        <item x="12"/>
        <item x="14"/>
        <item x="1"/>
        <item x="2"/>
        <item x="29"/>
        <item x="28"/>
        <item x="34"/>
        <item x="33"/>
        <item x="18"/>
        <item x="30"/>
        <item x="0"/>
        <item x="7"/>
        <item x="22"/>
        <item x="6"/>
        <item x="21"/>
        <item x="19"/>
        <item x="10"/>
        <item x="27"/>
        <item x="4"/>
        <item x="9"/>
        <item x="13"/>
        <item x="15"/>
        <item x="31"/>
        <item x="16"/>
        <item x="5"/>
        <item x="26"/>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2"/>
    </i>
  </rowItems>
  <colFields count="1">
    <field x="5"/>
  </colFields>
  <colItems count="1">
    <i>
      <x v="22"/>
    </i>
  </colItems>
  <pageFields count="1">
    <pageField fld="4" item="0" hier="-1"/>
  </pageFields>
  <dataFields count="1">
    <dataField name="Sum of Value" fld="7" baseField="1" baseItem="3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2" firstDataRow="2" firstDataCol="1" rowPageCount="1" colPageCount="1"/>
  <pivotFields count="14">
    <pivotField compact="0" outline="0" showAll="0" defaultSubtotal="0"/>
    <pivotField axis="axisRow" compact="0" outline="0" showAll="0" defaultSubtotal="0">
      <items count="79">
        <item x="8"/>
        <item x="9"/>
        <item x="12"/>
        <item x="13"/>
        <item x="14"/>
        <item x="15"/>
        <item x="16"/>
        <item x="18"/>
        <item x="19"/>
        <item x="20"/>
        <item x="22"/>
        <item x="23"/>
        <item x="25"/>
        <item x="30"/>
        <item x="33"/>
        <item x="34"/>
        <item x="35"/>
        <item x="36"/>
        <item x="38"/>
        <item x="39"/>
        <item x="42"/>
        <item x="43"/>
        <item x="44"/>
        <item x="45"/>
        <item x="46"/>
        <item x="47"/>
        <item x="78"/>
        <item x="49"/>
        <item x="50"/>
        <item x="53"/>
        <item x="54"/>
        <item x="55"/>
        <item x="56"/>
        <item x="57"/>
        <item x="58"/>
        <item x="59"/>
        <item x="61"/>
        <item x="63"/>
        <item x="64"/>
        <item x="65"/>
        <item x="68"/>
        <item x="69"/>
        <item x="70"/>
        <item x="71"/>
        <item x="74"/>
        <item x="75"/>
        <item x="77"/>
        <item x="40"/>
        <item x="37"/>
        <item x="17"/>
        <item x="28"/>
        <item x="31"/>
        <item x="5"/>
        <item x="4"/>
        <item x="3"/>
        <item x="2"/>
        <item x="21"/>
        <item x="6"/>
        <item x="0"/>
        <item x="24"/>
        <item x="27"/>
        <item x="32"/>
        <item x="60"/>
        <item x="11"/>
        <item x="26"/>
        <item x="62"/>
        <item x="76"/>
        <item x="7"/>
        <item x="29"/>
        <item x="48"/>
        <item x="52"/>
        <item x="67"/>
        <item x="1"/>
        <item x="10"/>
        <item x="41"/>
        <item x="51"/>
        <item x="72"/>
        <item x="73"/>
        <item x="66"/>
      </items>
    </pivotField>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0"/>
        <item x="11"/>
        <item x="10"/>
        <item x="3"/>
        <item x="7"/>
        <item x="9"/>
        <item x="5"/>
        <item x="2"/>
        <item x="6"/>
        <item x="8"/>
        <item x="4"/>
        <item x="1"/>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2"/>
    </i>
  </rowItems>
  <colItems count="1">
    <i/>
  </colItems>
  <pageFields count="1">
    <pageField fld="4" item="8" hier="-1"/>
  </pageFields>
  <dataFields count="1">
    <dataField name="Sum of Value" fld="7" baseField="3" baseItem="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E22" firstHeaderRow="2"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2"/>
        <item m="1" x="19"/>
        <item m="1" x="21"/>
        <item m="1" x="14"/>
        <item x="6"/>
        <item x="4"/>
        <item m="1" x="16"/>
        <item x="8"/>
        <item m="1" x="20"/>
        <item x="5"/>
        <item m="1" x="18"/>
        <item m="1" x="12"/>
        <item x="3"/>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Items count="1">
    <i/>
  </colItems>
  <pageFields count="1">
    <pageField fld="4" item="14" hier="-1"/>
  </pageFields>
  <dataFields count="1">
    <dataField name="Sum of Value" fld="7" baseField="3" baseItem="1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8"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2" firstDataRow="2" firstDataCol="1" rowPageCount="1" colPageCount="1"/>
  <pivotFields count="14">
    <pivotField compact="0" outline="0" showAll="0" defaultSubtotal="0"/>
    <pivotField axis="axisRow" compact="0" outline="0" showAll="0" defaultSubtotal="0">
      <items count="79">
        <item x="8"/>
        <item x="9"/>
        <item x="12"/>
        <item x="13"/>
        <item x="14"/>
        <item x="15"/>
        <item x="16"/>
        <item x="18"/>
        <item x="19"/>
        <item x="20"/>
        <item x="22"/>
        <item x="23"/>
        <item x="25"/>
        <item x="30"/>
        <item x="33"/>
        <item x="34"/>
        <item x="35"/>
        <item x="36"/>
        <item x="38"/>
        <item x="39"/>
        <item x="42"/>
        <item x="43"/>
        <item x="44"/>
        <item x="45"/>
        <item x="46"/>
        <item x="47"/>
        <item x="78"/>
        <item x="49"/>
        <item x="50"/>
        <item x="53"/>
        <item x="54"/>
        <item x="55"/>
        <item x="56"/>
        <item x="57"/>
        <item x="58"/>
        <item x="59"/>
        <item x="61"/>
        <item x="63"/>
        <item x="64"/>
        <item x="65"/>
        <item x="68"/>
        <item x="69"/>
        <item x="70"/>
        <item x="71"/>
        <item x="74"/>
        <item x="75"/>
        <item x="77"/>
        <item x="40"/>
        <item x="37"/>
        <item x="17"/>
        <item x="28"/>
        <item x="31"/>
        <item x="5"/>
        <item x="4"/>
        <item x="3"/>
        <item x="2"/>
        <item x="21"/>
        <item x="6"/>
        <item x="0"/>
        <item x="24"/>
        <item x="27"/>
        <item x="32"/>
        <item x="60"/>
        <item x="11"/>
        <item x="26"/>
        <item x="62"/>
        <item x="76"/>
        <item x="7"/>
        <item x="29"/>
        <item x="48"/>
        <item x="52"/>
        <item x="67"/>
        <item x="1"/>
        <item x="10"/>
        <item x="41"/>
        <item x="51"/>
        <item x="72"/>
        <item x="73"/>
        <item x="66"/>
      </items>
    </pivotField>
    <pivotField compact="0" outline="0" showAll="0" defaultSubtotal="0"/>
    <pivotField compact="0" outline="0" showAll="0" defaultSubtotal="0">
      <items count="79">
        <item h="1" x="24"/>
        <item h="1" x="25"/>
        <item h="1" x="18"/>
        <item x="12"/>
        <item h="1" x="43"/>
        <item h="1" x="71"/>
        <item h="1" x="46"/>
        <item h="1" x="75"/>
        <item h="1" x="33"/>
        <item h="1" x="61"/>
        <item h="1" x="19"/>
        <item h="1" x="36"/>
        <item h="1" x="32"/>
        <item h="1" x="48"/>
        <item h="1" x="50"/>
        <item h="1" x="6"/>
        <item h="1" x="65"/>
        <item h="1" x="35"/>
        <item h="1" x="73"/>
        <item h="1" x="20"/>
        <item h="1" x="52"/>
        <item h="1" x="42"/>
        <item h="1" x="56"/>
        <item h="1" x="31"/>
        <item h="1" x="15"/>
        <item h="1" x="63"/>
        <item h="1" x="76"/>
        <item h="1" x="37"/>
        <item h="1" x="5"/>
        <item h="1" x="72"/>
        <item h="1" x="53"/>
        <item h="1" x="23"/>
        <item h="1" x="0"/>
        <item h="1" x="13"/>
        <item h="1" x="10"/>
        <item h="1" x="70"/>
        <item h="1" x="44"/>
        <item h="1" x="3"/>
        <item h="1" x="11"/>
        <item h="1" x="34"/>
        <item h="1" x="57"/>
        <item h="1" x="69"/>
        <item h="1" x="58"/>
        <item h="1" x="62"/>
        <item h="1" x="38"/>
        <item h="1" x="17"/>
        <item h="1" x="30"/>
        <item h="1" x="22"/>
        <item h="1" x="27"/>
        <item h="1" x="2"/>
        <item h="1" x="16"/>
        <item h="1" x="29"/>
        <item h="1" x="74"/>
        <item h="1" x="59"/>
        <item h="1" x="9"/>
        <item h="1" x="66"/>
        <item h="1" x="47"/>
        <item h="1" x="49"/>
        <item h="1" x="4"/>
        <item h="1" x="55"/>
        <item h="1" x="51"/>
        <item h="1" x="21"/>
        <item h="1" x="41"/>
        <item h="1" x="40"/>
        <item h="1" x="45"/>
        <item h="1" x="28"/>
        <item h="1" x="1"/>
        <item h="1" x="39"/>
        <item h="1" x="60"/>
        <item h="1" x="7"/>
        <item h="1" x="68"/>
        <item h="1" x="64"/>
        <item h="1" x="26"/>
        <item h="1" x="77"/>
        <item h="1" x="8"/>
        <item h="1" x="67"/>
        <item h="1" x="54"/>
        <item h="1" x="14"/>
        <item h="1" x="78"/>
      </items>
    </pivotField>
    <pivotField axis="axisPage" compact="0" outline="0" showAll="0" defaultSubtotal="0">
      <items count="12">
        <item x="0"/>
        <item x="11"/>
        <item x="10"/>
        <item x="3"/>
        <item x="7"/>
        <item x="9"/>
        <item x="5"/>
        <item x="2"/>
        <item x="6"/>
        <item x="8"/>
        <item x="4"/>
        <item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1">
    <field x="1"/>
  </rowFields>
  <rowItems count="1">
    <i>
      <x v="2"/>
    </i>
  </rowItems>
  <colItems count="1">
    <i/>
  </colItems>
  <pageFields count="1">
    <pageField fld="4" item="2" hier="-1"/>
  </pageFields>
  <dataFields count="1">
    <dataField name="Sum of Mean" fld="11"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E22" firstHeaderRow="2"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2"/>
        <item m="1" x="19"/>
        <item m="1" x="21"/>
        <item m="1" x="14"/>
        <item x="6"/>
        <item x="4"/>
        <item m="1" x="16"/>
        <item x="8"/>
        <item m="1" x="20"/>
        <item x="5"/>
        <item m="1" x="18"/>
        <item m="1" x="12"/>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Items count="1">
    <i/>
  </colItems>
  <pageFields count="1">
    <pageField fld="4" item="8" hier="-1"/>
  </pageFields>
  <dataFields count="1">
    <dataField name="Sum of Mean" fld="11" baseField="1" baseItem="1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N4:W19" firstHeaderRow="1" firstDataRow="2" firstDataCol="1" rowPageCount="2" colPageCount="1"/>
  <pivotFields count="14">
    <pivotField axis="axisPage" compact="0" outline="0" showAll="0">
      <items count="5">
        <item x="1"/>
        <item x="0"/>
        <item x="2"/>
        <item x="3"/>
        <item t="default"/>
      </items>
    </pivotField>
    <pivotField axis="axisRow" compact="0" outline="0" showAll="0">
      <items count="21">
        <item m="1" x="19"/>
        <item x="1"/>
        <item x="2"/>
        <item x="3"/>
        <item x="4"/>
        <item x="5"/>
        <item x="6"/>
        <item x="7"/>
        <item x="8"/>
        <item x="9"/>
        <item x="10"/>
        <item x="11"/>
        <item x="12"/>
        <item x="13"/>
        <item x="14"/>
        <item x="15"/>
        <item x="16"/>
        <item x="17"/>
        <item x="18"/>
        <item x="0"/>
        <item t="default"/>
      </items>
    </pivotField>
    <pivotField compact="0" outline="0" showAll="0"/>
    <pivotField compact="0" outline="0" showAll="0"/>
    <pivotField axis="axisPage" compact="0" outline="0" showAll="0">
      <items count="22">
        <item x="9"/>
        <item x="5"/>
        <item m="1" x="13"/>
        <item m="1" x="16"/>
        <item m="1" x="19"/>
        <item x="10"/>
        <item x="2"/>
        <item m="1" x="15"/>
        <item x="1"/>
        <item m="1" x="20"/>
        <item x="7"/>
        <item m="1" x="14"/>
        <item x="8"/>
        <item x="6"/>
        <item x="0"/>
        <item m="1" x="18"/>
        <item x="4"/>
        <item x="11"/>
        <item m="1" x="17"/>
        <item m="1" x="12"/>
        <item x="3"/>
        <item t="default"/>
      </items>
    </pivotField>
    <pivotField axis="axisCol" compact="0" outline="0" showAll="0">
      <items count="66">
        <item x="4"/>
        <item m="1" x="63"/>
        <item x="23"/>
        <item m="1" x="43"/>
        <item m="1" x="50"/>
        <item m="1" x="48"/>
        <item m="1" x="44"/>
        <item m="1" x="57"/>
        <item m="1" x="54"/>
        <item x="29"/>
        <item x="17"/>
        <item x="27"/>
        <item x="28"/>
        <item x="6"/>
        <item x="25"/>
        <item x="22"/>
        <item x="21"/>
        <item m="1" x="61"/>
        <item x="34"/>
        <item x="26"/>
        <item x="1"/>
        <item x="35"/>
        <item m="1" x="55"/>
        <item m="1" x="41"/>
        <item m="1" x="52"/>
        <item m="1" x="47"/>
        <item x="2"/>
        <item x="13"/>
        <item x="5"/>
        <item x="33"/>
        <item x="16"/>
        <item m="1" x="56"/>
        <item x="10"/>
        <item x="36"/>
        <item x="8"/>
        <item x="15"/>
        <item m="1" x="53"/>
        <item x="3"/>
        <item m="1" x="58"/>
        <item m="1" x="64"/>
        <item x="14"/>
        <item x="11"/>
        <item x="0"/>
        <item x="20"/>
        <item m="1" x="46"/>
        <item x="7"/>
        <item m="1" x="40"/>
        <item x="9"/>
        <item m="1" x="60"/>
        <item x="31"/>
        <item m="1" x="39"/>
        <item x="37"/>
        <item m="1" x="62"/>
        <item m="1" x="49"/>
        <item m="1" x="59"/>
        <item m="1" x="45"/>
        <item x="24"/>
        <item x="18"/>
        <item x="12"/>
        <item x="32"/>
        <item m="1" x="38"/>
        <item x="19"/>
        <item m="1" x="51"/>
        <item m="1" x="42"/>
        <item x="30"/>
        <item t="default"/>
      </items>
    </pivotField>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s>
  <rowFields count="1">
    <field x="1"/>
  </rowFields>
  <rowItems count="14">
    <i>
      <x v="1"/>
    </i>
    <i>
      <x v="2"/>
    </i>
    <i>
      <x v="3"/>
    </i>
    <i>
      <x v="4"/>
    </i>
    <i>
      <x v="5"/>
    </i>
    <i>
      <x v="6"/>
    </i>
    <i>
      <x v="7"/>
    </i>
    <i>
      <x v="8"/>
    </i>
    <i>
      <x v="9"/>
    </i>
    <i>
      <x v="10"/>
    </i>
    <i>
      <x v="11"/>
    </i>
    <i>
      <x v="12"/>
    </i>
    <i>
      <x v="13"/>
    </i>
    <i t="grand">
      <x/>
    </i>
  </rowItems>
  <colFields count="1">
    <field x="5"/>
  </colFields>
  <colItems count="9">
    <i>
      <x v="19"/>
    </i>
    <i>
      <x v="20"/>
    </i>
    <i>
      <x v="21"/>
    </i>
    <i>
      <x v="27"/>
    </i>
    <i>
      <x v="28"/>
    </i>
    <i>
      <x v="34"/>
    </i>
    <i>
      <x v="35"/>
    </i>
    <i>
      <x v="47"/>
    </i>
    <i t="grand">
      <x/>
    </i>
  </colItems>
  <pageFields count="2">
    <pageField fld="4" item="8" hier="-1"/>
    <pageField fld="0" item="0" hier="-1"/>
  </pageFields>
  <dataFields count="1">
    <dataField name="Sum of Percent_Chart" fld="10" baseField="5" baseItem="1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g_Name" sourceName="Org_Name">
  <pivotTables>
    <pivotTable tabId="10" name="PivotTable9"/>
    <pivotTable tabId="9" name="PivotTable8"/>
    <pivotTable tabId="18" name="PivotTable1"/>
    <pivotTable tabId="18" name="PivotTable10"/>
    <pivotTable tabId="15" name="PivotTable1"/>
    <pivotTable tabId="15" name="PivotTable2"/>
    <pivotTable tabId="11" name="PivotTable11"/>
    <pivotTable tabId="14" name="PivotTable3"/>
    <pivotTable tabId="14" name="PivotTable4"/>
    <pivotTable tabId="8" name="PivotTable6"/>
    <pivotTable tabId="2" name="PivotTable1"/>
    <pivotTable tabId="26" name="PivotTable1"/>
    <pivotTable tabId="24" name="PivotTable1"/>
    <pivotTable tabId="17" name="PivotTable6"/>
    <pivotTable tabId="17" name="PivotTable8"/>
    <pivotTable tabId="7" name="PivotTable3"/>
    <pivotTable tabId="18" name="PivotTable5"/>
    <pivotTable tabId="24" name="PivotTable2"/>
    <pivotTable tabId="18" name="PivotTable6"/>
  </pivotTables>
  <data>
    <tabular pivotCacheId="6">
      <items count="79">
        <i x="24"/>
        <i x="25"/>
        <i x="18"/>
        <i x="12" s="1"/>
        <i x="43"/>
        <i x="71"/>
        <i x="46"/>
        <i x="75"/>
        <i x="33"/>
        <i x="61"/>
        <i x="19"/>
        <i x="36"/>
        <i x="32"/>
        <i x="48"/>
        <i x="50"/>
        <i x="6"/>
        <i x="65"/>
        <i x="35"/>
        <i x="73"/>
        <i x="20"/>
        <i x="52"/>
        <i x="42"/>
        <i x="56"/>
        <i x="31"/>
        <i x="15"/>
        <i x="63"/>
        <i x="76"/>
        <i x="37"/>
        <i x="5"/>
        <i x="72"/>
        <i x="53"/>
        <i x="23"/>
        <i x="0"/>
        <i x="13"/>
        <i x="10"/>
        <i x="70"/>
        <i x="44"/>
        <i x="3"/>
        <i x="11"/>
        <i x="34"/>
        <i x="57"/>
        <i x="69"/>
        <i x="58"/>
        <i x="62"/>
        <i x="38"/>
        <i x="17"/>
        <i x="30"/>
        <i x="22"/>
        <i x="27"/>
        <i x="2"/>
        <i x="16"/>
        <i x="29"/>
        <i x="74"/>
        <i x="59"/>
        <i x="9"/>
        <i x="66"/>
        <i x="47"/>
        <i x="49"/>
        <i x="4"/>
        <i x="55"/>
        <i x="51"/>
        <i x="21"/>
        <i x="41"/>
        <i x="40"/>
        <i x="45"/>
        <i x="28"/>
        <i x="1"/>
        <i x="39"/>
        <i x="60"/>
        <i x="7"/>
        <i x="68"/>
        <i x="64"/>
        <i x="26"/>
        <i x="77"/>
        <i x="8"/>
        <i x="67"/>
        <i x="54"/>
        <i x="14"/>
        <i x="7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g_Name 2" cache="Slicer_Org_Name" caption="Select an Organisation" style="HSCIC Style" rowHeight="241300"/>
</slicers>
</file>

<file path=xl/theme/theme1.xml><?xml version="1.0" encoding="utf-8"?>
<a:theme xmlns:a="http://schemas.openxmlformats.org/drawingml/2006/main" name="Office Theme">
  <a:themeElements>
    <a:clrScheme name="HSCIC Chart Colours">
      <a:dk1>
        <a:sysClr val="windowText" lastClr="000000"/>
      </a:dk1>
      <a:lt1>
        <a:sysClr val="window" lastClr="FFFFFF"/>
      </a:lt1>
      <a:dk2>
        <a:srgbClr val="1F497D"/>
      </a:dk2>
      <a:lt2>
        <a:srgbClr val="EEECE1"/>
      </a:lt2>
      <a:accent1>
        <a:srgbClr val="003360"/>
      </a:accent1>
      <a:accent2>
        <a:srgbClr val="A0D0E8"/>
      </a:accent2>
      <a:accent3>
        <a:srgbClr val="505050"/>
      </a:accent3>
      <a:accent4>
        <a:srgbClr val="80A0B0"/>
      </a:accent4>
      <a:accent5>
        <a:srgbClr val="D8E0E8"/>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12.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13.xml.rels><?xml version="1.0" encoding="UTF-8" standalone="yes"?>
<Relationships xmlns="http://schemas.openxmlformats.org/package/2006/relationships"><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11.xml"/><Relationship Id="rId2" Type="http://schemas.openxmlformats.org/officeDocument/2006/relationships/pivotTable" Target="../pivotTables/pivotTable10.xml"/><Relationship Id="rId1" Type="http://schemas.openxmlformats.org/officeDocument/2006/relationships/pivotTable" Target="../pivotTables/pivotTable9.xml"/><Relationship Id="rId4"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3" Type="http://schemas.openxmlformats.org/officeDocument/2006/relationships/pivotTable" Target="../pivotTables/pivotTable14.xml"/><Relationship Id="rId2" Type="http://schemas.openxmlformats.org/officeDocument/2006/relationships/pivotTable" Target="../pivotTables/pivotTable13.xml"/><Relationship Id="rId1" Type="http://schemas.openxmlformats.org/officeDocument/2006/relationships/pivotTable" Target="../pivotTables/pivotTable12.xml"/></Relationships>
</file>

<file path=xl/worksheets/_rels/sheet16.xml.rels><?xml version="1.0" encoding="UTF-8" standalone="yes"?>
<Relationships xmlns="http://schemas.openxmlformats.org/package/2006/relationships"><Relationship Id="rId3" Type="http://schemas.openxmlformats.org/officeDocument/2006/relationships/pivotTable" Target="../pivotTables/pivotTable17.xml"/><Relationship Id="rId2" Type="http://schemas.openxmlformats.org/officeDocument/2006/relationships/pivotTable" Target="../pivotTables/pivotTable16.xml"/><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19.xml"/><Relationship Id="rId1" Type="http://schemas.openxmlformats.org/officeDocument/2006/relationships/pivotTable" Target="../pivotTables/pivotTable18.xml"/></Relationships>
</file>

<file path=xl/worksheets/_rels/sheet18.xml.rels><?xml version="1.0" encoding="UTF-8" standalone="yes"?>
<Relationships xmlns="http://schemas.openxmlformats.org/package/2006/relationships"><Relationship Id="rId3" Type="http://schemas.openxmlformats.org/officeDocument/2006/relationships/pivotTable" Target="../pivotTables/pivotTable22.xml"/><Relationship Id="rId2" Type="http://schemas.openxmlformats.org/officeDocument/2006/relationships/pivotTable" Target="../pivotTables/pivotTable21.xml"/><Relationship Id="rId1" Type="http://schemas.openxmlformats.org/officeDocument/2006/relationships/pivotTable" Target="../pivotTables/pivotTable20.xml"/><Relationship Id="rId4" Type="http://schemas.openxmlformats.org/officeDocument/2006/relationships/pivotTable" Target="../pivotTables/pivotTable23.xml"/></Relationships>
</file>

<file path=xl/worksheets/_rels/sheet19.xml.rels><?xml version="1.0" encoding="UTF-8" standalone="yes"?>
<Relationships xmlns="http://schemas.openxmlformats.org/package/2006/relationships"><Relationship Id="rId3" Type="http://schemas.openxmlformats.org/officeDocument/2006/relationships/pivotTable" Target="../pivotTables/pivotTable26.xml"/><Relationship Id="rId2" Type="http://schemas.openxmlformats.org/officeDocument/2006/relationships/pivotTable" Target="../pivotTables/pivotTable25.xml"/><Relationship Id="rId1" Type="http://schemas.openxmlformats.org/officeDocument/2006/relationships/pivotTable" Target="../pivotTables/pivotTable24.xml"/><Relationship Id="rId5" Type="http://schemas.openxmlformats.org/officeDocument/2006/relationships/printerSettings" Target="../printerSettings/printerSettings6.bin"/><Relationship Id="rId4" Type="http://schemas.openxmlformats.org/officeDocument/2006/relationships/pivotTable" Target="../pivotTables/pivotTable27.xml"/></Relationships>
</file>

<file path=xl/worksheets/_rels/sheet20.xml.rels><?xml version="1.0" encoding="UTF-8" standalone="yes"?>
<Relationships xmlns="http://schemas.openxmlformats.org/package/2006/relationships"><Relationship Id="rId3" Type="http://schemas.openxmlformats.org/officeDocument/2006/relationships/pivotTable" Target="../pivotTables/pivotTable30.xml"/><Relationship Id="rId2" Type="http://schemas.openxmlformats.org/officeDocument/2006/relationships/pivotTable" Target="../pivotTables/pivotTable29.xml"/><Relationship Id="rId1" Type="http://schemas.openxmlformats.org/officeDocument/2006/relationships/pivotTable" Target="../pivotTables/pivotTable28.xml"/><Relationship Id="rId6" Type="http://schemas.openxmlformats.org/officeDocument/2006/relationships/printerSettings" Target="../printerSettings/printerSettings7.bin"/><Relationship Id="rId5" Type="http://schemas.openxmlformats.org/officeDocument/2006/relationships/pivotTable" Target="../pivotTables/pivotTable32.xml"/><Relationship Id="rId4" Type="http://schemas.openxmlformats.org/officeDocument/2006/relationships/pivotTable" Target="../pivotTables/pivotTable3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scic.gov.uk/pubs/msmssep15exp"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hscic.gov.uk/media/13187/Maternity-Services-Data-Set-User-Guidance-v31/pdf/Maternity_Services_Data_Set_User_Guidance.pdf" TargetMode="External"/><Relationship Id="rId2" Type="http://schemas.openxmlformats.org/officeDocument/2006/relationships/hyperlink" Target="http://www.hscic.gov.uk/pubs/msmssep15exp" TargetMode="External"/><Relationship Id="rId1" Type="http://schemas.openxmlformats.org/officeDocument/2006/relationships/hyperlink" Target="http://www.hscic.gov.uk/media/13187/Maternity-Services-Data-Set-User-Guidance-v31/pdf/Maternity_Services_Data_Set_User_Guidance.pdf" TargetMode="Externa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46"/>
  <sheetViews>
    <sheetView topLeftCell="A4" zoomScaleNormal="100" workbookViewId="0">
      <selection activeCell="B15" sqref="B15:P15"/>
    </sheetView>
  </sheetViews>
  <sheetFormatPr defaultColWidth="9.140625" defaultRowHeight="15" x14ac:dyDescent="0.25"/>
  <sheetData>
    <row r="1" spans="1:14" x14ac:dyDescent="0.25">
      <c r="A1" t="s">
        <v>0</v>
      </c>
      <c r="B1" t="s">
        <v>1</v>
      </c>
      <c r="C1" t="s">
        <v>2</v>
      </c>
      <c r="D1" t="s">
        <v>3</v>
      </c>
      <c r="E1" t="s">
        <v>4</v>
      </c>
      <c r="F1" t="s">
        <v>5</v>
      </c>
      <c r="G1" t="s">
        <v>227</v>
      </c>
      <c r="H1" t="s">
        <v>6</v>
      </c>
      <c r="I1" t="s">
        <v>250</v>
      </c>
      <c r="J1" t="s">
        <v>7</v>
      </c>
      <c r="K1" t="s">
        <v>249</v>
      </c>
      <c r="L1" t="s">
        <v>163</v>
      </c>
      <c r="M1" t="s">
        <v>164</v>
      </c>
      <c r="N1" t="s">
        <v>162</v>
      </c>
    </row>
    <row r="2" spans="1:14" x14ac:dyDescent="0.25">
      <c r="A2" t="s">
        <v>8</v>
      </c>
      <c r="B2" t="s">
        <v>309</v>
      </c>
      <c r="C2" t="s">
        <v>9</v>
      </c>
      <c r="D2" t="s">
        <v>310</v>
      </c>
      <c r="E2" t="s">
        <v>10</v>
      </c>
      <c r="F2" t="s">
        <v>240</v>
      </c>
      <c r="G2" t="s">
        <v>9</v>
      </c>
      <c r="H2" s="1">
        <v>1</v>
      </c>
      <c r="I2" t="s">
        <v>9</v>
      </c>
      <c r="J2" t="s">
        <v>9</v>
      </c>
      <c r="K2" t="s">
        <v>9</v>
      </c>
      <c r="L2" t="s">
        <v>9</v>
      </c>
      <c r="M2" t="s">
        <v>9</v>
      </c>
      <c r="N2" t="s">
        <v>357</v>
      </c>
    </row>
    <row r="3" spans="1:14" x14ac:dyDescent="0.25">
      <c r="A3" t="s">
        <v>8</v>
      </c>
      <c r="B3" t="s">
        <v>309</v>
      </c>
      <c r="C3" t="s">
        <v>9</v>
      </c>
      <c r="D3" t="s">
        <v>310</v>
      </c>
      <c r="E3" t="s">
        <v>353</v>
      </c>
      <c r="F3" t="s">
        <v>228</v>
      </c>
      <c r="G3" t="s">
        <v>9</v>
      </c>
      <c r="H3" s="1">
        <v>-1</v>
      </c>
      <c r="I3" s="1">
        <v>0</v>
      </c>
      <c r="J3" s="1">
        <v>-0.01</v>
      </c>
      <c r="K3" s="1">
        <v>0</v>
      </c>
      <c r="L3" t="s">
        <v>9</v>
      </c>
      <c r="M3" t="s">
        <v>9</v>
      </c>
      <c r="N3" t="s">
        <v>357</v>
      </c>
    </row>
    <row r="4" spans="1:14" x14ac:dyDescent="0.25">
      <c r="A4" t="s">
        <v>8</v>
      </c>
      <c r="B4" t="s">
        <v>309</v>
      </c>
      <c r="C4" t="s">
        <v>9</v>
      </c>
      <c r="D4" t="s">
        <v>310</v>
      </c>
      <c r="E4" t="s">
        <v>229</v>
      </c>
      <c r="F4" t="s">
        <v>230</v>
      </c>
      <c r="G4" t="s">
        <v>9</v>
      </c>
      <c r="H4" s="1">
        <v>20</v>
      </c>
      <c r="I4" s="1">
        <v>20</v>
      </c>
      <c r="J4" s="1">
        <v>3.7168141592920402E-2</v>
      </c>
      <c r="K4" s="1">
        <v>3.7168141592920402E-2</v>
      </c>
      <c r="L4" t="s">
        <v>9</v>
      </c>
      <c r="M4" t="s">
        <v>9</v>
      </c>
      <c r="N4" t="s">
        <v>357</v>
      </c>
    </row>
    <row r="5" spans="1:14" x14ac:dyDescent="0.25">
      <c r="A5" t="s">
        <v>8</v>
      </c>
      <c r="B5" t="s">
        <v>309</v>
      </c>
      <c r="C5" t="s">
        <v>9</v>
      </c>
      <c r="D5" t="s">
        <v>310</v>
      </c>
      <c r="E5" t="s">
        <v>166</v>
      </c>
      <c r="F5" t="s">
        <v>171</v>
      </c>
      <c r="G5" t="s">
        <v>9</v>
      </c>
      <c r="H5" s="1">
        <v>-1</v>
      </c>
      <c r="I5" s="1">
        <v>0</v>
      </c>
      <c r="J5" s="1">
        <v>-0.01</v>
      </c>
      <c r="K5" s="1">
        <v>0</v>
      </c>
      <c r="L5" t="s">
        <v>9</v>
      </c>
      <c r="M5" t="s">
        <v>9</v>
      </c>
      <c r="N5" t="s">
        <v>357</v>
      </c>
    </row>
    <row r="6" spans="1:14" x14ac:dyDescent="0.25">
      <c r="A6" t="s">
        <v>8</v>
      </c>
      <c r="B6" t="s">
        <v>309</v>
      </c>
      <c r="C6" t="s">
        <v>9</v>
      </c>
      <c r="D6" t="s">
        <v>310</v>
      </c>
      <c r="E6" t="s">
        <v>257</v>
      </c>
      <c r="F6" t="s">
        <v>261</v>
      </c>
      <c r="G6" t="s">
        <v>9</v>
      </c>
      <c r="H6" s="1">
        <v>85</v>
      </c>
      <c r="I6" s="1">
        <v>85</v>
      </c>
      <c r="J6" s="1">
        <v>0.15398230088495601</v>
      </c>
      <c r="K6" s="1">
        <v>0.15398230088495601</v>
      </c>
      <c r="L6" t="s">
        <v>9</v>
      </c>
      <c r="M6" t="s">
        <v>9</v>
      </c>
      <c r="N6" t="s">
        <v>357</v>
      </c>
    </row>
    <row r="7" spans="1:14" x14ac:dyDescent="0.25">
      <c r="A7" t="s">
        <v>8</v>
      </c>
      <c r="B7" t="s">
        <v>309</v>
      </c>
      <c r="C7" t="s">
        <v>9</v>
      </c>
      <c r="D7" t="s">
        <v>310</v>
      </c>
      <c r="E7" t="s">
        <v>257</v>
      </c>
      <c r="F7" t="s">
        <v>280</v>
      </c>
      <c r="G7" t="s">
        <v>9</v>
      </c>
      <c r="H7" s="1">
        <v>-1</v>
      </c>
      <c r="I7" s="1">
        <v>0</v>
      </c>
      <c r="J7" s="1">
        <v>-0.01</v>
      </c>
      <c r="K7" s="1">
        <v>0</v>
      </c>
      <c r="L7" t="s">
        <v>9</v>
      </c>
      <c r="M7" t="s">
        <v>9</v>
      </c>
      <c r="N7" t="s">
        <v>357</v>
      </c>
    </row>
    <row r="8" spans="1:14" x14ac:dyDescent="0.25">
      <c r="A8" t="s">
        <v>8</v>
      </c>
      <c r="B8" t="s">
        <v>309</v>
      </c>
      <c r="C8" t="s">
        <v>9</v>
      </c>
      <c r="D8" t="s">
        <v>310</v>
      </c>
      <c r="E8" t="s">
        <v>166</v>
      </c>
      <c r="F8" t="s">
        <v>253</v>
      </c>
      <c r="G8" t="s">
        <v>9</v>
      </c>
      <c r="H8" s="1">
        <v>-1</v>
      </c>
      <c r="I8" s="1">
        <v>0</v>
      </c>
      <c r="J8" s="1">
        <v>-0.01</v>
      </c>
      <c r="K8" s="1">
        <v>0</v>
      </c>
      <c r="L8" t="s">
        <v>9</v>
      </c>
      <c r="M8" t="s">
        <v>9</v>
      </c>
      <c r="N8" t="s">
        <v>357</v>
      </c>
    </row>
    <row r="9" spans="1:14" x14ac:dyDescent="0.25">
      <c r="A9" t="s">
        <v>8</v>
      </c>
      <c r="B9" t="s">
        <v>309</v>
      </c>
      <c r="C9" t="s">
        <v>9</v>
      </c>
      <c r="D9" t="s">
        <v>310</v>
      </c>
      <c r="E9" t="s">
        <v>229</v>
      </c>
      <c r="F9" t="s">
        <v>248</v>
      </c>
      <c r="G9" t="s">
        <v>9</v>
      </c>
      <c r="H9" s="1">
        <v>-1</v>
      </c>
      <c r="I9" s="1">
        <v>0</v>
      </c>
      <c r="J9" s="1">
        <v>-0.01</v>
      </c>
      <c r="K9" s="1">
        <v>0</v>
      </c>
      <c r="L9" t="s">
        <v>9</v>
      </c>
      <c r="M9" t="s">
        <v>9</v>
      </c>
      <c r="N9" t="s">
        <v>357</v>
      </c>
    </row>
    <row r="10" spans="1:14" x14ac:dyDescent="0.25">
      <c r="A10" t="s">
        <v>8</v>
      </c>
      <c r="B10" t="s">
        <v>309</v>
      </c>
      <c r="C10" t="s">
        <v>9</v>
      </c>
      <c r="D10" t="s">
        <v>310</v>
      </c>
      <c r="E10" t="s">
        <v>353</v>
      </c>
      <c r="F10" t="s">
        <v>13</v>
      </c>
      <c r="G10" t="s">
        <v>9</v>
      </c>
      <c r="H10" s="1">
        <v>85</v>
      </c>
      <c r="I10" s="1">
        <v>85</v>
      </c>
      <c r="J10" s="1">
        <v>0.148672566371681</v>
      </c>
      <c r="K10" s="1">
        <v>0.148672566371681</v>
      </c>
      <c r="L10" t="s">
        <v>9</v>
      </c>
      <c r="M10" t="s">
        <v>9</v>
      </c>
      <c r="N10" t="s">
        <v>357</v>
      </c>
    </row>
    <row r="11" spans="1:14" x14ac:dyDescent="0.25">
      <c r="A11" t="s">
        <v>8</v>
      </c>
      <c r="B11" t="s">
        <v>309</v>
      </c>
      <c r="C11" t="s">
        <v>9</v>
      </c>
      <c r="D11" t="s">
        <v>310</v>
      </c>
      <c r="E11" t="s">
        <v>180</v>
      </c>
      <c r="F11" t="s">
        <v>228</v>
      </c>
      <c r="G11" t="s">
        <v>228</v>
      </c>
      <c r="H11" s="1">
        <v>5</v>
      </c>
      <c r="I11" s="1">
        <v>5</v>
      </c>
      <c r="J11" s="1">
        <v>8.8495575221238902E-3</v>
      </c>
      <c r="K11" s="1">
        <v>8.8495575221238902E-3</v>
      </c>
      <c r="L11" t="s">
        <v>9</v>
      </c>
      <c r="M11" t="s">
        <v>9</v>
      </c>
      <c r="N11" t="s">
        <v>357</v>
      </c>
    </row>
    <row r="12" spans="1:14" x14ac:dyDescent="0.25">
      <c r="A12" t="s">
        <v>8</v>
      </c>
      <c r="B12" t="s">
        <v>309</v>
      </c>
      <c r="C12" t="s">
        <v>9</v>
      </c>
      <c r="D12" t="s">
        <v>310</v>
      </c>
      <c r="E12" t="s">
        <v>257</v>
      </c>
      <c r="F12" t="s">
        <v>262</v>
      </c>
      <c r="G12" t="s">
        <v>9</v>
      </c>
      <c r="H12" s="1">
        <v>30</v>
      </c>
      <c r="I12" s="1">
        <v>30</v>
      </c>
      <c r="J12" s="1">
        <v>4.9557522123893798E-2</v>
      </c>
      <c r="K12" s="1">
        <v>4.9557522123893798E-2</v>
      </c>
      <c r="L12" t="s">
        <v>9</v>
      </c>
      <c r="M12" t="s">
        <v>9</v>
      </c>
      <c r="N12" t="s">
        <v>357</v>
      </c>
    </row>
    <row r="13" spans="1:14" x14ac:dyDescent="0.25">
      <c r="A13" t="s">
        <v>8</v>
      </c>
      <c r="B13" t="s">
        <v>309</v>
      </c>
      <c r="C13" t="s">
        <v>9</v>
      </c>
      <c r="D13" t="s">
        <v>310</v>
      </c>
      <c r="E13" t="s">
        <v>166</v>
      </c>
      <c r="F13" t="s">
        <v>248</v>
      </c>
      <c r="G13" t="s">
        <v>9</v>
      </c>
      <c r="H13" s="1">
        <v>-1</v>
      </c>
      <c r="I13" s="1">
        <v>0</v>
      </c>
      <c r="J13" s="1">
        <v>-0.01</v>
      </c>
      <c r="K13" s="1">
        <v>0</v>
      </c>
      <c r="L13" t="s">
        <v>9</v>
      </c>
      <c r="M13" t="s">
        <v>9</v>
      </c>
      <c r="N13" t="s">
        <v>357</v>
      </c>
    </row>
    <row r="14" spans="1:14" x14ac:dyDescent="0.25">
      <c r="A14" t="s">
        <v>8</v>
      </c>
      <c r="B14" t="s">
        <v>309</v>
      </c>
      <c r="C14" t="s">
        <v>9</v>
      </c>
      <c r="D14" t="s">
        <v>310</v>
      </c>
      <c r="E14" t="s">
        <v>257</v>
      </c>
      <c r="F14" t="s">
        <v>259</v>
      </c>
      <c r="G14" t="s">
        <v>9</v>
      </c>
      <c r="H14" s="1">
        <v>170</v>
      </c>
      <c r="I14" s="1">
        <v>170</v>
      </c>
      <c r="J14" s="1">
        <v>0.30265486725663698</v>
      </c>
      <c r="K14" s="1">
        <v>0.30265486725663698</v>
      </c>
      <c r="L14" t="s">
        <v>9</v>
      </c>
      <c r="M14" t="s">
        <v>9</v>
      </c>
      <c r="N14" t="s">
        <v>357</v>
      </c>
    </row>
    <row r="15" spans="1:14" x14ac:dyDescent="0.25">
      <c r="A15" t="s">
        <v>8</v>
      </c>
      <c r="B15" t="s">
        <v>309</v>
      </c>
      <c r="C15" t="s">
        <v>9</v>
      </c>
      <c r="D15" t="s">
        <v>310</v>
      </c>
      <c r="E15" t="s">
        <v>232</v>
      </c>
      <c r="F15" t="s">
        <v>9</v>
      </c>
      <c r="G15" t="s">
        <v>9</v>
      </c>
      <c r="H15" s="1">
        <v>565</v>
      </c>
      <c r="I15" s="1">
        <v>565</v>
      </c>
      <c r="J15" s="1">
        <v>1</v>
      </c>
      <c r="K15" s="1">
        <v>1</v>
      </c>
      <c r="L15" t="s">
        <v>9</v>
      </c>
      <c r="M15" t="s">
        <v>9</v>
      </c>
      <c r="N15" t="s">
        <v>357</v>
      </c>
    </row>
    <row r="16" spans="1:14" x14ac:dyDescent="0.25">
      <c r="A16" t="s">
        <v>8</v>
      </c>
      <c r="B16" t="s">
        <v>309</v>
      </c>
      <c r="C16" t="s">
        <v>9</v>
      </c>
      <c r="D16" t="s">
        <v>310</v>
      </c>
      <c r="E16" t="s">
        <v>229</v>
      </c>
      <c r="F16" t="s">
        <v>217</v>
      </c>
      <c r="G16" t="s">
        <v>9</v>
      </c>
      <c r="H16" s="1">
        <v>35</v>
      </c>
      <c r="I16" s="1">
        <v>35</v>
      </c>
      <c r="J16" s="1">
        <v>6.3716814159292007E-2</v>
      </c>
      <c r="K16" s="1">
        <v>6.3716814159292007E-2</v>
      </c>
      <c r="L16" t="s">
        <v>9</v>
      </c>
      <c r="M16" t="s">
        <v>9</v>
      </c>
      <c r="N16" t="s">
        <v>357</v>
      </c>
    </row>
    <row r="17" spans="1:14" x14ac:dyDescent="0.25">
      <c r="A17" t="s">
        <v>8</v>
      </c>
      <c r="B17" t="s">
        <v>309</v>
      </c>
      <c r="C17" t="s">
        <v>9</v>
      </c>
      <c r="D17" t="s">
        <v>310</v>
      </c>
      <c r="E17" t="s">
        <v>168</v>
      </c>
      <c r="F17" t="s">
        <v>271</v>
      </c>
      <c r="G17" t="s">
        <v>9</v>
      </c>
      <c r="H17" s="1">
        <v>220</v>
      </c>
      <c r="I17" s="1">
        <v>220</v>
      </c>
      <c r="J17" s="1">
        <v>0.38938053097345099</v>
      </c>
      <c r="K17" s="1">
        <v>0.38938053097345099</v>
      </c>
      <c r="L17" t="s">
        <v>9</v>
      </c>
      <c r="M17" t="s">
        <v>9</v>
      </c>
      <c r="N17" t="s">
        <v>357</v>
      </c>
    </row>
    <row r="18" spans="1:14" x14ac:dyDescent="0.25">
      <c r="A18" t="s">
        <v>8</v>
      </c>
      <c r="B18" t="s">
        <v>309</v>
      </c>
      <c r="C18" t="s">
        <v>9</v>
      </c>
      <c r="D18" t="s">
        <v>310</v>
      </c>
      <c r="E18" t="s">
        <v>229</v>
      </c>
      <c r="F18" t="s">
        <v>231</v>
      </c>
      <c r="G18" t="s">
        <v>9</v>
      </c>
      <c r="H18" s="1">
        <v>510</v>
      </c>
      <c r="I18" s="1">
        <v>510</v>
      </c>
      <c r="J18" s="1">
        <v>0.89911504424778799</v>
      </c>
      <c r="K18" s="1">
        <v>0.89911504424778799</v>
      </c>
      <c r="L18" t="s">
        <v>9</v>
      </c>
      <c r="M18" t="s">
        <v>9</v>
      </c>
      <c r="N18" t="s">
        <v>357</v>
      </c>
    </row>
    <row r="19" spans="1:14" x14ac:dyDescent="0.25">
      <c r="A19" t="s">
        <v>8</v>
      </c>
      <c r="B19" t="s">
        <v>309</v>
      </c>
      <c r="C19" t="s">
        <v>9</v>
      </c>
      <c r="D19" t="s">
        <v>310</v>
      </c>
      <c r="E19" t="s">
        <v>168</v>
      </c>
      <c r="F19" t="s">
        <v>272</v>
      </c>
      <c r="G19" t="s">
        <v>9</v>
      </c>
      <c r="H19" s="1">
        <v>60</v>
      </c>
      <c r="I19" s="1">
        <v>60</v>
      </c>
      <c r="J19" s="1">
        <v>0.104424778761062</v>
      </c>
      <c r="K19" s="1">
        <v>0.104424778761062</v>
      </c>
      <c r="L19" t="s">
        <v>9</v>
      </c>
      <c r="M19" t="s">
        <v>9</v>
      </c>
      <c r="N19" t="s">
        <v>357</v>
      </c>
    </row>
    <row r="20" spans="1:14" x14ac:dyDescent="0.25">
      <c r="A20" t="s">
        <v>8</v>
      </c>
      <c r="B20" t="s">
        <v>309</v>
      </c>
      <c r="C20" t="s">
        <v>9</v>
      </c>
      <c r="D20" t="s">
        <v>310</v>
      </c>
      <c r="E20" t="s">
        <v>257</v>
      </c>
      <c r="F20" t="s">
        <v>228</v>
      </c>
      <c r="G20" t="s">
        <v>9</v>
      </c>
      <c r="H20" s="1">
        <v>-1</v>
      </c>
      <c r="I20" s="1">
        <v>0</v>
      </c>
      <c r="J20" s="1">
        <v>-0.01</v>
      </c>
      <c r="K20" s="1">
        <v>0</v>
      </c>
      <c r="L20" t="s">
        <v>9</v>
      </c>
      <c r="M20" t="s">
        <v>9</v>
      </c>
      <c r="N20" t="s">
        <v>357</v>
      </c>
    </row>
    <row r="21" spans="1:14" x14ac:dyDescent="0.25">
      <c r="A21" t="s">
        <v>8</v>
      </c>
      <c r="B21" t="s">
        <v>309</v>
      </c>
      <c r="C21" t="s">
        <v>9</v>
      </c>
      <c r="D21" t="s">
        <v>310</v>
      </c>
      <c r="E21" t="s">
        <v>168</v>
      </c>
      <c r="F21" t="s">
        <v>274</v>
      </c>
      <c r="G21" t="s">
        <v>9</v>
      </c>
      <c r="H21" s="1">
        <v>120</v>
      </c>
      <c r="I21" s="1">
        <v>120</v>
      </c>
      <c r="J21" s="1">
        <v>0.21592920353982301</v>
      </c>
      <c r="K21" s="1">
        <v>0.21592920353982301</v>
      </c>
      <c r="L21" t="s">
        <v>9</v>
      </c>
      <c r="M21" t="s">
        <v>9</v>
      </c>
      <c r="N21" t="s">
        <v>357</v>
      </c>
    </row>
    <row r="22" spans="1:14" x14ac:dyDescent="0.25">
      <c r="A22" t="s">
        <v>8</v>
      </c>
      <c r="B22" t="s">
        <v>309</v>
      </c>
      <c r="C22" t="s">
        <v>9</v>
      </c>
      <c r="D22" t="s">
        <v>310</v>
      </c>
      <c r="E22" t="s">
        <v>180</v>
      </c>
      <c r="F22" t="s">
        <v>218</v>
      </c>
      <c r="G22" t="s">
        <v>215</v>
      </c>
      <c r="H22" s="1">
        <v>395</v>
      </c>
      <c r="I22" s="1">
        <v>395</v>
      </c>
      <c r="J22" s="1">
        <v>0.70088495575221199</v>
      </c>
      <c r="K22" s="1">
        <v>0.70088495575221199</v>
      </c>
      <c r="L22" t="s">
        <v>9</v>
      </c>
      <c r="M22" t="s">
        <v>9</v>
      </c>
      <c r="N22" t="s">
        <v>357</v>
      </c>
    </row>
    <row r="23" spans="1:14" x14ac:dyDescent="0.25">
      <c r="A23" t="s">
        <v>8</v>
      </c>
      <c r="B23" t="s">
        <v>309</v>
      </c>
      <c r="C23" t="s">
        <v>9</v>
      </c>
      <c r="D23" t="s">
        <v>310</v>
      </c>
      <c r="E23" t="s">
        <v>242</v>
      </c>
      <c r="F23" t="s">
        <v>238</v>
      </c>
      <c r="G23" t="s">
        <v>9</v>
      </c>
      <c r="H23" s="1">
        <v>10</v>
      </c>
      <c r="I23" s="1">
        <v>10</v>
      </c>
      <c r="J23" s="1">
        <v>2.12389380530973E-2</v>
      </c>
      <c r="K23" s="1">
        <v>2.12389380530973E-2</v>
      </c>
      <c r="L23" t="s">
        <v>9</v>
      </c>
      <c r="M23" t="s">
        <v>9</v>
      </c>
      <c r="N23" t="s">
        <v>357</v>
      </c>
    </row>
    <row r="24" spans="1:14" x14ac:dyDescent="0.25">
      <c r="A24" t="s">
        <v>8</v>
      </c>
      <c r="B24" t="s">
        <v>309</v>
      </c>
      <c r="C24" t="s">
        <v>9</v>
      </c>
      <c r="D24" t="s">
        <v>310</v>
      </c>
      <c r="E24" t="s">
        <v>257</v>
      </c>
      <c r="F24" t="s">
        <v>258</v>
      </c>
      <c r="G24" t="s">
        <v>9</v>
      </c>
      <c r="H24" s="1">
        <v>80</v>
      </c>
      <c r="I24" s="1">
        <v>80</v>
      </c>
      <c r="J24" s="1">
        <v>0.13805309734513299</v>
      </c>
      <c r="K24" s="1">
        <v>0.13805309734513299</v>
      </c>
      <c r="L24" t="s">
        <v>9</v>
      </c>
      <c r="M24" t="s">
        <v>9</v>
      </c>
      <c r="N24" t="s">
        <v>357</v>
      </c>
    </row>
    <row r="25" spans="1:14" x14ac:dyDescent="0.25">
      <c r="A25" t="s">
        <v>8</v>
      </c>
      <c r="B25" t="s">
        <v>309</v>
      </c>
      <c r="C25" t="s">
        <v>9</v>
      </c>
      <c r="D25" t="s">
        <v>310</v>
      </c>
      <c r="E25" t="s">
        <v>353</v>
      </c>
      <c r="F25" t="s">
        <v>15</v>
      </c>
      <c r="G25" t="s">
        <v>9</v>
      </c>
      <c r="H25" s="1">
        <v>195</v>
      </c>
      <c r="I25" s="1">
        <v>195</v>
      </c>
      <c r="J25" s="1">
        <v>0.34336283185840699</v>
      </c>
      <c r="K25" s="1">
        <v>0.34336283185840699</v>
      </c>
      <c r="L25" t="s">
        <v>9</v>
      </c>
      <c r="M25" t="s">
        <v>9</v>
      </c>
      <c r="N25" t="s">
        <v>357</v>
      </c>
    </row>
    <row r="26" spans="1:14" x14ac:dyDescent="0.25">
      <c r="A26" t="s">
        <v>8</v>
      </c>
      <c r="B26" t="s">
        <v>309</v>
      </c>
      <c r="C26" t="s">
        <v>9</v>
      </c>
      <c r="D26" t="s">
        <v>310</v>
      </c>
      <c r="E26" t="s">
        <v>166</v>
      </c>
      <c r="F26" t="s">
        <v>254</v>
      </c>
      <c r="G26" t="s">
        <v>9</v>
      </c>
      <c r="H26" s="1">
        <v>-1</v>
      </c>
      <c r="I26" s="1">
        <v>0</v>
      </c>
      <c r="J26" s="1">
        <v>-0.01</v>
      </c>
      <c r="K26" s="1">
        <v>0</v>
      </c>
      <c r="L26" t="s">
        <v>9</v>
      </c>
      <c r="M26" t="s">
        <v>9</v>
      </c>
      <c r="N26" t="s">
        <v>357</v>
      </c>
    </row>
    <row r="27" spans="1:14" x14ac:dyDescent="0.25">
      <c r="A27" t="s">
        <v>8</v>
      </c>
      <c r="B27" t="s">
        <v>309</v>
      </c>
      <c r="C27" t="s">
        <v>9</v>
      </c>
      <c r="D27" t="s">
        <v>310</v>
      </c>
      <c r="E27" t="s">
        <v>168</v>
      </c>
      <c r="F27" t="s">
        <v>248</v>
      </c>
      <c r="G27" t="s">
        <v>9</v>
      </c>
      <c r="H27" s="1">
        <v>-1</v>
      </c>
      <c r="I27" s="1">
        <v>0</v>
      </c>
      <c r="J27" s="1">
        <v>-0.01</v>
      </c>
      <c r="K27" s="1">
        <v>0</v>
      </c>
      <c r="L27" t="s">
        <v>9</v>
      </c>
      <c r="M27" t="s">
        <v>9</v>
      </c>
      <c r="N27" t="s">
        <v>357</v>
      </c>
    </row>
    <row r="28" spans="1:14" x14ac:dyDescent="0.25">
      <c r="A28" t="s">
        <v>8</v>
      </c>
      <c r="B28" t="s">
        <v>309</v>
      </c>
      <c r="C28" t="s">
        <v>9</v>
      </c>
      <c r="D28" t="s">
        <v>310</v>
      </c>
      <c r="E28" t="s">
        <v>166</v>
      </c>
      <c r="F28" t="s">
        <v>252</v>
      </c>
      <c r="G28" t="s">
        <v>9</v>
      </c>
      <c r="H28" s="1">
        <v>40</v>
      </c>
      <c r="I28" s="1">
        <v>40</v>
      </c>
      <c r="J28" s="1">
        <v>6.9026548672566398E-2</v>
      </c>
      <c r="K28" s="1">
        <v>6.9026548672566398E-2</v>
      </c>
      <c r="L28" t="s">
        <v>9</v>
      </c>
      <c r="M28" t="s">
        <v>9</v>
      </c>
      <c r="N28" t="s">
        <v>357</v>
      </c>
    </row>
    <row r="29" spans="1:14" x14ac:dyDescent="0.25">
      <c r="A29" t="s">
        <v>8</v>
      </c>
      <c r="B29" t="s">
        <v>309</v>
      </c>
      <c r="C29" t="s">
        <v>9</v>
      </c>
      <c r="D29" t="s">
        <v>310</v>
      </c>
      <c r="E29" t="s">
        <v>353</v>
      </c>
      <c r="F29" t="s">
        <v>14</v>
      </c>
      <c r="G29" t="s">
        <v>9</v>
      </c>
      <c r="H29" s="1">
        <v>270</v>
      </c>
      <c r="I29" s="1">
        <v>270</v>
      </c>
      <c r="J29" s="1">
        <v>0.47610619469026599</v>
      </c>
      <c r="K29" s="1">
        <v>0.47610619469026599</v>
      </c>
      <c r="L29" t="s">
        <v>9</v>
      </c>
      <c r="M29" t="s">
        <v>9</v>
      </c>
      <c r="N29" t="s">
        <v>357</v>
      </c>
    </row>
    <row r="30" spans="1:14" x14ac:dyDescent="0.25">
      <c r="A30" t="s">
        <v>8</v>
      </c>
      <c r="B30" t="s">
        <v>309</v>
      </c>
      <c r="C30" t="s">
        <v>9</v>
      </c>
      <c r="D30" t="s">
        <v>310</v>
      </c>
      <c r="E30" t="s">
        <v>166</v>
      </c>
      <c r="F30" t="s">
        <v>169</v>
      </c>
      <c r="G30" t="s">
        <v>9</v>
      </c>
      <c r="H30" s="1">
        <v>225</v>
      </c>
      <c r="I30" s="1">
        <v>225</v>
      </c>
      <c r="J30" s="1">
        <v>0.4</v>
      </c>
      <c r="K30" s="1">
        <v>0.4</v>
      </c>
      <c r="L30" t="s">
        <v>9</v>
      </c>
      <c r="M30" t="s">
        <v>9</v>
      </c>
      <c r="N30" t="s">
        <v>357</v>
      </c>
    </row>
    <row r="31" spans="1:14" x14ac:dyDescent="0.25">
      <c r="A31" t="s">
        <v>8</v>
      </c>
      <c r="B31" t="s">
        <v>309</v>
      </c>
      <c r="C31" t="s">
        <v>9</v>
      </c>
      <c r="D31" t="s">
        <v>310</v>
      </c>
      <c r="E31" t="s">
        <v>166</v>
      </c>
      <c r="F31" t="s">
        <v>167</v>
      </c>
      <c r="G31" t="s">
        <v>9</v>
      </c>
      <c r="H31" s="1">
        <v>45</v>
      </c>
      <c r="I31" s="1">
        <v>45</v>
      </c>
      <c r="J31" s="1">
        <v>7.61061946902655E-2</v>
      </c>
      <c r="K31" s="1">
        <v>7.61061946902655E-2</v>
      </c>
      <c r="L31" t="s">
        <v>9</v>
      </c>
      <c r="M31" t="s">
        <v>9</v>
      </c>
      <c r="N31" t="s">
        <v>357</v>
      </c>
    </row>
    <row r="32" spans="1:14" x14ac:dyDescent="0.25">
      <c r="A32" t="s">
        <v>8</v>
      </c>
      <c r="B32" t="s">
        <v>309</v>
      </c>
      <c r="C32" t="s">
        <v>9</v>
      </c>
      <c r="D32" t="s">
        <v>310</v>
      </c>
      <c r="E32" t="s">
        <v>257</v>
      </c>
      <c r="F32" t="s">
        <v>340</v>
      </c>
      <c r="G32" t="s">
        <v>9</v>
      </c>
      <c r="H32" s="1">
        <v>15</v>
      </c>
      <c r="I32" s="1">
        <v>15</v>
      </c>
      <c r="J32" s="1">
        <v>2.6548672566371698E-2</v>
      </c>
      <c r="K32" s="1">
        <v>2.6548672566371698E-2</v>
      </c>
      <c r="L32" t="s">
        <v>9</v>
      </c>
      <c r="M32" t="s">
        <v>9</v>
      </c>
      <c r="N32" t="s">
        <v>357</v>
      </c>
    </row>
    <row r="33" spans="1:14" x14ac:dyDescent="0.25">
      <c r="A33" t="s">
        <v>8</v>
      </c>
      <c r="B33" t="s">
        <v>309</v>
      </c>
      <c r="C33" t="s">
        <v>9</v>
      </c>
      <c r="D33" t="s">
        <v>310</v>
      </c>
      <c r="E33" t="s">
        <v>257</v>
      </c>
      <c r="F33" t="s">
        <v>260</v>
      </c>
      <c r="G33" t="s">
        <v>9</v>
      </c>
      <c r="H33" s="1">
        <v>185</v>
      </c>
      <c r="I33" s="1">
        <v>185</v>
      </c>
      <c r="J33" s="1">
        <v>0.32920353982300898</v>
      </c>
      <c r="K33" s="1">
        <v>0.32920353982300898</v>
      </c>
      <c r="L33" t="s">
        <v>9</v>
      </c>
      <c r="M33" t="s">
        <v>9</v>
      </c>
      <c r="N33" t="s">
        <v>357</v>
      </c>
    </row>
    <row r="34" spans="1:14" x14ac:dyDescent="0.25">
      <c r="A34" t="s">
        <v>8</v>
      </c>
      <c r="B34" t="s">
        <v>309</v>
      </c>
      <c r="C34" t="s">
        <v>9</v>
      </c>
      <c r="D34" t="s">
        <v>310</v>
      </c>
      <c r="E34" t="s">
        <v>242</v>
      </c>
      <c r="F34" t="s">
        <v>235</v>
      </c>
      <c r="G34" t="s">
        <v>9</v>
      </c>
      <c r="H34" s="1">
        <v>75</v>
      </c>
      <c r="I34" s="1">
        <v>75</v>
      </c>
      <c r="J34" s="1">
        <v>0.13097345132743399</v>
      </c>
      <c r="K34" s="1">
        <v>0.13097345132743399</v>
      </c>
      <c r="L34" t="s">
        <v>9</v>
      </c>
      <c r="M34" t="s">
        <v>9</v>
      </c>
      <c r="N34" t="s">
        <v>357</v>
      </c>
    </row>
    <row r="35" spans="1:14" x14ac:dyDescent="0.25">
      <c r="A35" t="s">
        <v>8</v>
      </c>
      <c r="B35" t="s">
        <v>309</v>
      </c>
      <c r="C35" t="s">
        <v>9</v>
      </c>
      <c r="D35" t="s">
        <v>310</v>
      </c>
      <c r="E35" t="s">
        <v>242</v>
      </c>
      <c r="F35" t="s">
        <v>248</v>
      </c>
      <c r="G35" t="s">
        <v>9</v>
      </c>
      <c r="H35" s="1">
        <v>-1</v>
      </c>
      <c r="I35" s="1">
        <v>0</v>
      </c>
      <c r="J35" s="1">
        <v>-0.01</v>
      </c>
      <c r="K35" s="1">
        <v>0</v>
      </c>
      <c r="L35" t="s">
        <v>9</v>
      </c>
      <c r="M35" t="s">
        <v>9</v>
      </c>
      <c r="N35" t="s">
        <v>357</v>
      </c>
    </row>
    <row r="36" spans="1:14" x14ac:dyDescent="0.25">
      <c r="A36" t="s">
        <v>8</v>
      </c>
      <c r="B36" t="s">
        <v>309</v>
      </c>
      <c r="C36" t="s">
        <v>9</v>
      </c>
      <c r="D36" t="s">
        <v>310</v>
      </c>
      <c r="E36" t="s">
        <v>242</v>
      </c>
      <c r="F36" t="s">
        <v>234</v>
      </c>
      <c r="G36" t="s">
        <v>9</v>
      </c>
      <c r="H36" s="1">
        <v>265</v>
      </c>
      <c r="I36" s="1">
        <v>265</v>
      </c>
      <c r="J36" s="1">
        <v>0.46548672566371702</v>
      </c>
      <c r="K36" s="1">
        <v>0.46548672566371702</v>
      </c>
      <c r="L36" t="s">
        <v>9</v>
      </c>
      <c r="M36" t="s">
        <v>9</v>
      </c>
      <c r="N36" t="s">
        <v>357</v>
      </c>
    </row>
    <row r="37" spans="1:14" x14ac:dyDescent="0.25">
      <c r="A37" t="s">
        <v>8</v>
      </c>
      <c r="B37" t="s">
        <v>309</v>
      </c>
      <c r="C37" t="s">
        <v>9</v>
      </c>
      <c r="D37" t="s">
        <v>310</v>
      </c>
      <c r="E37" t="s">
        <v>242</v>
      </c>
      <c r="F37" t="s">
        <v>239</v>
      </c>
      <c r="G37" t="s">
        <v>9</v>
      </c>
      <c r="H37" s="1">
        <v>170</v>
      </c>
      <c r="I37" s="1">
        <v>170</v>
      </c>
      <c r="J37" s="1">
        <v>0.30088495575221202</v>
      </c>
      <c r="K37" s="1">
        <v>0.30088495575221202</v>
      </c>
      <c r="L37" t="s">
        <v>9</v>
      </c>
      <c r="M37" t="s">
        <v>9</v>
      </c>
      <c r="N37" t="s">
        <v>357</v>
      </c>
    </row>
    <row r="38" spans="1:14" x14ac:dyDescent="0.25">
      <c r="A38" t="s">
        <v>8</v>
      </c>
      <c r="B38" t="s">
        <v>309</v>
      </c>
      <c r="C38" t="s">
        <v>9</v>
      </c>
      <c r="D38" t="s">
        <v>310</v>
      </c>
      <c r="E38" t="s">
        <v>168</v>
      </c>
      <c r="F38" t="s">
        <v>273</v>
      </c>
      <c r="G38" t="s">
        <v>9</v>
      </c>
      <c r="H38" s="1">
        <v>165</v>
      </c>
      <c r="I38" s="1">
        <v>165</v>
      </c>
      <c r="J38" s="1">
        <v>0.29026548672566399</v>
      </c>
      <c r="K38" s="1">
        <v>0.29026548672566399</v>
      </c>
      <c r="L38" t="s">
        <v>9</v>
      </c>
      <c r="M38" t="s">
        <v>9</v>
      </c>
      <c r="N38" t="s">
        <v>357</v>
      </c>
    </row>
    <row r="39" spans="1:14" x14ac:dyDescent="0.25">
      <c r="A39" t="s">
        <v>8</v>
      </c>
      <c r="B39" t="s">
        <v>309</v>
      </c>
      <c r="C39" t="s">
        <v>9</v>
      </c>
      <c r="D39" t="s">
        <v>310</v>
      </c>
      <c r="E39" t="s">
        <v>353</v>
      </c>
      <c r="F39" t="s">
        <v>16</v>
      </c>
      <c r="G39" t="s">
        <v>9</v>
      </c>
      <c r="H39" s="1">
        <v>15</v>
      </c>
      <c r="I39" s="1">
        <v>15</v>
      </c>
      <c r="J39" s="1">
        <v>3.00884955752212E-2</v>
      </c>
      <c r="K39" s="1">
        <v>3.00884955752212E-2</v>
      </c>
      <c r="L39" t="s">
        <v>9</v>
      </c>
      <c r="M39" t="s">
        <v>9</v>
      </c>
      <c r="N39" t="s">
        <v>357</v>
      </c>
    </row>
    <row r="40" spans="1:14" x14ac:dyDescent="0.25">
      <c r="A40" t="s">
        <v>8</v>
      </c>
      <c r="B40" t="s">
        <v>309</v>
      </c>
      <c r="C40" t="s">
        <v>9</v>
      </c>
      <c r="D40" t="s">
        <v>310</v>
      </c>
      <c r="E40" t="s">
        <v>242</v>
      </c>
      <c r="F40" t="s">
        <v>237</v>
      </c>
      <c r="G40" t="s">
        <v>9</v>
      </c>
      <c r="H40" s="1">
        <v>30</v>
      </c>
      <c r="I40" s="1">
        <v>30</v>
      </c>
      <c r="J40" s="1">
        <v>4.9557522123893798E-2</v>
      </c>
      <c r="K40" s="1">
        <v>4.9557522123893798E-2</v>
      </c>
      <c r="L40" t="s">
        <v>9</v>
      </c>
      <c r="M40" t="s">
        <v>9</v>
      </c>
      <c r="N40" t="s">
        <v>357</v>
      </c>
    </row>
    <row r="41" spans="1:14" x14ac:dyDescent="0.25">
      <c r="A41" t="s">
        <v>8</v>
      </c>
      <c r="B41" t="s">
        <v>309</v>
      </c>
      <c r="C41" t="s">
        <v>9</v>
      </c>
      <c r="D41" t="s">
        <v>310</v>
      </c>
      <c r="E41" t="s">
        <v>242</v>
      </c>
      <c r="F41" t="s">
        <v>236</v>
      </c>
      <c r="G41" t="s">
        <v>9</v>
      </c>
      <c r="H41" s="1">
        <v>15</v>
      </c>
      <c r="I41" s="1">
        <v>15</v>
      </c>
      <c r="J41" s="1">
        <v>3.00884955752212E-2</v>
      </c>
      <c r="K41" s="1">
        <v>3.00884955752212E-2</v>
      </c>
      <c r="L41" t="s">
        <v>9</v>
      </c>
      <c r="M41" t="s">
        <v>9</v>
      </c>
      <c r="N41" t="s">
        <v>357</v>
      </c>
    </row>
    <row r="42" spans="1:14" x14ac:dyDescent="0.25">
      <c r="A42" t="s">
        <v>8</v>
      </c>
      <c r="B42" t="s">
        <v>309</v>
      </c>
      <c r="C42" t="s">
        <v>9</v>
      </c>
      <c r="D42" t="s">
        <v>310</v>
      </c>
      <c r="E42" t="s">
        <v>180</v>
      </c>
      <c r="F42" t="s">
        <v>219</v>
      </c>
      <c r="G42" t="s">
        <v>216</v>
      </c>
      <c r="H42" s="1">
        <v>165</v>
      </c>
      <c r="I42" s="1">
        <v>165</v>
      </c>
      <c r="J42" s="1">
        <v>0.29026548672566399</v>
      </c>
      <c r="K42" s="1">
        <v>0.29026548672566399</v>
      </c>
      <c r="L42" t="s">
        <v>9</v>
      </c>
      <c r="M42" t="s">
        <v>9</v>
      </c>
      <c r="N42" t="s">
        <v>357</v>
      </c>
    </row>
    <row r="43" spans="1:14" x14ac:dyDescent="0.25">
      <c r="A43" t="s">
        <v>8</v>
      </c>
      <c r="B43" t="s">
        <v>309</v>
      </c>
      <c r="C43" t="s">
        <v>9</v>
      </c>
      <c r="D43" t="s">
        <v>310</v>
      </c>
      <c r="E43" t="s">
        <v>166</v>
      </c>
      <c r="F43" t="s">
        <v>170</v>
      </c>
      <c r="G43" t="s">
        <v>9</v>
      </c>
      <c r="H43" s="1">
        <v>250</v>
      </c>
      <c r="I43" s="1">
        <v>250</v>
      </c>
      <c r="J43" s="1">
        <v>0.44070796460176997</v>
      </c>
      <c r="K43" s="1">
        <v>0.44070796460176997</v>
      </c>
      <c r="L43" t="s">
        <v>9</v>
      </c>
      <c r="M43" t="s">
        <v>9</v>
      </c>
      <c r="N43" t="s">
        <v>357</v>
      </c>
    </row>
    <row r="44" spans="1:14" x14ac:dyDescent="0.25">
      <c r="A44" t="s">
        <v>8</v>
      </c>
      <c r="B44" t="s">
        <v>309</v>
      </c>
      <c r="C44" t="s">
        <v>9</v>
      </c>
      <c r="D44" t="s">
        <v>310</v>
      </c>
      <c r="E44" t="s">
        <v>172</v>
      </c>
      <c r="F44" t="s">
        <v>9</v>
      </c>
      <c r="G44" t="s">
        <v>9</v>
      </c>
      <c r="H44" s="1" t="s">
        <v>9</v>
      </c>
      <c r="I44" s="1" t="s">
        <v>9</v>
      </c>
      <c r="J44" s="1" t="s">
        <v>9</v>
      </c>
      <c r="K44" s="1" t="s">
        <v>9</v>
      </c>
      <c r="L44">
        <v>5.3809500000000003</v>
      </c>
      <c r="M44">
        <v>4</v>
      </c>
      <c r="N44" t="s">
        <v>357</v>
      </c>
    </row>
    <row r="45" spans="1:14" x14ac:dyDescent="0.25">
      <c r="A45" t="s">
        <v>8</v>
      </c>
      <c r="B45" t="s">
        <v>309</v>
      </c>
      <c r="C45" t="s">
        <v>9</v>
      </c>
      <c r="D45" t="s">
        <v>310</v>
      </c>
      <c r="E45" t="s">
        <v>165</v>
      </c>
      <c r="F45" t="s">
        <v>9</v>
      </c>
      <c r="G45" t="s">
        <v>9</v>
      </c>
      <c r="H45" t="s">
        <v>9</v>
      </c>
      <c r="I45" t="s">
        <v>9</v>
      </c>
      <c r="J45" t="s">
        <v>9</v>
      </c>
      <c r="K45" t="s">
        <v>9</v>
      </c>
      <c r="L45" s="1">
        <v>29.980530000000002</v>
      </c>
      <c r="M45" s="1">
        <v>30</v>
      </c>
      <c r="N45" t="s">
        <v>357</v>
      </c>
    </row>
    <row r="46" spans="1:14" x14ac:dyDescent="0.25">
      <c r="A46" t="s">
        <v>8</v>
      </c>
      <c r="B46" t="s">
        <v>342</v>
      </c>
      <c r="C46" t="s">
        <v>9</v>
      </c>
      <c r="D46" t="s">
        <v>343</v>
      </c>
      <c r="E46" t="s">
        <v>172</v>
      </c>
      <c r="F46" t="s">
        <v>9</v>
      </c>
      <c r="G46" t="s">
        <v>9</v>
      </c>
      <c r="H46" t="s">
        <v>9</v>
      </c>
      <c r="I46" t="s">
        <v>9</v>
      </c>
      <c r="J46" t="s">
        <v>9</v>
      </c>
      <c r="K46" t="s">
        <v>9</v>
      </c>
      <c r="L46" s="1">
        <v>7.6206899999999997</v>
      </c>
      <c r="M46" s="1">
        <v>6</v>
      </c>
      <c r="N46" t="s">
        <v>357</v>
      </c>
    </row>
    <row r="47" spans="1:14" x14ac:dyDescent="0.25">
      <c r="A47" t="s">
        <v>8</v>
      </c>
      <c r="B47" t="s">
        <v>342</v>
      </c>
      <c r="C47" t="s">
        <v>9</v>
      </c>
      <c r="D47" t="s">
        <v>343</v>
      </c>
      <c r="E47" t="s">
        <v>165</v>
      </c>
      <c r="F47" t="s">
        <v>9</v>
      </c>
      <c r="G47" t="s">
        <v>9</v>
      </c>
      <c r="H47" t="s">
        <v>9</v>
      </c>
      <c r="I47" t="s">
        <v>9</v>
      </c>
      <c r="J47" t="s">
        <v>9</v>
      </c>
      <c r="K47" t="s">
        <v>9</v>
      </c>
      <c r="L47" s="1">
        <v>29.619769999999999</v>
      </c>
      <c r="M47" s="1">
        <v>30</v>
      </c>
      <c r="N47" t="s">
        <v>357</v>
      </c>
    </row>
    <row r="48" spans="1:14" x14ac:dyDescent="0.25">
      <c r="A48" t="s">
        <v>8</v>
      </c>
      <c r="B48" t="s">
        <v>342</v>
      </c>
      <c r="C48" t="s">
        <v>9</v>
      </c>
      <c r="D48" t="s">
        <v>343</v>
      </c>
      <c r="E48" t="s">
        <v>10</v>
      </c>
      <c r="F48" t="s">
        <v>240</v>
      </c>
      <c r="G48" t="s">
        <v>9</v>
      </c>
      <c r="H48" s="1">
        <v>1</v>
      </c>
      <c r="I48" t="s">
        <v>9</v>
      </c>
      <c r="J48" t="s">
        <v>9</v>
      </c>
      <c r="K48" t="s">
        <v>9</v>
      </c>
      <c r="L48" t="s">
        <v>9</v>
      </c>
      <c r="M48" t="s">
        <v>9</v>
      </c>
      <c r="N48" t="s">
        <v>357</v>
      </c>
    </row>
    <row r="49" spans="1:14" x14ac:dyDescent="0.25">
      <c r="A49" t="s">
        <v>8</v>
      </c>
      <c r="B49" t="s">
        <v>342</v>
      </c>
      <c r="C49" t="s">
        <v>9</v>
      </c>
      <c r="D49" t="s">
        <v>343</v>
      </c>
      <c r="E49" t="s">
        <v>353</v>
      </c>
      <c r="F49" t="s">
        <v>15</v>
      </c>
      <c r="G49" t="s">
        <v>9</v>
      </c>
      <c r="H49" s="1">
        <v>25</v>
      </c>
      <c r="I49" s="1">
        <v>25</v>
      </c>
      <c r="J49" s="1">
        <v>5.1330798479087503E-2</v>
      </c>
      <c r="K49" s="1">
        <v>5.1330798479087503E-2</v>
      </c>
      <c r="L49" t="s">
        <v>9</v>
      </c>
      <c r="M49" t="s">
        <v>9</v>
      </c>
      <c r="N49" t="s">
        <v>357</v>
      </c>
    </row>
    <row r="50" spans="1:14" x14ac:dyDescent="0.25">
      <c r="A50" t="s">
        <v>8</v>
      </c>
      <c r="B50" t="s">
        <v>342</v>
      </c>
      <c r="C50" t="s">
        <v>9</v>
      </c>
      <c r="D50" t="s">
        <v>343</v>
      </c>
      <c r="E50" t="s">
        <v>166</v>
      </c>
      <c r="F50" t="s">
        <v>248</v>
      </c>
      <c r="G50" t="s">
        <v>9</v>
      </c>
      <c r="H50" s="1">
        <v>-1</v>
      </c>
      <c r="I50" s="1">
        <v>0</v>
      </c>
      <c r="J50" s="1">
        <v>-0.01</v>
      </c>
      <c r="K50" s="1">
        <v>0</v>
      </c>
      <c r="L50" t="s">
        <v>9</v>
      </c>
      <c r="M50" t="s">
        <v>9</v>
      </c>
      <c r="N50" t="s">
        <v>357</v>
      </c>
    </row>
    <row r="51" spans="1:14" x14ac:dyDescent="0.25">
      <c r="A51" t="s">
        <v>8</v>
      </c>
      <c r="B51" t="s">
        <v>342</v>
      </c>
      <c r="C51" t="s">
        <v>9</v>
      </c>
      <c r="D51" t="s">
        <v>343</v>
      </c>
      <c r="E51" t="s">
        <v>353</v>
      </c>
      <c r="F51" t="s">
        <v>228</v>
      </c>
      <c r="G51" t="s">
        <v>9</v>
      </c>
      <c r="H51" s="1">
        <v>15</v>
      </c>
      <c r="I51" s="1">
        <v>15</v>
      </c>
      <c r="J51" s="1">
        <v>3.2319391634981001E-2</v>
      </c>
      <c r="K51" s="1">
        <v>3.2319391634981001E-2</v>
      </c>
      <c r="L51" t="s">
        <v>9</v>
      </c>
      <c r="M51" t="s">
        <v>9</v>
      </c>
      <c r="N51" t="s">
        <v>357</v>
      </c>
    </row>
    <row r="52" spans="1:14" x14ac:dyDescent="0.25">
      <c r="A52" t="s">
        <v>8</v>
      </c>
      <c r="B52" t="s">
        <v>342</v>
      </c>
      <c r="C52" t="s">
        <v>9</v>
      </c>
      <c r="D52" t="s">
        <v>343</v>
      </c>
      <c r="E52" t="s">
        <v>229</v>
      </c>
      <c r="F52" t="s">
        <v>248</v>
      </c>
      <c r="G52" t="s">
        <v>9</v>
      </c>
      <c r="H52" s="1">
        <v>-1</v>
      </c>
      <c r="I52" s="1">
        <v>0</v>
      </c>
      <c r="J52" s="1">
        <v>-0.01</v>
      </c>
      <c r="K52" s="1">
        <v>0</v>
      </c>
      <c r="L52" t="s">
        <v>9</v>
      </c>
      <c r="M52" t="s">
        <v>9</v>
      </c>
      <c r="N52" t="s">
        <v>357</v>
      </c>
    </row>
    <row r="53" spans="1:14" x14ac:dyDescent="0.25">
      <c r="A53" t="s">
        <v>8</v>
      </c>
      <c r="B53" t="s">
        <v>342</v>
      </c>
      <c r="C53" t="s">
        <v>9</v>
      </c>
      <c r="D53" t="s">
        <v>343</v>
      </c>
      <c r="E53" t="s">
        <v>229</v>
      </c>
      <c r="F53" t="s">
        <v>230</v>
      </c>
      <c r="G53" t="s">
        <v>9</v>
      </c>
      <c r="H53" s="1">
        <v>75</v>
      </c>
      <c r="I53" s="1">
        <v>75</v>
      </c>
      <c r="J53" s="1">
        <v>0.14068441064638801</v>
      </c>
      <c r="K53" s="1">
        <v>0.14068441064638801</v>
      </c>
      <c r="L53" t="s">
        <v>9</v>
      </c>
      <c r="M53" t="s">
        <v>9</v>
      </c>
      <c r="N53" t="s">
        <v>357</v>
      </c>
    </row>
    <row r="54" spans="1:14" x14ac:dyDescent="0.25">
      <c r="A54" t="s">
        <v>8</v>
      </c>
      <c r="B54" t="s">
        <v>342</v>
      </c>
      <c r="C54" t="s">
        <v>9</v>
      </c>
      <c r="D54" t="s">
        <v>343</v>
      </c>
      <c r="E54" t="s">
        <v>257</v>
      </c>
      <c r="F54" t="s">
        <v>261</v>
      </c>
      <c r="G54" t="s">
        <v>9</v>
      </c>
      <c r="H54" s="1">
        <v>85</v>
      </c>
      <c r="I54" s="1">
        <v>85</v>
      </c>
      <c r="J54" s="1">
        <v>0.159695817490494</v>
      </c>
      <c r="K54" s="1">
        <v>0.159695817490494</v>
      </c>
      <c r="L54" t="s">
        <v>9</v>
      </c>
      <c r="M54" t="s">
        <v>9</v>
      </c>
      <c r="N54" t="s">
        <v>357</v>
      </c>
    </row>
    <row r="55" spans="1:14" x14ac:dyDescent="0.25">
      <c r="A55" t="s">
        <v>8</v>
      </c>
      <c r="B55" t="s">
        <v>342</v>
      </c>
      <c r="C55" t="s">
        <v>9</v>
      </c>
      <c r="D55" t="s">
        <v>343</v>
      </c>
      <c r="E55" t="s">
        <v>166</v>
      </c>
      <c r="F55" t="s">
        <v>253</v>
      </c>
      <c r="G55" t="s">
        <v>9</v>
      </c>
      <c r="H55" s="1">
        <v>155</v>
      </c>
      <c r="I55" s="1">
        <v>155</v>
      </c>
      <c r="J55" s="1">
        <v>0.29467680608364999</v>
      </c>
      <c r="K55" s="1">
        <v>0.29467680608364999</v>
      </c>
      <c r="L55" t="s">
        <v>9</v>
      </c>
      <c r="M55" t="s">
        <v>9</v>
      </c>
      <c r="N55" t="s">
        <v>357</v>
      </c>
    </row>
    <row r="56" spans="1:14" x14ac:dyDescent="0.25">
      <c r="A56" t="s">
        <v>8</v>
      </c>
      <c r="B56" t="s">
        <v>342</v>
      </c>
      <c r="C56" t="s">
        <v>9</v>
      </c>
      <c r="D56" t="s">
        <v>343</v>
      </c>
      <c r="E56" t="s">
        <v>232</v>
      </c>
      <c r="F56" t="s">
        <v>9</v>
      </c>
      <c r="G56" t="s">
        <v>9</v>
      </c>
      <c r="H56" s="1">
        <v>525</v>
      </c>
      <c r="I56" s="1">
        <v>525</v>
      </c>
      <c r="J56" s="1">
        <v>1</v>
      </c>
      <c r="K56" s="1">
        <v>1</v>
      </c>
      <c r="L56" t="s">
        <v>9</v>
      </c>
      <c r="M56" t="s">
        <v>9</v>
      </c>
      <c r="N56" t="s">
        <v>357</v>
      </c>
    </row>
    <row r="57" spans="1:14" x14ac:dyDescent="0.25">
      <c r="A57" t="s">
        <v>8</v>
      </c>
      <c r="B57" t="s">
        <v>342</v>
      </c>
      <c r="C57" t="s">
        <v>9</v>
      </c>
      <c r="D57" t="s">
        <v>343</v>
      </c>
      <c r="E57" t="s">
        <v>257</v>
      </c>
      <c r="F57" t="s">
        <v>259</v>
      </c>
      <c r="G57" t="s">
        <v>9</v>
      </c>
      <c r="H57" s="1">
        <v>155</v>
      </c>
      <c r="I57" s="1">
        <v>155</v>
      </c>
      <c r="J57" s="1">
        <v>0.29277566539923999</v>
      </c>
      <c r="K57" s="1">
        <v>0.29277566539923999</v>
      </c>
      <c r="L57" t="s">
        <v>9</v>
      </c>
      <c r="M57" t="s">
        <v>9</v>
      </c>
      <c r="N57" t="s">
        <v>357</v>
      </c>
    </row>
    <row r="58" spans="1:14" x14ac:dyDescent="0.25">
      <c r="A58" t="s">
        <v>8</v>
      </c>
      <c r="B58" t="s">
        <v>342</v>
      </c>
      <c r="C58" t="s">
        <v>9</v>
      </c>
      <c r="D58" t="s">
        <v>343</v>
      </c>
      <c r="E58" t="s">
        <v>353</v>
      </c>
      <c r="F58" t="s">
        <v>13</v>
      </c>
      <c r="G58" t="s">
        <v>9</v>
      </c>
      <c r="H58" s="1">
        <v>5</v>
      </c>
      <c r="I58" s="1">
        <v>5</v>
      </c>
      <c r="J58" s="1">
        <v>1.33079847908745E-2</v>
      </c>
      <c r="K58" s="1">
        <v>1.33079847908745E-2</v>
      </c>
      <c r="L58" t="s">
        <v>9</v>
      </c>
      <c r="M58" t="s">
        <v>9</v>
      </c>
      <c r="N58" t="s">
        <v>357</v>
      </c>
    </row>
    <row r="59" spans="1:14" x14ac:dyDescent="0.25">
      <c r="A59" t="s">
        <v>8</v>
      </c>
      <c r="B59" t="s">
        <v>342</v>
      </c>
      <c r="C59" t="s">
        <v>9</v>
      </c>
      <c r="D59" t="s">
        <v>343</v>
      </c>
      <c r="E59" t="s">
        <v>257</v>
      </c>
      <c r="F59" t="s">
        <v>228</v>
      </c>
      <c r="G59" t="s">
        <v>9</v>
      </c>
      <c r="H59" s="1">
        <v>-1</v>
      </c>
      <c r="I59" s="1">
        <v>0</v>
      </c>
      <c r="J59" s="1">
        <v>-0.01</v>
      </c>
      <c r="K59" s="1">
        <v>0</v>
      </c>
      <c r="L59" t="s">
        <v>9</v>
      </c>
      <c r="M59" t="s">
        <v>9</v>
      </c>
      <c r="N59" t="s">
        <v>357</v>
      </c>
    </row>
    <row r="60" spans="1:14" x14ac:dyDescent="0.25">
      <c r="A60" t="s">
        <v>8</v>
      </c>
      <c r="B60" t="s">
        <v>342</v>
      </c>
      <c r="C60" t="s">
        <v>9</v>
      </c>
      <c r="D60" t="s">
        <v>343</v>
      </c>
      <c r="E60" t="s">
        <v>168</v>
      </c>
      <c r="F60" t="s">
        <v>271</v>
      </c>
      <c r="G60" t="s">
        <v>9</v>
      </c>
      <c r="H60" s="1">
        <v>240</v>
      </c>
      <c r="I60" s="1">
        <v>240</v>
      </c>
      <c r="J60" s="1">
        <v>0.45437262357414399</v>
      </c>
      <c r="K60" s="1">
        <v>0.45437262357414399</v>
      </c>
      <c r="L60" t="s">
        <v>9</v>
      </c>
      <c r="M60" t="s">
        <v>9</v>
      </c>
      <c r="N60" t="s">
        <v>357</v>
      </c>
    </row>
    <row r="61" spans="1:14" x14ac:dyDescent="0.25">
      <c r="A61" t="s">
        <v>8</v>
      </c>
      <c r="B61" t="s">
        <v>342</v>
      </c>
      <c r="C61" t="s">
        <v>9</v>
      </c>
      <c r="D61" t="s">
        <v>343</v>
      </c>
      <c r="E61" t="s">
        <v>229</v>
      </c>
      <c r="F61" t="s">
        <v>231</v>
      </c>
      <c r="G61" t="s">
        <v>9</v>
      </c>
      <c r="H61" s="1">
        <v>450</v>
      </c>
      <c r="I61" s="1">
        <v>450</v>
      </c>
      <c r="J61" s="1">
        <v>0.85741444866920102</v>
      </c>
      <c r="K61" s="1">
        <v>0.85741444866920102</v>
      </c>
      <c r="L61" t="s">
        <v>9</v>
      </c>
      <c r="M61" t="s">
        <v>9</v>
      </c>
      <c r="N61" t="s">
        <v>357</v>
      </c>
    </row>
    <row r="62" spans="1:14" x14ac:dyDescent="0.25">
      <c r="A62" t="s">
        <v>8</v>
      </c>
      <c r="B62" t="s">
        <v>342</v>
      </c>
      <c r="C62" t="s">
        <v>9</v>
      </c>
      <c r="D62" t="s">
        <v>343</v>
      </c>
      <c r="E62" t="s">
        <v>168</v>
      </c>
      <c r="F62" t="s">
        <v>272</v>
      </c>
      <c r="G62" t="s">
        <v>9</v>
      </c>
      <c r="H62" s="1">
        <v>60</v>
      </c>
      <c r="I62" s="1">
        <v>60</v>
      </c>
      <c r="J62" s="1">
        <v>0.11596958174904901</v>
      </c>
      <c r="K62" s="1">
        <v>0.11596958174904901</v>
      </c>
      <c r="L62" t="s">
        <v>9</v>
      </c>
      <c r="M62" t="s">
        <v>9</v>
      </c>
      <c r="N62" t="s">
        <v>357</v>
      </c>
    </row>
    <row r="63" spans="1:14" x14ac:dyDescent="0.25">
      <c r="A63" t="s">
        <v>8</v>
      </c>
      <c r="B63" t="s">
        <v>342</v>
      </c>
      <c r="C63" t="s">
        <v>9</v>
      </c>
      <c r="D63" t="s">
        <v>343</v>
      </c>
      <c r="E63" t="s">
        <v>166</v>
      </c>
      <c r="F63" t="s">
        <v>254</v>
      </c>
      <c r="G63" t="s">
        <v>9</v>
      </c>
      <c r="H63" s="1">
        <v>-1</v>
      </c>
      <c r="I63" s="1">
        <v>0</v>
      </c>
      <c r="J63" s="1">
        <v>-0.01</v>
      </c>
      <c r="K63" s="1">
        <v>0</v>
      </c>
      <c r="L63" t="s">
        <v>9</v>
      </c>
      <c r="M63" t="s">
        <v>9</v>
      </c>
      <c r="N63" t="s">
        <v>357</v>
      </c>
    </row>
    <row r="64" spans="1:14" x14ac:dyDescent="0.25">
      <c r="A64" t="s">
        <v>8</v>
      </c>
      <c r="B64" t="s">
        <v>342</v>
      </c>
      <c r="C64" t="s">
        <v>9</v>
      </c>
      <c r="D64" t="s">
        <v>343</v>
      </c>
      <c r="E64" t="s">
        <v>242</v>
      </c>
      <c r="F64" t="s">
        <v>238</v>
      </c>
      <c r="G64" t="s">
        <v>9</v>
      </c>
      <c r="H64" s="1">
        <v>15</v>
      </c>
      <c r="I64" s="1">
        <v>15</v>
      </c>
      <c r="J64" s="1">
        <v>2.6615969581748999E-2</v>
      </c>
      <c r="K64" s="1">
        <v>2.6615969581748999E-2</v>
      </c>
      <c r="L64" t="s">
        <v>9</v>
      </c>
      <c r="M64" t="s">
        <v>9</v>
      </c>
      <c r="N64" t="s">
        <v>357</v>
      </c>
    </row>
    <row r="65" spans="1:14" x14ac:dyDescent="0.25">
      <c r="A65" t="s">
        <v>8</v>
      </c>
      <c r="B65" t="s">
        <v>342</v>
      </c>
      <c r="C65" t="s">
        <v>9</v>
      </c>
      <c r="D65" t="s">
        <v>343</v>
      </c>
      <c r="E65" t="s">
        <v>257</v>
      </c>
      <c r="F65" t="s">
        <v>258</v>
      </c>
      <c r="G65" t="s">
        <v>9</v>
      </c>
      <c r="H65" s="1">
        <v>85</v>
      </c>
      <c r="I65" s="1">
        <v>85</v>
      </c>
      <c r="J65" s="1">
        <v>0.157794676806084</v>
      </c>
      <c r="K65" s="1">
        <v>0.157794676806084</v>
      </c>
      <c r="L65" t="s">
        <v>9</v>
      </c>
      <c r="M65" t="s">
        <v>9</v>
      </c>
      <c r="N65" t="s">
        <v>357</v>
      </c>
    </row>
    <row r="66" spans="1:14" x14ac:dyDescent="0.25">
      <c r="A66" t="s">
        <v>8</v>
      </c>
      <c r="B66" t="s">
        <v>342</v>
      </c>
      <c r="C66" t="s">
        <v>9</v>
      </c>
      <c r="D66" t="s">
        <v>343</v>
      </c>
      <c r="E66" t="s">
        <v>168</v>
      </c>
      <c r="F66" t="s">
        <v>274</v>
      </c>
      <c r="G66" t="s">
        <v>9</v>
      </c>
      <c r="H66" s="1">
        <v>35</v>
      </c>
      <c r="I66" s="1">
        <v>35</v>
      </c>
      <c r="J66" s="1">
        <v>6.2737642585551298E-2</v>
      </c>
      <c r="K66" s="1">
        <v>6.2737642585551298E-2</v>
      </c>
      <c r="L66" t="s">
        <v>9</v>
      </c>
      <c r="M66" t="s">
        <v>9</v>
      </c>
      <c r="N66" t="s">
        <v>357</v>
      </c>
    </row>
    <row r="67" spans="1:14" x14ac:dyDescent="0.25">
      <c r="A67" t="s">
        <v>8</v>
      </c>
      <c r="B67" t="s">
        <v>342</v>
      </c>
      <c r="C67" t="s">
        <v>9</v>
      </c>
      <c r="D67" t="s">
        <v>343</v>
      </c>
      <c r="E67" t="s">
        <v>180</v>
      </c>
      <c r="F67" t="s">
        <v>219</v>
      </c>
      <c r="G67" t="s">
        <v>216</v>
      </c>
      <c r="H67" s="1">
        <v>65</v>
      </c>
      <c r="I67" s="1">
        <v>65</v>
      </c>
      <c r="J67" s="1">
        <v>0.123574144486692</v>
      </c>
      <c r="K67" s="1">
        <v>0.123574144486692</v>
      </c>
      <c r="L67" t="s">
        <v>9</v>
      </c>
      <c r="M67" t="s">
        <v>9</v>
      </c>
      <c r="N67" t="s">
        <v>357</v>
      </c>
    </row>
    <row r="68" spans="1:14" x14ac:dyDescent="0.25">
      <c r="A68" t="s">
        <v>8</v>
      </c>
      <c r="B68" t="s">
        <v>342</v>
      </c>
      <c r="C68" t="s">
        <v>9</v>
      </c>
      <c r="D68" t="s">
        <v>343</v>
      </c>
      <c r="E68" t="s">
        <v>166</v>
      </c>
      <c r="F68" t="s">
        <v>169</v>
      </c>
      <c r="G68" t="s">
        <v>9</v>
      </c>
      <c r="H68" s="1">
        <v>315</v>
      </c>
      <c r="I68" s="1">
        <v>315</v>
      </c>
      <c r="J68" s="1">
        <v>0.60266159695817501</v>
      </c>
      <c r="K68" s="1">
        <v>0.60266159695817501</v>
      </c>
      <c r="L68" t="s">
        <v>9</v>
      </c>
      <c r="M68" t="s">
        <v>9</v>
      </c>
      <c r="N68" t="s">
        <v>357</v>
      </c>
    </row>
    <row r="69" spans="1:14" x14ac:dyDescent="0.25">
      <c r="A69" t="s">
        <v>8</v>
      </c>
      <c r="B69" t="s">
        <v>342</v>
      </c>
      <c r="C69" t="s">
        <v>9</v>
      </c>
      <c r="D69" t="s">
        <v>343</v>
      </c>
      <c r="E69" t="s">
        <v>168</v>
      </c>
      <c r="F69" t="s">
        <v>248</v>
      </c>
      <c r="G69" t="s">
        <v>9</v>
      </c>
      <c r="H69" s="1">
        <v>-1</v>
      </c>
      <c r="I69" s="1">
        <v>0</v>
      </c>
      <c r="J69" s="1">
        <v>-0.01</v>
      </c>
      <c r="K69" s="1">
        <v>0</v>
      </c>
      <c r="L69" t="s">
        <v>9</v>
      </c>
      <c r="M69" t="s">
        <v>9</v>
      </c>
      <c r="N69" t="s">
        <v>357</v>
      </c>
    </row>
    <row r="70" spans="1:14" x14ac:dyDescent="0.25">
      <c r="A70" t="s">
        <v>8</v>
      </c>
      <c r="B70" t="s">
        <v>342</v>
      </c>
      <c r="C70" t="s">
        <v>9</v>
      </c>
      <c r="D70" t="s">
        <v>343</v>
      </c>
      <c r="E70" t="s">
        <v>166</v>
      </c>
      <c r="F70" t="s">
        <v>252</v>
      </c>
      <c r="G70" t="s">
        <v>9</v>
      </c>
      <c r="H70" s="1">
        <v>10</v>
      </c>
      <c r="I70" s="1">
        <v>10</v>
      </c>
      <c r="J70" s="1">
        <v>1.5209125475285201E-2</v>
      </c>
      <c r="K70" s="1">
        <v>1.5209125475285201E-2</v>
      </c>
      <c r="L70" t="s">
        <v>9</v>
      </c>
      <c r="M70" t="s">
        <v>9</v>
      </c>
      <c r="N70" t="s">
        <v>357</v>
      </c>
    </row>
    <row r="71" spans="1:14" x14ac:dyDescent="0.25">
      <c r="A71" t="s">
        <v>8</v>
      </c>
      <c r="B71" t="s">
        <v>342</v>
      </c>
      <c r="C71" t="s">
        <v>9</v>
      </c>
      <c r="D71" t="s">
        <v>343</v>
      </c>
      <c r="E71" t="s">
        <v>168</v>
      </c>
      <c r="F71" t="s">
        <v>273</v>
      </c>
      <c r="G71" t="s">
        <v>9</v>
      </c>
      <c r="H71" s="1">
        <v>195</v>
      </c>
      <c r="I71" s="1">
        <v>195</v>
      </c>
      <c r="J71" s="1">
        <v>0.366920152091255</v>
      </c>
      <c r="K71" s="1">
        <v>0.366920152091255</v>
      </c>
      <c r="L71" t="s">
        <v>9</v>
      </c>
      <c r="M71" t="s">
        <v>9</v>
      </c>
      <c r="N71" t="s">
        <v>357</v>
      </c>
    </row>
    <row r="72" spans="1:14" x14ac:dyDescent="0.25">
      <c r="A72" t="s">
        <v>8</v>
      </c>
      <c r="B72" t="s">
        <v>342</v>
      </c>
      <c r="C72" t="s">
        <v>9</v>
      </c>
      <c r="D72" t="s">
        <v>343</v>
      </c>
      <c r="E72" t="s">
        <v>257</v>
      </c>
      <c r="F72" t="s">
        <v>340</v>
      </c>
      <c r="G72" t="s">
        <v>9</v>
      </c>
      <c r="H72" s="1">
        <v>20</v>
      </c>
      <c r="I72" s="1">
        <v>20</v>
      </c>
      <c r="J72" s="1">
        <v>4.1825095057034203E-2</v>
      </c>
      <c r="K72" s="1">
        <v>4.1825095057034203E-2</v>
      </c>
      <c r="L72" t="s">
        <v>9</v>
      </c>
      <c r="M72" t="s">
        <v>9</v>
      </c>
      <c r="N72" t="s">
        <v>357</v>
      </c>
    </row>
    <row r="73" spans="1:14" x14ac:dyDescent="0.25">
      <c r="A73" t="s">
        <v>8</v>
      </c>
      <c r="B73" t="s">
        <v>342</v>
      </c>
      <c r="C73" t="s">
        <v>9</v>
      </c>
      <c r="D73" t="s">
        <v>343</v>
      </c>
      <c r="E73" t="s">
        <v>242</v>
      </c>
      <c r="F73" t="s">
        <v>235</v>
      </c>
      <c r="G73" t="s">
        <v>9</v>
      </c>
      <c r="H73" s="1">
        <v>70</v>
      </c>
      <c r="I73" s="1">
        <v>70</v>
      </c>
      <c r="J73" s="1">
        <v>0.129277566539924</v>
      </c>
      <c r="K73" s="1">
        <v>0.129277566539924</v>
      </c>
      <c r="L73" t="s">
        <v>9</v>
      </c>
      <c r="M73" t="s">
        <v>9</v>
      </c>
      <c r="N73" t="s">
        <v>357</v>
      </c>
    </row>
    <row r="74" spans="1:14" x14ac:dyDescent="0.25">
      <c r="A74" t="s">
        <v>8</v>
      </c>
      <c r="B74" t="s">
        <v>342</v>
      </c>
      <c r="C74" t="s">
        <v>9</v>
      </c>
      <c r="D74" t="s">
        <v>343</v>
      </c>
      <c r="E74" t="s">
        <v>180</v>
      </c>
      <c r="F74" t="s">
        <v>218</v>
      </c>
      <c r="G74" t="s">
        <v>215</v>
      </c>
      <c r="H74" s="1">
        <v>460</v>
      </c>
      <c r="I74" s="1">
        <v>460</v>
      </c>
      <c r="J74" s="1">
        <v>0.87642585551330798</v>
      </c>
      <c r="K74" s="1">
        <v>0.87642585551330798</v>
      </c>
      <c r="L74" t="s">
        <v>9</v>
      </c>
      <c r="M74" t="s">
        <v>9</v>
      </c>
      <c r="N74" t="s">
        <v>357</v>
      </c>
    </row>
    <row r="75" spans="1:14" x14ac:dyDescent="0.25">
      <c r="A75" t="s">
        <v>8</v>
      </c>
      <c r="B75" t="s">
        <v>342</v>
      </c>
      <c r="C75" t="s">
        <v>9</v>
      </c>
      <c r="D75" t="s">
        <v>343</v>
      </c>
      <c r="E75" t="s">
        <v>257</v>
      </c>
      <c r="F75" t="s">
        <v>260</v>
      </c>
      <c r="G75" t="s">
        <v>9</v>
      </c>
      <c r="H75" s="1">
        <v>160</v>
      </c>
      <c r="I75" s="1">
        <v>160</v>
      </c>
      <c r="J75" s="1">
        <v>0.30798479087452502</v>
      </c>
      <c r="K75" s="1">
        <v>0.30798479087452502</v>
      </c>
      <c r="L75" t="s">
        <v>9</v>
      </c>
      <c r="M75" t="s">
        <v>9</v>
      </c>
      <c r="N75" t="s">
        <v>357</v>
      </c>
    </row>
    <row r="76" spans="1:14" x14ac:dyDescent="0.25">
      <c r="A76" t="s">
        <v>8</v>
      </c>
      <c r="B76" t="s">
        <v>342</v>
      </c>
      <c r="C76" t="s">
        <v>9</v>
      </c>
      <c r="D76" t="s">
        <v>343</v>
      </c>
      <c r="E76" t="s">
        <v>242</v>
      </c>
      <c r="F76" t="s">
        <v>236</v>
      </c>
      <c r="G76" t="s">
        <v>9</v>
      </c>
      <c r="H76" s="1">
        <v>10</v>
      </c>
      <c r="I76" s="1">
        <v>10</v>
      </c>
      <c r="J76" s="1">
        <v>1.7110266159695801E-2</v>
      </c>
      <c r="K76" s="1">
        <v>1.7110266159695801E-2</v>
      </c>
      <c r="L76" t="s">
        <v>9</v>
      </c>
      <c r="M76" t="s">
        <v>9</v>
      </c>
      <c r="N76" t="s">
        <v>357</v>
      </c>
    </row>
    <row r="77" spans="1:14" x14ac:dyDescent="0.25">
      <c r="A77" t="s">
        <v>8</v>
      </c>
      <c r="B77" t="s">
        <v>342</v>
      </c>
      <c r="C77" t="s">
        <v>9</v>
      </c>
      <c r="D77" t="s">
        <v>343</v>
      </c>
      <c r="E77" t="s">
        <v>242</v>
      </c>
      <c r="F77" t="s">
        <v>234</v>
      </c>
      <c r="G77" t="s">
        <v>9</v>
      </c>
      <c r="H77" s="1">
        <v>230</v>
      </c>
      <c r="I77" s="1">
        <v>230</v>
      </c>
      <c r="J77" s="1">
        <v>0.44106463878327001</v>
      </c>
      <c r="K77" s="1">
        <v>0.44106463878327001</v>
      </c>
      <c r="L77" t="s">
        <v>9</v>
      </c>
      <c r="M77" t="s">
        <v>9</v>
      </c>
      <c r="N77" t="s">
        <v>357</v>
      </c>
    </row>
    <row r="78" spans="1:14" x14ac:dyDescent="0.25">
      <c r="A78" t="s">
        <v>8</v>
      </c>
      <c r="B78" t="s">
        <v>342</v>
      </c>
      <c r="C78" t="s">
        <v>9</v>
      </c>
      <c r="D78" t="s">
        <v>343</v>
      </c>
      <c r="E78" t="s">
        <v>353</v>
      </c>
      <c r="F78" t="s">
        <v>16</v>
      </c>
      <c r="G78" t="s">
        <v>9</v>
      </c>
      <c r="H78" s="1">
        <v>340</v>
      </c>
      <c r="I78" s="1">
        <v>340</v>
      </c>
      <c r="J78" s="1">
        <v>0.64448669201520903</v>
      </c>
      <c r="K78" s="1">
        <v>0.64448669201520903</v>
      </c>
      <c r="L78" t="s">
        <v>9</v>
      </c>
      <c r="M78" t="s">
        <v>9</v>
      </c>
      <c r="N78" t="s">
        <v>357</v>
      </c>
    </row>
    <row r="79" spans="1:14" x14ac:dyDescent="0.25">
      <c r="A79" t="s">
        <v>8</v>
      </c>
      <c r="B79" t="s">
        <v>342</v>
      </c>
      <c r="C79" t="s">
        <v>9</v>
      </c>
      <c r="D79" t="s">
        <v>343</v>
      </c>
      <c r="E79" t="s">
        <v>242</v>
      </c>
      <c r="F79" t="s">
        <v>248</v>
      </c>
      <c r="G79" t="s">
        <v>9</v>
      </c>
      <c r="H79" s="1">
        <v>5</v>
      </c>
      <c r="I79" s="1">
        <v>5</v>
      </c>
      <c r="J79" s="1">
        <v>1.14068441064639E-2</v>
      </c>
      <c r="K79" s="1">
        <v>1.14068441064639E-2</v>
      </c>
      <c r="L79" t="s">
        <v>9</v>
      </c>
      <c r="M79" t="s">
        <v>9</v>
      </c>
      <c r="N79" t="s">
        <v>357</v>
      </c>
    </row>
    <row r="80" spans="1:14" x14ac:dyDescent="0.25">
      <c r="A80" t="s">
        <v>8</v>
      </c>
      <c r="B80" t="s">
        <v>342</v>
      </c>
      <c r="C80" t="s">
        <v>9</v>
      </c>
      <c r="D80" t="s">
        <v>343</v>
      </c>
      <c r="E80" t="s">
        <v>242</v>
      </c>
      <c r="F80" t="s">
        <v>239</v>
      </c>
      <c r="G80" t="s">
        <v>9</v>
      </c>
      <c r="H80" s="1">
        <v>165</v>
      </c>
      <c r="I80" s="1">
        <v>165</v>
      </c>
      <c r="J80" s="1">
        <v>0.313688212927757</v>
      </c>
      <c r="K80" s="1">
        <v>0.313688212927757</v>
      </c>
      <c r="L80" t="s">
        <v>9</v>
      </c>
      <c r="M80" t="s">
        <v>9</v>
      </c>
      <c r="N80" t="s">
        <v>357</v>
      </c>
    </row>
    <row r="81" spans="1:14" x14ac:dyDescent="0.25">
      <c r="A81" t="s">
        <v>8</v>
      </c>
      <c r="B81" t="s">
        <v>342</v>
      </c>
      <c r="C81" t="s">
        <v>9</v>
      </c>
      <c r="D81" t="s">
        <v>343</v>
      </c>
      <c r="E81" t="s">
        <v>257</v>
      </c>
      <c r="F81" t="s">
        <v>262</v>
      </c>
      <c r="G81" t="s">
        <v>9</v>
      </c>
      <c r="H81" s="1">
        <v>20</v>
      </c>
      <c r="I81" s="1">
        <v>20</v>
      </c>
      <c r="J81" s="1">
        <v>3.6121673003802299E-2</v>
      </c>
      <c r="K81" s="1">
        <v>3.6121673003802299E-2</v>
      </c>
      <c r="L81" t="s">
        <v>9</v>
      </c>
      <c r="M81" t="s">
        <v>9</v>
      </c>
      <c r="N81" t="s">
        <v>357</v>
      </c>
    </row>
    <row r="82" spans="1:14" x14ac:dyDescent="0.25">
      <c r="A82" t="s">
        <v>8</v>
      </c>
      <c r="B82" t="s">
        <v>342</v>
      </c>
      <c r="C82" t="s">
        <v>9</v>
      </c>
      <c r="D82" t="s">
        <v>343</v>
      </c>
      <c r="E82" t="s">
        <v>353</v>
      </c>
      <c r="F82" t="s">
        <v>14</v>
      </c>
      <c r="G82" t="s">
        <v>9</v>
      </c>
      <c r="H82" s="1">
        <v>135</v>
      </c>
      <c r="I82" s="1">
        <v>135</v>
      </c>
      <c r="J82" s="1">
        <v>0.25855513307984801</v>
      </c>
      <c r="K82" s="1">
        <v>0.25855513307984801</v>
      </c>
      <c r="L82" t="s">
        <v>9</v>
      </c>
      <c r="M82" t="s">
        <v>9</v>
      </c>
      <c r="N82" t="s">
        <v>357</v>
      </c>
    </row>
    <row r="83" spans="1:14" x14ac:dyDescent="0.25">
      <c r="A83" t="s">
        <v>8</v>
      </c>
      <c r="B83" t="s">
        <v>342</v>
      </c>
      <c r="C83" t="s">
        <v>9</v>
      </c>
      <c r="D83" t="s">
        <v>343</v>
      </c>
      <c r="E83" t="s">
        <v>242</v>
      </c>
      <c r="F83" t="s">
        <v>237</v>
      </c>
      <c r="G83" t="s">
        <v>9</v>
      </c>
      <c r="H83" s="1">
        <v>30</v>
      </c>
      <c r="I83" s="1">
        <v>30</v>
      </c>
      <c r="J83" s="1">
        <v>6.0836501901140698E-2</v>
      </c>
      <c r="K83" s="1">
        <v>6.0836501901140698E-2</v>
      </c>
      <c r="L83" t="s">
        <v>9</v>
      </c>
      <c r="M83" t="s">
        <v>9</v>
      </c>
      <c r="N83" t="s">
        <v>357</v>
      </c>
    </row>
    <row r="84" spans="1:14" x14ac:dyDescent="0.25">
      <c r="A84" t="s">
        <v>8</v>
      </c>
      <c r="B84" t="s">
        <v>342</v>
      </c>
      <c r="C84" t="s">
        <v>9</v>
      </c>
      <c r="D84" t="s">
        <v>343</v>
      </c>
      <c r="E84" t="s">
        <v>166</v>
      </c>
      <c r="F84" t="s">
        <v>167</v>
      </c>
      <c r="G84" t="s">
        <v>9</v>
      </c>
      <c r="H84" s="1">
        <v>20</v>
      </c>
      <c r="I84" s="1">
        <v>20</v>
      </c>
      <c r="J84" s="1">
        <v>3.4220532319391601E-2</v>
      </c>
      <c r="K84" s="1">
        <v>3.4220532319391601E-2</v>
      </c>
      <c r="L84" t="s">
        <v>9</v>
      </c>
      <c r="M84" t="s">
        <v>9</v>
      </c>
      <c r="N84" t="s">
        <v>357</v>
      </c>
    </row>
    <row r="85" spans="1:14" x14ac:dyDescent="0.25">
      <c r="A85" t="s">
        <v>8</v>
      </c>
      <c r="B85" t="s">
        <v>342</v>
      </c>
      <c r="C85" t="s">
        <v>9</v>
      </c>
      <c r="D85" t="s">
        <v>343</v>
      </c>
      <c r="E85" t="s">
        <v>229</v>
      </c>
      <c r="F85" t="s">
        <v>217</v>
      </c>
      <c r="G85" t="s">
        <v>9</v>
      </c>
      <c r="H85" s="1">
        <v>-1</v>
      </c>
      <c r="I85" s="1">
        <v>0</v>
      </c>
      <c r="J85" s="1">
        <v>-0.01</v>
      </c>
      <c r="K85" s="1">
        <v>0</v>
      </c>
      <c r="L85" t="s">
        <v>9</v>
      </c>
      <c r="M85" t="s">
        <v>9</v>
      </c>
      <c r="N85" t="s">
        <v>357</v>
      </c>
    </row>
    <row r="86" spans="1:14" x14ac:dyDescent="0.25">
      <c r="A86" t="s">
        <v>8</v>
      </c>
      <c r="B86" t="s">
        <v>342</v>
      </c>
      <c r="C86" t="s">
        <v>9</v>
      </c>
      <c r="D86" t="s">
        <v>343</v>
      </c>
      <c r="E86" t="s">
        <v>166</v>
      </c>
      <c r="F86" t="s">
        <v>170</v>
      </c>
      <c r="G86" t="s">
        <v>9</v>
      </c>
      <c r="H86" s="1">
        <v>15</v>
      </c>
      <c r="I86" s="1">
        <v>15</v>
      </c>
      <c r="J86" s="1">
        <v>3.2319391634981001E-2</v>
      </c>
      <c r="K86" s="1">
        <v>3.2319391634981001E-2</v>
      </c>
      <c r="L86" t="s">
        <v>9</v>
      </c>
      <c r="M86" t="s">
        <v>9</v>
      </c>
      <c r="N86" t="s">
        <v>357</v>
      </c>
    </row>
    <row r="87" spans="1:14" x14ac:dyDescent="0.25">
      <c r="A87" t="s">
        <v>8</v>
      </c>
      <c r="B87" t="s">
        <v>342</v>
      </c>
      <c r="C87" t="s">
        <v>9</v>
      </c>
      <c r="D87" t="s">
        <v>343</v>
      </c>
      <c r="E87" t="s">
        <v>166</v>
      </c>
      <c r="F87" t="s">
        <v>171</v>
      </c>
      <c r="G87" t="s">
        <v>9</v>
      </c>
      <c r="H87" s="1">
        <v>10</v>
      </c>
      <c r="I87" s="1">
        <v>10</v>
      </c>
      <c r="J87" s="1">
        <v>2.0912547528517102E-2</v>
      </c>
      <c r="K87" s="1">
        <v>2.0912547528517102E-2</v>
      </c>
      <c r="L87" t="s">
        <v>9</v>
      </c>
      <c r="M87" t="s">
        <v>9</v>
      </c>
      <c r="N87" t="s">
        <v>357</v>
      </c>
    </row>
    <row r="88" spans="1:14" x14ac:dyDescent="0.25">
      <c r="A88" t="s">
        <v>8</v>
      </c>
      <c r="B88" t="s">
        <v>342</v>
      </c>
      <c r="C88" t="s">
        <v>9</v>
      </c>
      <c r="D88" t="s">
        <v>343</v>
      </c>
      <c r="E88" t="s">
        <v>180</v>
      </c>
      <c r="F88" t="s">
        <v>228</v>
      </c>
      <c r="G88" t="s">
        <v>228</v>
      </c>
      <c r="H88" s="1">
        <v>-1</v>
      </c>
      <c r="I88" s="1">
        <v>0</v>
      </c>
      <c r="J88" s="1">
        <v>-0.01</v>
      </c>
      <c r="K88" s="1">
        <v>0</v>
      </c>
      <c r="L88" t="s">
        <v>9</v>
      </c>
      <c r="M88" t="s">
        <v>9</v>
      </c>
      <c r="N88" t="s">
        <v>357</v>
      </c>
    </row>
    <row r="89" spans="1:14" x14ac:dyDescent="0.25">
      <c r="A89" t="s">
        <v>8</v>
      </c>
      <c r="B89" t="s">
        <v>342</v>
      </c>
      <c r="C89" t="s">
        <v>9</v>
      </c>
      <c r="D89" t="s">
        <v>343</v>
      </c>
      <c r="E89" t="s">
        <v>257</v>
      </c>
      <c r="F89" t="s">
        <v>280</v>
      </c>
      <c r="G89" t="s">
        <v>9</v>
      </c>
      <c r="H89" s="1">
        <v>-1</v>
      </c>
      <c r="I89" s="1">
        <v>0</v>
      </c>
      <c r="J89" s="1">
        <v>-0.01</v>
      </c>
      <c r="K89" s="1">
        <v>0</v>
      </c>
      <c r="L89" t="s">
        <v>9</v>
      </c>
      <c r="M89" t="s">
        <v>9</v>
      </c>
      <c r="N89" t="s">
        <v>357</v>
      </c>
    </row>
    <row r="90" spans="1:14" x14ac:dyDescent="0.25">
      <c r="A90" t="s">
        <v>8</v>
      </c>
      <c r="B90" t="s">
        <v>84</v>
      </c>
      <c r="C90" t="s">
        <v>9</v>
      </c>
      <c r="D90" t="s">
        <v>122</v>
      </c>
      <c r="E90" t="s">
        <v>10</v>
      </c>
      <c r="F90" t="s">
        <v>240</v>
      </c>
      <c r="G90" t="s">
        <v>9</v>
      </c>
      <c r="H90" s="1">
        <v>1</v>
      </c>
      <c r="I90" s="1" t="s">
        <v>9</v>
      </c>
      <c r="J90" s="1" t="s">
        <v>9</v>
      </c>
      <c r="K90" s="1" t="s">
        <v>9</v>
      </c>
      <c r="L90" t="s">
        <v>9</v>
      </c>
      <c r="M90" t="s">
        <v>9</v>
      </c>
      <c r="N90" t="s">
        <v>357</v>
      </c>
    </row>
    <row r="91" spans="1:14" x14ac:dyDescent="0.25">
      <c r="A91" t="s">
        <v>8</v>
      </c>
      <c r="B91" t="s">
        <v>84</v>
      </c>
      <c r="C91" t="s">
        <v>9</v>
      </c>
      <c r="D91" t="s">
        <v>122</v>
      </c>
      <c r="E91" t="s">
        <v>172</v>
      </c>
      <c r="F91" t="s">
        <v>9</v>
      </c>
      <c r="G91" t="s">
        <v>9</v>
      </c>
      <c r="H91" t="s">
        <v>9</v>
      </c>
      <c r="I91" t="s">
        <v>9</v>
      </c>
      <c r="J91" t="s">
        <v>9</v>
      </c>
      <c r="K91" t="s">
        <v>9</v>
      </c>
      <c r="L91" s="1">
        <v>5.4</v>
      </c>
      <c r="M91" s="1">
        <v>5</v>
      </c>
      <c r="N91" t="s">
        <v>357</v>
      </c>
    </row>
    <row r="92" spans="1:14" x14ac:dyDescent="0.25">
      <c r="A92" t="s">
        <v>8</v>
      </c>
      <c r="B92" t="s">
        <v>84</v>
      </c>
      <c r="C92" t="s">
        <v>9</v>
      </c>
      <c r="D92" t="s">
        <v>122</v>
      </c>
      <c r="E92" t="s">
        <v>165</v>
      </c>
      <c r="F92" t="s">
        <v>9</v>
      </c>
      <c r="G92" t="s">
        <v>9</v>
      </c>
      <c r="H92" t="s">
        <v>9</v>
      </c>
      <c r="I92" t="s">
        <v>9</v>
      </c>
      <c r="J92" t="s">
        <v>9</v>
      </c>
      <c r="K92" t="s">
        <v>9</v>
      </c>
      <c r="L92" s="1">
        <v>30.726220000000001</v>
      </c>
      <c r="M92" s="1">
        <v>31</v>
      </c>
      <c r="N92" t="s">
        <v>357</v>
      </c>
    </row>
    <row r="93" spans="1:14" x14ac:dyDescent="0.25">
      <c r="A93" t="s">
        <v>8</v>
      </c>
      <c r="B93" t="s">
        <v>84</v>
      </c>
      <c r="C93" t="s">
        <v>9</v>
      </c>
      <c r="D93" t="s">
        <v>122</v>
      </c>
      <c r="E93" t="s">
        <v>166</v>
      </c>
      <c r="F93" t="s">
        <v>254</v>
      </c>
      <c r="G93" t="s">
        <v>9</v>
      </c>
      <c r="H93">
        <v>10</v>
      </c>
      <c r="I93">
        <v>10</v>
      </c>
      <c r="J93">
        <v>1.15681233933162E-2</v>
      </c>
      <c r="K93">
        <v>1.15681233933162E-2</v>
      </c>
      <c r="L93" s="1" t="s">
        <v>9</v>
      </c>
      <c r="M93" s="1" t="s">
        <v>9</v>
      </c>
      <c r="N93" t="s">
        <v>357</v>
      </c>
    </row>
    <row r="94" spans="1:14" x14ac:dyDescent="0.25">
      <c r="A94" t="s">
        <v>8</v>
      </c>
      <c r="B94" t="s">
        <v>84</v>
      </c>
      <c r="C94" t="s">
        <v>9</v>
      </c>
      <c r="D94" t="s">
        <v>122</v>
      </c>
      <c r="E94" t="s">
        <v>229</v>
      </c>
      <c r="F94" t="s">
        <v>230</v>
      </c>
      <c r="G94" t="s">
        <v>9</v>
      </c>
      <c r="H94" s="1">
        <v>40</v>
      </c>
      <c r="I94">
        <v>40</v>
      </c>
      <c r="J94">
        <v>5.26992287917738E-2</v>
      </c>
      <c r="K94">
        <v>5.26992287917738E-2</v>
      </c>
      <c r="L94" t="s">
        <v>9</v>
      </c>
      <c r="M94" t="s">
        <v>9</v>
      </c>
      <c r="N94" t="s">
        <v>357</v>
      </c>
    </row>
    <row r="95" spans="1:14" x14ac:dyDescent="0.25">
      <c r="A95" t="s">
        <v>8</v>
      </c>
      <c r="B95" t="s">
        <v>84</v>
      </c>
      <c r="C95" t="s">
        <v>9</v>
      </c>
      <c r="D95" t="s">
        <v>122</v>
      </c>
      <c r="E95" t="s">
        <v>180</v>
      </c>
      <c r="F95" t="s">
        <v>228</v>
      </c>
      <c r="G95" t="s">
        <v>228</v>
      </c>
      <c r="H95" s="1">
        <v>-1</v>
      </c>
      <c r="I95" s="1">
        <v>0</v>
      </c>
      <c r="J95" s="1">
        <v>-0.01</v>
      </c>
      <c r="K95" s="1">
        <v>0</v>
      </c>
      <c r="L95" t="s">
        <v>9</v>
      </c>
      <c r="M95" t="s">
        <v>9</v>
      </c>
      <c r="N95" t="s">
        <v>357</v>
      </c>
    </row>
    <row r="96" spans="1:14" x14ac:dyDescent="0.25">
      <c r="A96" t="s">
        <v>8</v>
      </c>
      <c r="B96" t="s">
        <v>84</v>
      </c>
      <c r="C96" t="s">
        <v>9</v>
      </c>
      <c r="D96" t="s">
        <v>122</v>
      </c>
      <c r="E96" t="s">
        <v>257</v>
      </c>
      <c r="F96" t="s">
        <v>261</v>
      </c>
      <c r="G96" t="s">
        <v>9</v>
      </c>
      <c r="H96" s="1">
        <v>130</v>
      </c>
      <c r="I96" s="1">
        <v>130</v>
      </c>
      <c r="J96" s="1">
        <v>0.165809768637532</v>
      </c>
      <c r="K96" s="1">
        <v>0.165809768637532</v>
      </c>
      <c r="L96" t="s">
        <v>9</v>
      </c>
      <c r="M96" t="s">
        <v>9</v>
      </c>
      <c r="N96" t="s">
        <v>357</v>
      </c>
    </row>
    <row r="97" spans="1:14" x14ac:dyDescent="0.25">
      <c r="A97" t="s">
        <v>8</v>
      </c>
      <c r="B97" t="s">
        <v>84</v>
      </c>
      <c r="C97" t="s">
        <v>9</v>
      </c>
      <c r="D97" t="s">
        <v>122</v>
      </c>
      <c r="E97" t="s">
        <v>257</v>
      </c>
      <c r="F97" t="s">
        <v>259</v>
      </c>
      <c r="G97" t="s">
        <v>9</v>
      </c>
      <c r="H97" s="1">
        <v>190</v>
      </c>
      <c r="I97" s="1">
        <v>190</v>
      </c>
      <c r="J97" s="1">
        <v>0.24550128534704399</v>
      </c>
      <c r="K97" s="1">
        <v>0.24550128534704399</v>
      </c>
      <c r="L97" t="s">
        <v>9</v>
      </c>
      <c r="M97" t="s">
        <v>9</v>
      </c>
      <c r="N97" t="s">
        <v>357</v>
      </c>
    </row>
    <row r="98" spans="1:14" x14ac:dyDescent="0.25">
      <c r="A98" t="s">
        <v>8</v>
      </c>
      <c r="B98" t="s">
        <v>84</v>
      </c>
      <c r="C98" t="s">
        <v>9</v>
      </c>
      <c r="D98" t="s">
        <v>122</v>
      </c>
      <c r="E98" t="s">
        <v>166</v>
      </c>
      <c r="F98" t="s">
        <v>170</v>
      </c>
      <c r="G98" t="s">
        <v>9</v>
      </c>
      <c r="H98" s="1">
        <v>95</v>
      </c>
      <c r="I98" s="1">
        <v>95</v>
      </c>
      <c r="J98" s="1">
        <v>0.123393316195373</v>
      </c>
      <c r="K98" s="1">
        <v>0.123393316195373</v>
      </c>
      <c r="L98" t="s">
        <v>9</v>
      </c>
      <c r="M98" t="s">
        <v>9</v>
      </c>
      <c r="N98" t="s">
        <v>357</v>
      </c>
    </row>
    <row r="99" spans="1:14" x14ac:dyDescent="0.25">
      <c r="A99" t="s">
        <v>8</v>
      </c>
      <c r="B99" t="s">
        <v>84</v>
      </c>
      <c r="C99" t="s">
        <v>9</v>
      </c>
      <c r="D99" t="s">
        <v>122</v>
      </c>
      <c r="E99" t="s">
        <v>166</v>
      </c>
      <c r="F99" t="s">
        <v>253</v>
      </c>
      <c r="G99" t="s">
        <v>9</v>
      </c>
      <c r="H99" s="1">
        <v>120</v>
      </c>
      <c r="I99" s="1">
        <v>120</v>
      </c>
      <c r="J99" s="1">
        <v>0.15424164524421599</v>
      </c>
      <c r="K99" s="1">
        <v>0.15424164524421599</v>
      </c>
      <c r="L99" t="s">
        <v>9</v>
      </c>
      <c r="M99" t="s">
        <v>9</v>
      </c>
      <c r="N99" t="s">
        <v>357</v>
      </c>
    </row>
    <row r="100" spans="1:14" x14ac:dyDescent="0.25">
      <c r="A100" t="s">
        <v>8</v>
      </c>
      <c r="B100" t="s">
        <v>84</v>
      </c>
      <c r="C100" t="s">
        <v>9</v>
      </c>
      <c r="D100" t="s">
        <v>122</v>
      </c>
      <c r="E100" t="s">
        <v>229</v>
      </c>
      <c r="F100" t="s">
        <v>217</v>
      </c>
      <c r="G100" t="s">
        <v>9</v>
      </c>
      <c r="H100" s="1">
        <v>80</v>
      </c>
      <c r="I100" s="1">
        <v>80</v>
      </c>
      <c r="J100" s="1">
        <v>0.105398457583548</v>
      </c>
      <c r="K100" s="1">
        <v>0.105398457583548</v>
      </c>
      <c r="L100" t="s">
        <v>9</v>
      </c>
      <c r="M100" t="s">
        <v>9</v>
      </c>
      <c r="N100" t="s">
        <v>357</v>
      </c>
    </row>
    <row r="101" spans="1:14" x14ac:dyDescent="0.25">
      <c r="A101" t="s">
        <v>8</v>
      </c>
      <c r="B101" t="s">
        <v>84</v>
      </c>
      <c r="C101" t="s">
        <v>9</v>
      </c>
      <c r="D101" t="s">
        <v>122</v>
      </c>
      <c r="E101" t="s">
        <v>232</v>
      </c>
      <c r="F101" t="s">
        <v>9</v>
      </c>
      <c r="G101" t="s">
        <v>9</v>
      </c>
      <c r="H101" s="1">
        <v>780</v>
      </c>
      <c r="I101" s="1">
        <v>780</v>
      </c>
      <c r="J101" s="1">
        <v>1</v>
      </c>
      <c r="K101" s="1">
        <v>1</v>
      </c>
      <c r="L101" t="s">
        <v>9</v>
      </c>
      <c r="M101" t="s">
        <v>9</v>
      </c>
      <c r="N101" t="s">
        <v>357</v>
      </c>
    </row>
    <row r="102" spans="1:14" x14ac:dyDescent="0.25">
      <c r="A102" t="s">
        <v>8</v>
      </c>
      <c r="B102" t="s">
        <v>84</v>
      </c>
      <c r="C102" t="s">
        <v>9</v>
      </c>
      <c r="D102" t="s">
        <v>122</v>
      </c>
      <c r="E102" t="s">
        <v>257</v>
      </c>
      <c r="F102" t="s">
        <v>280</v>
      </c>
      <c r="G102" t="s">
        <v>9</v>
      </c>
      <c r="H102" s="1">
        <v>-1</v>
      </c>
      <c r="I102" s="1">
        <v>0</v>
      </c>
      <c r="J102" s="1">
        <v>-0.01</v>
      </c>
      <c r="K102" s="1">
        <v>0</v>
      </c>
      <c r="L102" t="s">
        <v>9</v>
      </c>
      <c r="M102" t="s">
        <v>9</v>
      </c>
      <c r="N102" t="s">
        <v>357</v>
      </c>
    </row>
    <row r="103" spans="1:14" x14ac:dyDescent="0.25">
      <c r="A103" t="s">
        <v>8</v>
      </c>
      <c r="B103" t="s">
        <v>84</v>
      </c>
      <c r="C103" t="s">
        <v>9</v>
      </c>
      <c r="D103" t="s">
        <v>122</v>
      </c>
      <c r="E103" t="s">
        <v>166</v>
      </c>
      <c r="F103" t="s">
        <v>171</v>
      </c>
      <c r="G103" t="s">
        <v>9</v>
      </c>
      <c r="H103" s="1">
        <v>15</v>
      </c>
      <c r="I103" s="1">
        <v>15</v>
      </c>
      <c r="J103" s="1">
        <v>2.1850899742930599E-2</v>
      </c>
      <c r="K103" s="1">
        <v>2.1850899742930599E-2</v>
      </c>
      <c r="L103" t="s">
        <v>9</v>
      </c>
      <c r="M103" t="s">
        <v>9</v>
      </c>
      <c r="N103" t="s">
        <v>357</v>
      </c>
    </row>
    <row r="104" spans="1:14" x14ac:dyDescent="0.25">
      <c r="A104" t="s">
        <v>8</v>
      </c>
      <c r="B104" t="s">
        <v>84</v>
      </c>
      <c r="C104" t="s">
        <v>9</v>
      </c>
      <c r="D104" t="s">
        <v>122</v>
      </c>
      <c r="E104" t="s">
        <v>166</v>
      </c>
      <c r="F104" t="s">
        <v>167</v>
      </c>
      <c r="G104" t="s">
        <v>9</v>
      </c>
      <c r="H104" s="1">
        <v>55</v>
      </c>
      <c r="I104" s="1">
        <v>55</v>
      </c>
      <c r="J104" s="1">
        <v>6.9408740359897206E-2</v>
      </c>
      <c r="K104" s="1">
        <v>6.9408740359897206E-2</v>
      </c>
      <c r="L104" t="s">
        <v>9</v>
      </c>
      <c r="M104" t="s">
        <v>9</v>
      </c>
      <c r="N104" t="s">
        <v>357</v>
      </c>
    </row>
    <row r="105" spans="1:14" x14ac:dyDescent="0.25">
      <c r="A105" t="s">
        <v>8</v>
      </c>
      <c r="B105" t="s">
        <v>84</v>
      </c>
      <c r="C105" t="s">
        <v>9</v>
      </c>
      <c r="D105" t="s">
        <v>122</v>
      </c>
      <c r="E105" t="s">
        <v>166</v>
      </c>
      <c r="F105" t="s">
        <v>248</v>
      </c>
      <c r="G105" t="s">
        <v>9</v>
      </c>
      <c r="H105" s="1">
        <v>-1</v>
      </c>
      <c r="I105" s="1">
        <v>0</v>
      </c>
      <c r="J105" s="1">
        <v>-0.01</v>
      </c>
      <c r="K105" s="1">
        <v>0</v>
      </c>
      <c r="L105" t="s">
        <v>9</v>
      </c>
      <c r="M105" t="s">
        <v>9</v>
      </c>
      <c r="N105" t="s">
        <v>357</v>
      </c>
    </row>
    <row r="106" spans="1:14" x14ac:dyDescent="0.25">
      <c r="A106" t="s">
        <v>8</v>
      </c>
      <c r="B106" t="s">
        <v>84</v>
      </c>
      <c r="C106" t="s">
        <v>9</v>
      </c>
      <c r="D106" t="s">
        <v>122</v>
      </c>
      <c r="E106" t="s">
        <v>257</v>
      </c>
      <c r="F106" t="s">
        <v>260</v>
      </c>
      <c r="G106" t="s">
        <v>9</v>
      </c>
      <c r="H106" s="1">
        <v>310</v>
      </c>
      <c r="I106" s="1">
        <v>310</v>
      </c>
      <c r="J106" s="1">
        <v>0.398457583547558</v>
      </c>
      <c r="K106" s="1">
        <v>0.398457583547558</v>
      </c>
      <c r="L106" t="s">
        <v>9</v>
      </c>
      <c r="M106" t="s">
        <v>9</v>
      </c>
      <c r="N106" t="s">
        <v>357</v>
      </c>
    </row>
    <row r="107" spans="1:14" x14ac:dyDescent="0.25">
      <c r="A107" t="s">
        <v>8</v>
      </c>
      <c r="B107" t="s">
        <v>84</v>
      </c>
      <c r="C107" t="s">
        <v>9</v>
      </c>
      <c r="D107" t="s">
        <v>122</v>
      </c>
      <c r="E107" t="s">
        <v>229</v>
      </c>
      <c r="F107" t="s">
        <v>231</v>
      </c>
      <c r="G107" t="s">
        <v>9</v>
      </c>
      <c r="H107" s="1">
        <v>655</v>
      </c>
      <c r="I107" s="1">
        <v>655</v>
      </c>
      <c r="J107" s="1">
        <v>0.84190231362467904</v>
      </c>
      <c r="K107" s="1">
        <v>0.84190231362467904</v>
      </c>
      <c r="L107" t="s">
        <v>9</v>
      </c>
      <c r="M107" t="s">
        <v>9</v>
      </c>
      <c r="N107" t="s">
        <v>357</v>
      </c>
    </row>
    <row r="108" spans="1:14" x14ac:dyDescent="0.25">
      <c r="A108" t="s">
        <v>8</v>
      </c>
      <c r="B108" t="s">
        <v>84</v>
      </c>
      <c r="C108" t="s">
        <v>9</v>
      </c>
      <c r="D108" t="s">
        <v>122</v>
      </c>
      <c r="E108" t="s">
        <v>168</v>
      </c>
      <c r="F108" t="s">
        <v>272</v>
      </c>
      <c r="G108" t="s">
        <v>9</v>
      </c>
      <c r="H108" s="1">
        <v>70</v>
      </c>
      <c r="I108" s="1">
        <v>70</v>
      </c>
      <c r="J108" s="1">
        <v>9.1259640102827805E-2</v>
      </c>
      <c r="K108" s="1">
        <v>9.1259640102827805E-2</v>
      </c>
      <c r="L108" t="s">
        <v>9</v>
      </c>
      <c r="M108" t="s">
        <v>9</v>
      </c>
      <c r="N108" t="s">
        <v>357</v>
      </c>
    </row>
    <row r="109" spans="1:14" x14ac:dyDescent="0.25">
      <c r="A109" t="s">
        <v>8</v>
      </c>
      <c r="B109" t="s">
        <v>84</v>
      </c>
      <c r="C109" t="s">
        <v>9</v>
      </c>
      <c r="D109" t="s">
        <v>122</v>
      </c>
      <c r="E109" t="s">
        <v>242</v>
      </c>
      <c r="F109" t="s">
        <v>238</v>
      </c>
      <c r="G109" t="s">
        <v>9</v>
      </c>
      <c r="H109" s="1">
        <v>5</v>
      </c>
      <c r="I109" s="1">
        <v>5</v>
      </c>
      <c r="J109" s="1">
        <v>6.4267352185090002E-3</v>
      </c>
      <c r="K109" s="1">
        <v>6.4267352185090002E-3</v>
      </c>
      <c r="L109" t="s">
        <v>9</v>
      </c>
      <c r="M109" t="s">
        <v>9</v>
      </c>
      <c r="N109" t="s">
        <v>357</v>
      </c>
    </row>
    <row r="110" spans="1:14" x14ac:dyDescent="0.25">
      <c r="A110" t="s">
        <v>8</v>
      </c>
      <c r="B110" t="s">
        <v>84</v>
      </c>
      <c r="C110" t="s">
        <v>9</v>
      </c>
      <c r="D110" t="s">
        <v>122</v>
      </c>
      <c r="E110" t="s">
        <v>168</v>
      </c>
      <c r="F110" t="s">
        <v>271</v>
      </c>
      <c r="G110" t="s">
        <v>9</v>
      </c>
      <c r="H110" s="1">
        <v>280</v>
      </c>
      <c r="I110" s="1">
        <v>280</v>
      </c>
      <c r="J110" s="1">
        <v>0.36246786632390698</v>
      </c>
      <c r="K110" s="1">
        <v>0.36246786632390698</v>
      </c>
      <c r="L110" t="s">
        <v>9</v>
      </c>
      <c r="M110" t="s">
        <v>9</v>
      </c>
      <c r="N110" t="s">
        <v>357</v>
      </c>
    </row>
    <row r="111" spans="1:14" x14ac:dyDescent="0.25">
      <c r="A111" t="s">
        <v>8</v>
      </c>
      <c r="B111" t="s">
        <v>84</v>
      </c>
      <c r="C111" t="s">
        <v>9</v>
      </c>
      <c r="D111" t="s">
        <v>122</v>
      </c>
      <c r="E111" t="s">
        <v>353</v>
      </c>
      <c r="F111" t="s">
        <v>15</v>
      </c>
      <c r="G111" t="s">
        <v>9</v>
      </c>
      <c r="H111" s="1">
        <v>215</v>
      </c>
      <c r="I111" s="1">
        <v>215</v>
      </c>
      <c r="J111" s="1">
        <v>0.27763496143958899</v>
      </c>
      <c r="K111" s="1">
        <v>0.27763496143958899</v>
      </c>
      <c r="L111" t="s">
        <v>9</v>
      </c>
      <c r="M111" t="s">
        <v>9</v>
      </c>
      <c r="N111" t="s">
        <v>357</v>
      </c>
    </row>
    <row r="112" spans="1:14" x14ac:dyDescent="0.25">
      <c r="A112" t="s">
        <v>8</v>
      </c>
      <c r="B112" t="s">
        <v>84</v>
      </c>
      <c r="C112" t="s">
        <v>9</v>
      </c>
      <c r="D112" t="s">
        <v>122</v>
      </c>
      <c r="E112" t="s">
        <v>353</v>
      </c>
      <c r="F112" t="s">
        <v>13</v>
      </c>
      <c r="G112" t="s">
        <v>9</v>
      </c>
      <c r="H112" s="1">
        <v>120</v>
      </c>
      <c r="I112" s="1">
        <v>120</v>
      </c>
      <c r="J112" s="1">
        <v>0.15295629820051401</v>
      </c>
      <c r="K112" s="1">
        <v>0.15295629820051401</v>
      </c>
      <c r="L112" t="s">
        <v>9</v>
      </c>
      <c r="M112" t="s">
        <v>9</v>
      </c>
      <c r="N112" t="s">
        <v>357</v>
      </c>
    </row>
    <row r="113" spans="1:14" x14ac:dyDescent="0.25">
      <c r="A113" t="s">
        <v>8</v>
      </c>
      <c r="B113" t="s">
        <v>84</v>
      </c>
      <c r="C113" t="s">
        <v>9</v>
      </c>
      <c r="D113" t="s">
        <v>122</v>
      </c>
      <c r="E113" t="s">
        <v>180</v>
      </c>
      <c r="F113" t="s">
        <v>218</v>
      </c>
      <c r="G113" t="s">
        <v>215</v>
      </c>
      <c r="H113" s="1">
        <v>680</v>
      </c>
      <c r="I113" s="1">
        <v>680</v>
      </c>
      <c r="J113" s="1">
        <v>0.87532133676092605</v>
      </c>
      <c r="K113" s="1">
        <v>0.87532133676092605</v>
      </c>
      <c r="L113" t="s">
        <v>9</v>
      </c>
      <c r="M113" t="s">
        <v>9</v>
      </c>
      <c r="N113" t="s">
        <v>357</v>
      </c>
    </row>
    <row r="114" spans="1:14" x14ac:dyDescent="0.25">
      <c r="A114" t="s">
        <v>8</v>
      </c>
      <c r="B114" t="s">
        <v>84</v>
      </c>
      <c r="C114" t="s">
        <v>9</v>
      </c>
      <c r="D114" t="s">
        <v>122</v>
      </c>
      <c r="E114" t="s">
        <v>257</v>
      </c>
      <c r="F114" t="s">
        <v>258</v>
      </c>
      <c r="G114" t="s">
        <v>9</v>
      </c>
      <c r="H114" s="1">
        <v>95</v>
      </c>
      <c r="I114" s="1">
        <v>95</v>
      </c>
      <c r="J114" s="1">
        <v>0.11953727506426701</v>
      </c>
      <c r="K114" s="1">
        <v>0.11953727506426701</v>
      </c>
      <c r="L114" t="s">
        <v>9</v>
      </c>
      <c r="M114" t="s">
        <v>9</v>
      </c>
      <c r="N114" t="s">
        <v>357</v>
      </c>
    </row>
    <row r="115" spans="1:14" x14ac:dyDescent="0.25">
      <c r="A115" t="s">
        <v>8</v>
      </c>
      <c r="B115" t="s">
        <v>84</v>
      </c>
      <c r="C115" t="s">
        <v>9</v>
      </c>
      <c r="D115" t="s">
        <v>122</v>
      </c>
      <c r="E115" t="s">
        <v>168</v>
      </c>
      <c r="F115" t="s">
        <v>248</v>
      </c>
      <c r="G115" t="s">
        <v>9</v>
      </c>
      <c r="H115" s="1">
        <v>-1</v>
      </c>
      <c r="I115" s="1">
        <v>0</v>
      </c>
      <c r="J115" s="1">
        <v>-0.01</v>
      </c>
      <c r="K115" s="1">
        <v>0</v>
      </c>
      <c r="L115" t="s">
        <v>9</v>
      </c>
      <c r="M115" t="s">
        <v>9</v>
      </c>
      <c r="N115" t="s">
        <v>357</v>
      </c>
    </row>
    <row r="116" spans="1:14" x14ac:dyDescent="0.25">
      <c r="A116" t="s">
        <v>8</v>
      </c>
      <c r="B116" t="s">
        <v>84</v>
      </c>
      <c r="C116" t="s">
        <v>9</v>
      </c>
      <c r="D116" t="s">
        <v>122</v>
      </c>
      <c r="E116" t="s">
        <v>180</v>
      </c>
      <c r="F116" t="s">
        <v>219</v>
      </c>
      <c r="G116" t="s">
        <v>216</v>
      </c>
      <c r="H116" s="1">
        <v>95</v>
      </c>
      <c r="I116" s="1">
        <v>95</v>
      </c>
      <c r="J116" s="1">
        <v>0.123393316195373</v>
      </c>
      <c r="K116" s="1">
        <v>0.123393316195373</v>
      </c>
      <c r="L116" t="s">
        <v>9</v>
      </c>
      <c r="M116" t="s">
        <v>9</v>
      </c>
      <c r="N116" t="s">
        <v>357</v>
      </c>
    </row>
    <row r="117" spans="1:14" x14ac:dyDescent="0.25">
      <c r="A117" t="s">
        <v>8</v>
      </c>
      <c r="B117" t="s">
        <v>84</v>
      </c>
      <c r="C117" t="s">
        <v>9</v>
      </c>
      <c r="D117" t="s">
        <v>122</v>
      </c>
      <c r="E117" t="s">
        <v>166</v>
      </c>
      <c r="F117" t="s">
        <v>169</v>
      </c>
      <c r="G117" t="s">
        <v>9</v>
      </c>
      <c r="H117" s="1">
        <v>405</v>
      </c>
      <c r="I117" s="1">
        <v>405</v>
      </c>
      <c r="J117" s="1">
        <v>0.52313624678663195</v>
      </c>
      <c r="K117" s="1">
        <v>0.52313624678663195</v>
      </c>
      <c r="L117" t="s">
        <v>9</v>
      </c>
      <c r="M117" t="s">
        <v>9</v>
      </c>
      <c r="N117" t="s">
        <v>357</v>
      </c>
    </row>
    <row r="118" spans="1:14" x14ac:dyDescent="0.25">
      <c r="A118" t="s">
        <v>8</v>
      </c>
      <c r="B118" t="s">
        <v>84</v>
      </c>
      <c r="C118" t="s">
        <v>9</v>
      </c>
      <c r="D118" t="s">
        <v>122</v>
      </c>
      <c r="E118" t="s">
        <v>257</v>
      </c>
      <c r="F118" t="s">
        <v>228</v>
      </c>
      <c r="G118" t="s">
        <v>9</v>
      </c>
      <c r="H118" s="1">
        <v>-1</v>
      </c>
      <c r="I118" s="1">
        <v>0</v>
      </c>
      <c r="J118" s="1">
        <v>-0.01</v>
      </c>
      <c r="K118" s="1">
        <v>0</v>
      </c>
      <c r="L118" t="s">
        <v>9</v>
      </c>
      <c r="M118" t="s">
        <v>9</v>
      </c>
      <c r="N118" t="s">
        <v>357</v>
      </c>
    </row>
    <row r="119" spans="1:14" x14ac:dyDescent="0.25">
      <c r="A119" t="s">
        <v>8</v>
      </c>
      <c r="B119" t="s">
        <v>84</v>
      </c>
      <c r="C119" t="s">
        <v>9</v>
      </c>
      <c r="D119" t="s">
        <v>122</v>
      </c>
      <c r="E119" t="s">
        <v>242</v>
      </c>
      <c r="F119" t="s">
        <v>239</v>
      </c>
      <c r="G119" t="s">
        <v>9</v>
      </c>
      <c r="H119" s="1">
        <v>235</v>
      </c>
      <c r="I119" s="1">
        <v>235</v>
      </c>
      <c r="J119" s="1">
        <v>0.30205655526992298</v>
      </c>
      <c r="K119" s="1">
        <v>0.30205655526992298</v>
      </c>
      <c r="L119" t="s">
        <v>9</v>
      </c>
      <c r="M119" t="s">
        <v>9</v>
      </c>
      <c r="N119" t="s">
        <v>357</v>
      </c>
    </row>
    <row r="120" spans="1:14" x14ac:dyDescent="0.25">
      <c r="A120" t="s">
        <v>8</v>
      </c>
      <c r="B120" t="s">
        <v>84</v>
      </c>
      <c r="C120" t="s">
        <v>9</v>
      </c>
      <c r="D120" t="s">
        <v>122</v>
      </c>
      <c r="E120" t="s">
        <v>257</v>
      </c>
      <c r="F120" t="s">
        <v>340</v>
      </c>
      <c r="G120" t="s">
        <v>9</v>
      </c>
      <c r="H120" s="1">
        <v>10</v>
      </c>
      <c r="I120" s="1">
        <v>10</v>
      </c>
      <c r="J120" s="1">
        <v>1.41388174807198E-2</v>
      </c>
      <c r="K120" s="1">
        <v>1.41388174807198E-2</v>
      </c>
      <c r="L120" t="s">
        <v>9</v>
      </c>
      <c r="M120" t="s">
        <v>9</v>
      </c>
      <c r="N120" t="s">
        <v>357</v>
      </c>
    </row>
    <row r="121" spans="1:14" x14ac:dyDescent="0.25">
      <c r="A121" t="s">
        <v>8</v>
      </c>
      <c r="B121" t="s">
        <v>84</v>
      </c>
      <c r="C121" t="s">
        <v>9</v>
      </c>
      <c r="D121" t="s">
        <v>122</v>
      </c>
      <c r="E121" t="s">
        <v>168</v>
      </c>
      <c r="F121" t="s">
        <v>273</v>
      </c>
      <c r="G121" t="s">
        <v>9</v>
      </c>
      <c r="H121" s="1">
        <v>300</v>
      </c>
      <c r="I121" s="1">
        <v>300</v>
      </c>
      <c r="J121" s="1">
        <v>0.38560411311053999</v>
      </c>
      <c r="K121" s="1">
        <v>0.38560411311053999</v>
      </c>
      <c r="L121" t="s">
        <v>9</v>
      </c>
      <c r="M121" t="s">
        <v>9</v>
      </c>
      <c r="N121" t="s">
        <v>357</v>
      </c>
    </row>
    <row r="122" spans="1:14" x14ac:dyDescent="0.25">
      <c r="A122" t="s">
        <v>8</v>
      </c>
      <c r="B122" t="s">
        <v>84</v>
      </c>
      <c r="C122" t="s">
        <v>9</v>
      </c>
      <c r="D122" t="s">
        <v>122</v>
      </c>
      <c r="E122" t="s">
        <v>166</v>
      </c>
      <c r="F122" t="s">
        <v>252</v>
      </c>
      <c r="G122" t="s">
        <v>9</v>
      </c>
      <c r="H122" s="1">
        <v>70</v>
      </c>
      <c r="I122" s="1">
        <v>70</v>
      </c>
      <c r="J122" s="1">
        <v>9.2544987146529506E-2</v>
      </c>
      <c r="K122" s="1">
        <v>9.2544987146529506E-2</v>
      </c>
      <c r="L122" t="s">
        <v>9</v>
      </c>
      <c r="M122" t="s">
        <v>9</v>
      </c>
      <c r="N122" t="s">
        <v>357</v>
      </c>
    </row>
    <row r="123" spans="1:14" x14ac:dyDescent="0.25">
      <c r="A123" t="s">
        <v>8</v>
      </c>
      <c r="B123" t="s">
        <v>84</v>
      </c>
      <c r="C123" t="s">
        <v>9</v>
      </c>
      <c r="D123" t="s">
        <v>122</v>
      </c>
      <c r="E123" t="s">
        <v>242</v>
      </c>
      <c r="F123" t="s">
        <v>236</v>
      </c>
      <c r="G123" t="s">
        <v>9</v>
      </c>
      <c r="H123" s="1">
        <v>5</v>
      </c>
      <c r="I123" s="1">
        <v>5</v>
      </c>
      <c r="J123" s="1">
        <v>8.9974293059126003E-3</v>
      </c>
      <c r="K123" s="1">
        <v>8.9974293059126003E-3</v>
      </c>
      <c r="L123" t="s">
        <v>9</v>
      </c>
      <c r="M123" t="s">
        <v>9</v>
      </c>
      <c r="N123" t="s">
        <v>357</v>
      </c>
    </row>
    <row r="124" spans="1:14" x14ac:dyDescent="0.25">
      <c r="A124" t="s">
        <v>8</v>
      </c>
      <c r="B124" t="s">
        <v>84</v>
      </c>
      <c r="C124" t="s">
        <v>9</v>
      </c>
      <c r="D124" t="s">
        <v>122</v>
      </c>
      <c r="E124" t="s">
        <v>168</v>
      </c>
      <c r="F124" t="s">
        <v>274</v>
      </c>
      <c r="G124" t="s">
        <v>9</v>
      </c>
      <c r="H124" s="1">
        <v>125</v>
      </c>
      <c r="I124" s="1">
        <v>125</v>
      </c>
      <c r="J124" s="1">
        <v>0.160668380462725</v>
      </c>
      <c r="K124" s="1">
        <v>0.160668380462725</v>
      </c>
      <c r="L124" t="s">
        <v>9</v>
      </c>
      <c r="M124" t="s">
        <v>9</v>
      </c>
      <c r="N124" t="s">
        <v>357</v>
      </c>
    </row>
    <row r="125" spans="1:14" x14ac:dyDescent="0.25">
      <c r="A125" t="s">
        <v>8</v>
      </c>
      <c r="B125" t="s">
        <v>84</v>
      </c>
      <c r="C125" t="s">
        <v>9</v>
      </c>
      <c r="D125" t="s">
        <v>122</v>
      </c>
      <c r="E125" t="s">
        <v>242</v>
      </c>
      <c r="F125" t="s">
        <v>234</v>
      </c>
      <c r="G125" t="s">
        <v>9</v>
      </c>
      <c r="H125" s="1">
        <v>445</v>
      </c>
      <c r="I125" s="1">
        <v>445</v>
      </c>
      <c r="J125" s="1">
        <v>0.574550128534704</v>
      </c>
      <c r="K125" s="1">
        <v>0.574550128534704</v>
      </c>
      <c r="L125" t="s">
        <v>9</v>
      </c>
      <c r="M125" t="s">
        <v>9</v>
      </c>
      <c r="N125" t="s">
        <v>357</v>
      </c>
    </row>
    <row r="126" spans="1:14" x14ac:dyDescent="0.25">
      <c r="A126" t="s">
        <v>8</v>
      </c>
      <c r="B126" t="s">
        <v>84</v>
      </c>
      <c r="C126" t="s">
        <v>9</v>
      </c>
      <c r="D126" t="s">
        <v>122</v>
      </c>
      <c r="E126" t="s">
        <v>353</v>
      </c>
      <c r="F126" t="s">
        <v>228</v>
      </c>
      <c r="G126" t="s">
        <v>9</v>
      </c>
      <c r="H126" s="1">
        <v>-1</v>
      </c>
      <c r="I126" s="1">
        <v>0</v>
      </c>
      <c r="J126" s="1">
        <v>-0.01</v>
      </c>
      <c r="K126" s="1">
        <v>0</v>
      </c>
      <c r="L126" t="s">
        <v>9</v>
      </c>
      <c r="M126" t="s">
        <v>9</v>
      </c>
      <c r="N126" t="s">
        <v>357</v>
      </c>
    </row>
    <row r="127" spans="1:14" x14ac:dyDescent="0.25">
      <c r="A127" t="s">
        <v>8</v>
      </c>
      <c r="B127" t="s">
        <v>84</v>
      </c>
      <c r="C127" t="s">
        <v>9</v>
      </c>
      <c r="D127" t="s">
        <v>122</v>
      </c>
      <c r="E127" t="s">
        <v>229</v>
      </c>
      <c r="F127" t="s">
        <v>248</v>
      </c>
      <c r="G127" t="s">
        <v>9</v>
      </c>
      <c r="H127" s="1">
        <v>-1</v>
      </c>
      <c r="I127" s="1">
        <v>0</v>
      </c>
      <c r="J127" s="1">
        <v>-0.01</v>
      </c>
      <c r="K127" s="1">
        <v>0</v>
      </c>
      <c r="L127" t="s">
        <v>9</v>
      </c>
      <c r="M127" t="s">
        <v>9</v>
      </c>
      <c r="N127" t="s">
        <v>357</v>
      </c>
    </row>
    <row r="128" spans="1:14" x14ac:dyDescent="0.25">
      <c r="A128" t="s">
        <v>8</v>
      </c>
      <c r="B128" t="s">
        <v>84</v>
      </c>
      <c r="C128" t="s">
        <v>9</v>
      </c>
      <c r="D128" t="s">
        <v>122</v>
      </c>
      <c r="E128" t="s">
        <v>242</v>
      </c>
      <c r="F128" t="s">
        <v>248</v>
      </c>
      <c r="G128" t="s">
        <v>9</v>
      </c>
      <c r="H128" s="1">
        <v>-1</v>
      </c>
      <c r="I128" s="1">
        <v>0</v>
      </c>
      <c r="J128" s="1">
        <v>-0.01</v>
      </c>
      <c r="K128" s="1">
        <v>0</v>
      </c>
      <c r="L128" t="s">
        <v>9</v>
      </c>
      <c r="M128" t="s">
        <v>9</v>
      </c>
      <c r="N128" t="s">
        <v>357</v>
      </c>
    </row>
    <row r="129" spans="1:14" x14ac:dyDescent="0.25">
      <c r="A129" t="s">
        <v>8</v>
      </c>
      <c r="B129" t="s">
        <v>84</v>
      </c>
      <c r="C129" t="s">
        <v>9</v>
      </c>
      <c r="D129" t="s">
        <v>122</v>
      </c>
      <c r="E129" t="s">
        <v>242</v>
      </c>
      <c r="F129" t="s">
        <v>235</v>
      </c>
      <c r="G129" t="s">
        <v>9</v>
      </c>
      <c r="H129" s="1">
        <v>60</v>
      </c>
      <c r="I129" s="1">
        <v>60</v>
      </c>
      <c r="J129" s="1">
        <v>7.8406169665809794E-2</v>
      </c>
      <c r="K129" s="1">
        <v>7.8406169665809794E-2</v>
      </c>
      <c r="L129" t="s">
        <v>9</v>
      </c>
      <c r="M129" t="s">
        <v>9</v>
      </c>
      <c r="N129" t="s">
        <v>357</v>
      </c>
    </row>
    <row r="130" spans="1:14" x14ac:dyDescent="0.25">
      <c r="A130" t="s">
        <v>8</v>
      </c>
      <c r="B130" t="s">
        <v>84</v>
      </c>
      <c r="C130" t="s">
        <v>9</v>
      </c>
      <c r="D130" t="s">
        <v>122</v>
      </c>
      <c r="E130" t="s">
        <v>353</v>
      </c>
      <c r="F130" t="s">
        <v>14</v>
      </c>
      <c r="G130" t="s">
        <v>9</v>
      </c>
      <c r="H130" s="1">
        <v>415</v>
      </c>
      <c r="I130" s="1">
        <v>415</v>
      </c>
      <c r="J130" s="1">
        <v>0.53084832904884305</v>
      </c>
      <c r="K130" s="1">
        <v>0.53084832904884305</v>
      </c>
      <c r="L130" t="s">
        <v>9</v>
      </c>
      <c r="M130" t="s">
        <v>9</v>
      </c>
      <c r="N130" t="s">
        <v>357</v>
      </c>
    </row>
    <row r="131" spans="1:14" x14ac:dyDescent="0.25">
      <c r="A131" t="s">
        <v>8</v>
      </c>
      <c r="B131" t="s">
        <v>84</v>
      </c>
      <c r="C131" t="s">
        <v>9</v>
      </c>
      <c r="D131" t="s">
        <v>122</v>
      </c>
      <c r="E131" t="s">
        <v>353</v>
      </c>
      <c r="F131" t="s">
        <v>16</v>
      </c>
      <c r="G131" t="s">
        <v>9</v>
      </c>
      <c r="H131" s="1">
        <v>30</v>
      </c>
      <c r="I131" s="1">
        <v>30</v>
      </c>
      <c r="J131" s="1">
        <v>3.8560411311053998E-2</v>
      </c>
      <c r="K131" s="1">
        <v>3.8560411311053998E-2</v>
      </c>
      <c r="L131" t="s">
        <v>9</v>
      </c>
      <c r="M131" t="s">
        <v>9</v>
      </c>
      <c r="N131" t="s">
        <v>357</v>
      </c>
    </row>
    <row r="132" spans="1:14" x14ac:dyDescent="0.25">
      <c r="A132" t="s">
        <v>8</v>
      </c>
      <c r="B132" t="s">
        <v>84</v>
      </c>
      <c r="C132" t="s">
        <v>9</v>
      </c>
      <c r="D132" t="s">
        <v>122</v>
      </c>
      <c r="E132" t="s">
        <v>257</v>
      </c>
      <c r="F132" t="s">
        <v>262</v>
      </c>
      <c r="G132" t="s">
        <v>9</v>
      </c>
      <c r="H132" s="1">
        <v>40</v>
      </c>
      <c r="I132" s="1">
        <v>40</v>
      </c>
      <c r="J132" s="1">
        <v>5.26992287917738E-2</v>
      </c>
      <c r="K132" s="1">
        <v>5.26992287917738E-2</v>
      </c>
      <c r="L132" t="s">
        <v>9</v>
      </c>
      <c r="M132" t="s">
        <v>9</v>
      </c>
      <c r="N132" t="s">
        <v>357</v>
      </c>
    </row>
    <row r="133" spans="1:14" x14ac:dyDescent="0.25">
      <c r="A133" t="s">
        <v>8</v>
      </c>
      <c r="B133" t="s">
        <v>84</v>
      </c>
      <c r="C133" t="s">
        <v>9</v>
      </c>
      <c r="D133" t="s">
        <v>122</v>
      </c>
      <c r="E133" t="s">
        <v>242</v>
      </c>
      <c r="F133" t="s">
        <v>237</v>
      </c>
      <c r="G133" t="s">
        <v>9</v>
      </c>
      <c r="H133" s="1">
        <v>20</v>
      </c>
      <c r="I133" s="1">
        <v>20</v>
      </c>
      <c r="J133" s="1">
        <v>2.8277634961439601E-2</v>
      </c>
      <c r="K133" s="1">
        <v>2.8277634961439601E-2</v>
      </c>
      <c r="L133" t="s">
        <v>9</v>
      </c>
      <c r="M133" t="s">
        <v>9</v>
      </c>
      <c r="N133" t="s">
        <v>357</v>
      </c>
    </row>
    <row r="134" spans="1:14" x14ac:dyDescent="0.25">
      <c r="A134" t="s">
        <v>8</v>
      </c>
      <c r="B134" t="s">
        <v>85</v>
      </c>
      <c r="C134" t="s">
        <v>9</v>
      </c>
      <c r="D134" t="s">
        <v>123</v>
      </c>
      <c r="E134" t="s">
        <v>10</v>
      </c>
      <c r="F134" t="s">
        <v>240</v>
      </c>
      <c r="G134" t="s">
        <v>9</v>
      </c>
      <c r="H134" s="1">
        <v>1</v>
      </c>
      <c r="I134" s="1" t="s">
        <v>9</v>
      </c>
      <c r="J134" s="1" t="s">
        <v>9</v>
      </c>
      <c r="K134" s="1" t="s">
        <v>9</v>
      </c>
      <c r="L134" t="s">
        <v>9</v>
      </c>
      <c r="M134" t="s">
        <v>9</v>
      </c>
      <c r="N134" t="s">
        <v>357</v>
      </c>
    </row>
    <row r="135" spans="1:14" x14ac:dyDescent="0.25">
      <c r="A135" t="s">
        <v>8</v>
      </c>
      <c r="B135" t="s">
        <v>85</v>
      </c>
      <c r="C135" t="s">
        <v>9</v>
      </c>
      <c r="D135" t="s">
        <v>123</v>
      </c>
      <c r="E135" t="s">
        <v>165</v>
      </c>
      <c r="F135" t="s">
        <v>9</v>
      </c>
      <c r="G135" t="s">
        <v>9</v>
      </c>
      <c r="H135" s="1" t="s">
        <v>9</v>
      </c>
      <c r="I135" s="1" t="s">
        <v>9</v>
      </c>
      <c r="J135" s="1" t="s">
        <v>9</v>
      </c>
      <c r="K135" s="1" t="s">
        <v>9</v>
      </c>
      <c r="L135">
        <v>29.27347</v>
      </c>
      <c r="M135">
        <v>29</v>
      </c>
      <c r="N135" t="s">
        <v>357</v>
      </c>
    </row>
    <row r="136" spans="1:14" x14ac:dyDescent="0.25">
      <c r="A136" t="s">
        <v>8</v>
      </c>
      <c r="B136" t="s">
        <v>85</v>
      </c>
      <c r="C136" t="s">
        <v>9</v>
      </c>
      <c r="D136" t="s">
        <v>123</v>
      </c>
      <c r="E136" t="s">
        <v>172</v>
      </c>
      <c r="F136" t="s">
        <v>9</v>
      </c>
      <c r="G136" t="s">
        <v>9</v>
      </c>
      <c r="H136" s="1" t="s">
        <v>9</v>
      </c>
      <c r="I136" s="1" t="s">
        <v>9</v>
      </c>
      <c r="J136" s="1" t="s">
        <v>9</v>
      </c>
      <c r="K136" s="1" t="s">
        <v>9</v>
      </c>
      <c r="L136">
        <v>-1</v>
      </c>
      <c r="M136">
        <v>-1</v>
      </c>
      <c r="N136" t="s">
        <v>357</v>
      </c>
    </row>
    <row r="137" spans="1:14" x14ac:dyDescent="0.25">
      <c r="A137" t="s">
        <v>8</v>
      </c>
      <c r="B137" t="s">
        <v>85</v>
      </c>
      <c r="C137" t="s">
        <v>9</v>
      </c>
      <c r="D137" t="s">
        <v>123</v>
      </c>
      <c r="E137" t="s">
        <v>166</v>
      </c>
      <c r="F137" t="s">
        <v>167</v>
      </c>
      <c r="G137" t="s">
        <v>9</v>
      </c>
      <c r="H137" s="1">
        <v>-1</v>
      </c>
      <c r="I137" s="1">
        <v>0</v>
      </c>
      <c r="J137" s="1">
        <v>-0.01</v>
      </c>
      <c r="K137" s="1">
        <v>0</v>
      </c>
      <c r="L137" t="s">
        <v>9</v>
      </c>
      <c r="M137" t="s">
        <v>9</v>
      </c>
      <c r="N137" t="s">
        <v>357</v>
      </c>
    </row>
    <row r="138" spans="1:14" x14ac:dyDescent="0.25">
      <c r="A138" t="s">
        <v>8</v>
      </c>
      <c r="B138" t="s">
        <v>85</v>
      </c>
      <c r="C138" t="s">
        <v>9</v>
      </c>
      <c r="D138" t="s">
        <v>123</v>
      </c>
      <c r="E138" t="s">
        <v>229</v>
      </c>
      <c r="F138" t="s">
        <v>217</v>
      </c>
      <c r="G138" t="s">
        <v>9</v>
      </c>
      <c r="H138" s="1">
        <v>-1</v>
      </c>
      <c r="I138" s="1">
        <v>0</v>
      </c>
      <c r="J138" s="1">
        <v>-0.01</v>
      </c>
      <c r="K138" s="1">
        <v>0</v>
      </c>
      <c r="L138" t="s">
        <v>9</v>
      </c>
      <c r="M138" t="s">
        <v>9</v>
      </c>
      <c r="N138" t="s">
        <v>357</v>
      </c>
    </row>
    <row r="139" spans="1:14" x14ac:dyDescent="0.25">
      <c r="A139" t="s">
        <v>8</v>
      </c>
      <c r="B139" t="s">
        <v>85</v>
      </c>
      <c r="C139" t="s">
        <v>9</v>
      </c>
      <c r="D139" t="s">
        <v>123</v>
      </c>
      <c r="E139" t="s">
        <v>229</v>
      </c>
      <c r="F139" t="s">
        <v>230</v>
      </c>
      <c r="G139" t="s">
        <v>9</v>
      </c>
      <c r="H139">
        <v>-1</v>
      </c>
      <c r="I139">
        <v>0</v>
      </c>
      <c r="J139">
        <v>-0.01</v>
      </c>
      <c r="K139">
        <v>0</v>
      </c>
      <c r="L139" s="1" t="s">
        <v>9</v>
      </c>
      <c r="M139" s="1" t="s">
        <v>9</v>
      </c>
      <c r="N139" t="s">
        <v>357</v>
      </c>
    </row>
    <row r="140" spans="1:14" x14ac:dyDescent="0.25">
      <c r="A140" t="s">
        <v>8</v>
      </c>
      <c r="B140" t="s">
        <v>85</v>
      </c>
      <c r="C140" t="s">
        <v>9</v>
      </c>
      <c r="D140" t="s">
        <v>123</v>
      </c>
      <c r="E140" t="s">
        <v>166</v>
      </c>
      <c r="F140" t="s">
        <v>171</v>
      </c>
      <c r="G140" t="s">
        <v>9</v>
      </c>
      <c r="H140">
        <v>-1</v>
      </c>
      <c r="I140">
        <v>0</v>
      </c>
      <c r="J140">
        <v>-0.01</v>
      </c>
      <c r="K140">
        <v>0</v>
      </c>
      <c r="L140" s="1" t="s">
        <v>9</v>
      </c>
      <c r="M140" s="1" t="s">
        <v>9</v>
      </c>
      <c r="N140" t="s">
        <v>357</v>
      </c>
    </row>
    <row r="141" spans="1:14" x14ac:dyDescent="0.25">
      <c r="A141" t="s">
        <v>8</v>
      </c>
      <c r="B141" t="s">
        <v>85</v>
      </c>
      <c r="C141" t="s">
        <v>9</v>
      </c>
      <c r="D141" t="s">
        <v>123</v>
      </c>
      <c r="E141" t="s">
        <v>353</v>
      </c>
      <c r="F141" t="s">
        <v>14</v>
      </c>
      <c r="G141" t="s">
        <v>9</v>
      </c>
      <c r="H141" s="1">
        <v>135</v>
      </c>
      <c r="I141">
        <v>135</v>
      </c>
      <c r="J141">
        <v>0.27346938775510199</v>
      </c>
      <c r="K141">
        <v>0.27346938775510199</v>
      </c>
      <c r="L141" t="s">
        <v>9</v>
      </c>
      <c r="M141" t="s">
        <v>9</v>
      </c>
      <c r="N141" t="s">
        <v>357</v>
      </c>
    </row>
    <row r="142" spans="1:14" x14ac:dyDescent="0.25">
      <c r="A142" t="s">
        <v>8</v>
      </c>
      <c r="B142" t="s">
        <v>85</v>
      </c>
      <c r="C142" t="s">
        <v>9</v>
      </c>
      <c r="D142" t="s">
        <v>123</v>
      </c>
      <c r="E142" t="s">
        <v>353</v>
      </c>
      <c r="F142" t="s">
        <v>13</v>
      </c>
      <c r="G142" t="s">
        <v>9</v>
      </c>
      <c r="H142" s="1">
        <v>15</v>
      </c>
      <c r="I142" s="1">
        <v>15</v>
      </c>
      <c r="J142" s="1">
        <v>2.8571428571428598E-2</v>
      </c>
      <c r="K142" s="1">
        <v>2.8571428571428598E-2</v>
      </c>
      <c r="L142" t="s">
        <v>9</v>
      </c>
      <c r="M142" t="s">
        <v>9</v>
      </c>
      <c r="N142" t="s">
        <v>357</v>
      </c>
    </row>
    <row r="143" spans="1:14" x14ac:dyDescent="0.25">
      <c r="A143" t="s">
        <v>8</v>
      </c>
      <c r="B143" t="s">
        <v>85</v>
      </c>
      <c r="C143" t="s">
        <v>9</v>
      </c>
      <c r="D143" t="s">
        <v>123</v>
      </c>
      <c r="E143" t="s">
        <v>166</v>
      </c>
      <c r="F143" t="s">
        <v>248</v>
      </c>
      <c r="G143" t="s">
        <v>9</v>
      </c>
      <c r="H143" s="1">
        <v>490</v>
      </c>
      <c r="I143" s="1">
        <v>490</v>
      </c>
      <c r="J143" s="1">
        <v>1</v>
      </c>
      <c r="K143" s="1">
        <v>1</v>
      </c>
      <c r="L143" t="s">
        <v>9</v>
      </c>
      <c r="M143" t="s">
        <v>9</v>
      </c>
      <c r="N143" t="s">
        <v>357</v>
      </c>
    </row>
    <row r="144" spans="1:14" x14ac:dyDescent="0.25">
      <c r="A144" t="s">
        <v>8</v>
      </c>
      <c r="B144" t="s">
        <v>85</v>
      </c>
      <c r="C144" t="s">
        <v>9</v>
      </c>
      <c r="D144" t="s">
        <v>123</v>
      </c>
      <c r="E144" t="s">
        <v>168</v>
      </c>
      <c r="F144" t="s">
        <v>272</v>
      </c>
      <c r="G144" t="s">
        <v>9</v>
      </c>
      <c r="H144" s="1">
        <v>80</v>
      </c>
      <c r="I144" s="1">
        <v>80</v>
      </c>
      <c r="J144" s="1">
        <v>0.161224489795918</v>
      </c>
      <c r="K144" s="1">
        <v>0.161224489795918</v>
      </c>
      <c r="L144" t="s">
        <v>9</v>
      </c>
      <c r="M144" t="s">
        <v>9</v>
      </c>
      <c r="N144" t="s">
        <v>357</v>
      </c>
    </row>
    <row r="145" spans="1:14" x14ac:dyDescent="0.25">
      <c r="A145" t="s">
        <v>8</v>
      </c>
      <c r="B145" t="s">
        <v>85</v>
      </c>
      <c r="C145" t="s">
        <v>9</v>
      </c>
      <c r="D145" t="s">
        <v>123</v>
      </c>
      <c r="E145" t="s">
        <v>166</v>
      </c>
      <c r="F145" t="s">
        <v>170</v>
      </c>
      <c r="G145" t="s">
        <v>9</v>
      </c>
      <c r="H145" s="1">
        <v>-1</v>
      </c>
      <c r="I145" s="1">
        <v>0</v>
      </c>
      <c r="J145" s="1">
        <v>-0.01</v>
      </c>
      <c r="K145" s="1">
        <v>0</v>
      </c>
      <c r="L145" t="s">
        <v>9</v>
      </c>
      <c r="M145" t="s">
        <v>9</v>
      </c>
      <c r="N145" t="s">
        <v>357</v>
      </c>
    </row>
    <row r="146" spans="1:14" x14ac:dyDescent="0.25">
      <c r="A146" t="s">
        <v>8</v>
      </c>
      <c r="B146" t="s">
        <v>85</v>
      </c>
      <c r="C146" t="s">
        <v>9</v>
      </c>
      <c r="D146" t="s">
        <v>123</v>
      </c>
      <c r="E146" t="s">
        <v>180</v>
      </c>
      <c r="F146" t="s">
        <v>228</v>
      </c>
      <c r="G146" t="s">
        <v>228</v>
      </c>
      <c r="H146" s="1">
        <v>-1</v>
      </c>
      <c r="I146" s="1">
        <v>0</v>
      </c>
      <c r="J146" s="1">
        <v>-0.01</v>
      </c>
      <c r="K146" s="1">
        <v>0</v>
      </c>
      <c r="L146" t="s">
        <v>9</v>
      </c>
      <c r="M146" t="s">
        <v>9</v>
      </c>
      <c r="N146" t="s">
        <v>357</v>
      </c>
    </row>
    <row r="147" spans="1:14" x14ac:dyDescent="0.25">
      <c r="A147" t="s">
        <v>8</v>
      </c>
      <c r="B147" t="s">
        <v>85</v>
      </c>
      <c r="C147" t="s">
        <v>9</v>
      </c>
      <c r="D147" t="s">
        <v>123</v>
      </c>
      <c r="E147" t="s">
        <v>166</v>
      </c>
      <c r="F147" t="s">
        <v>254</v>
      </c>
      <c r="G147" t="s">
        <v>9</v>
      </c>
      <c r="H147" s="1">
        <v>-1</v>
      </c>
      <c r="I147" s="1">
        <v>0</v>
      </c>
      <c r="J147" s="1">
        <v>-0.01</v>
      </c>
      <c r="K147" s="1">
        <v>0</v>
      </c>
      <c r="L147" t="s">
        <v>9</v>
      </c>
      <c r="M147" t="s">
        <v>9</v>
      </c>
      <c r="N147" t="s">
        <v>357</v>
      </c>
    </row>
    <row r="148" spans="1:14" x14ac:dyDescent="0.25">
      <c r="A148" t="s">
        <v>8</v>
      </c>
      <c r="B148" t="s">
        <v>85</v>
      </c>
      <c r="C148" t="s">
        <v>9</v>
      </c>
      <c r="D148" t="s">
        <v>123</v>
      </c>
      <c r="E148" t="s">
        <v>166</v>
      </c>
      <c r="F148" t="s">
        <v>253</v>
      </c>
      <c r="G148" t="s">
        <v>9</v>
      </c>
      <c r="H148" s="1">
        <v>-1</v>
      </c>
      <c r="I148" s="1">
        <v>0</v>
      </c>
      <c r="J148" s="1">
        <v>-0.01</v>
      </c>
      <c r="K148" s="1">
        <v>0</v>
      </c>
      <c r="L148" t="s">
        <v>9</v>
      </c>
      <c r="M148" t="s">
        <v>9</v>
      </c>
      <c r="N148" t="s">
        <v>357</v>
      </c>
    </row>
    <row r="149" spans="1:14" x14ac:dyDescent="0.25">
      <c r="A149" t="s">
        <v>8</v>
      </c>
      <c r="B149" t="s">
        <v>85</v>
      </c>
      <c r="C149" t="s">
        <v>9</v>
      </c>
      <c r="D149" t="s">
        <v>123</v>
      </c>
      <c r="E149" t="s">
        <v>257</v>
      </c>
      <c r="F149" t="s">
        <v>280</v>
      </c>
      <c r="G149" t="s">
        <v>9</v>
      </c>
      <c r="H149" s="1">
        <v>-1</v>
      </c>
      <c r="I149" s="1">
        <v>0</v>
      </c>
      <c r="J149" s="1">
        <v>-0.01</v>
      </c>
      <c r="K149" s="1">
        <v>0</v>
      </c>
      <c r="L149" t="s">
        <v>9</v>
      </c>
      <c r="M149" t="s">
        <v>9</v>
      </c>
      <c r="N149" t="s">
        <v>357</v>
      </c>
    </row>
    <row r="150" spans="1:14" x14ac:dyDescent="0.25">
      <c r="A150" t="s">
        <v>8</v>
      </c>
      <c r="B150" t="s">
        <v>85</v>
      </c>
      <c r="C150" t="s">
        <v>9</v>
      </c>
      <c r="D150" t="s">
        <v>123</v>
      </c>
      <c r="E150" t="s">
        <v>257</v>
      </c>
      <c r="F150" t="s">
        <v>259</v>
      </c>
      <c r="G150" t="s">
        <v>9</v>
      </c>
      <c r="H150" s="1">
        <v>150</v>
      </c>
      <c r="I150" s="1">
        <v>150</v>
      </c>
      <c r="J150" s="1">
        <v>0.30204081632653101</v>
      </c>
      <c r="K150" s="1">
        <v>0.30204081632653101</v>
      </c>
      <c r="L150" t="s">
        <v>9</v>
      </c>
      <c r="M150" t="s">
        <v>9</v>
      </c>
      <c r="N150" t="s">
        <v>357</v>
      </c>
    </row>
    <row r="151" spans="1:14" x14ac:dyDescent="0.25">
      <c r="A151" t="s">
        <v>8</v>
      </c>
      <c r="B151" t="s">
        <v>85</v>
      </c>
      <c r="C151" t="s">
        <v>9</v>
      </c>
      <c r="D151" t="s">
        <v>123</v>
      </c>
      <c r="E151" t="s">
        <v>229</v>
      </c>
      <c r="F151" t="s">
        <v>248</v>
      </c>
      <c r="G151" t="s">
        <v>9</v>
      </c>
      <c r="H151" s="1">
        <v>490</v>
      </c>
      <c r="I151" s="1">
        <v>490</v>
      </c>
      <c r="J151" s="1">
        <v>1</v>
      </c>
      <c r="K151" s="1">
        <v>1</v>
      </c>
      <c r="L151" t="s">
        <v>9</v>
      </c>
      <c r="M151" t="s">
        <v>9</v>
      </c>
      <c r="N151" t="s">
        <v>357</v>
      </c>
    </row>
    <row r="152" spans="1:14" x14ac:dyDescent="0.25">
      <c r="A152" t="s">
        <v>8</v>
      </c>
      <c r="B152" t="s">
        <v>85</v>
      </c>
      <c r="C152" t="s">
        <v>9</v>
      </c>
      <c r="D152" t="s">
        <v>123</v>
      </c>
      <c r="E152" t="s">
        <v>257</v>
      </c>
      <c r="F152" t="s">
        <v>261</v>
      </c>
      <c r="G152" t="s">
        <v>9</v>
      </c>
      <c r="H152" s="1">
        <v>85</v>
      </c>
      <c r="I152" s="1">
        <v>85</v>
      </c>
      <c r="J152" s="1">
        <v>0.17142857142857101</v>
      </c>
      <c r="K152" s="1">
        <v>0.17142857142857101</v>
      </c>
      <c r="L152" t="s">
        <v>9</v>
      </c>
      <c r="M152" t="s">
        <v>9</v>
      </c>
      <c r="N152" t="s">
        <v>357</v>
      </c>
    </row>
    <row r="153" spans="1:14" x14ac:dyDescent="0.25">
      <c r="A153" t="s">
        <v>8</v>
      </c>
      <c r="B153" t="s">
        <v>85</v>
      </c>
      <c r="C153" t="s">
        <v>9</v>
      </c>
      <c r="D153" t="s">
        <v>123</v>
      </c>
      <c r="E153" t="s">
        <v>168</v>
      </c>
      <c r="F153" t="s">
        <v>273</v>
      </c>
      <c r="G153" t="s">
        <v>9</v>
      </c>
      <c r="H153" s="1">
        <v>125</v>
      </c>
      <c r="I153" s="1">
        <v>125</v>
      </c>
      <c r="J153" s="1">
        <v>0.25918367346938798</v>
      </c>
      <c r="K153" s="1">
        <v>0.25918367346938798</v>
      </c>
      <c r="L153" t="s">
        <v>9</v>
      </c>
      <c r="M153" t="s">
        <v>9</v>
      </c>
      <c r="N153" t="s">
        <v>357</v>
      </c>
    </row>
    <row r="154" spans="1:14" x14ac:dyDescent="0.25">
      <c r="A154" t="s">
        <v>8</v>
      </c>
      <c r="B154" t="s">
        <v>85</v>
      </c>
      <c r="C154" t="s">
        <v>9</v>
      </c>
      <c r="D154" t="s">
        <v>123</v>
      </c>
      <c r="E154" t="s">
        <v>180</v>
      </c>
      <c r="F154" t="s">
        <v>218</v>
      </c>
      <c r="G154" t="s">
        <v>215</v>
      </c>
      <c r="H154" s="1">
        <v>345</v>
      </c>
      <c r="I154" s="1">
        <v>345</v>
      </c>
      <c r="J154" s="1">
        <v>0.70408163265306101</v>
      </c>
      <c r="K154" s="1">
        <v>0.70408163265306101</v>
      </c>
      <c r="L154" t="s">
        <v>9</v>
      </c>
      <c r="M154" t="s">
        <v>9</v>
      </c>
      <c r="N154" t="s">
        <v>357</v>
      </c>
    </row>
    <row r="155" spans="1:14" x14ac:dyDescent="0.25">
      <c r="A155" t="s">
        <v>8</v>
      </c>
      <c r="B155" t="s">
        <v>85</v>
      </c>
      <c r="C155" t="s">
        <v>9</v>
      </c>
      <c r="D155" t="s">
        <v>123</v>
      </c>
      <c r="E155" t="s">
        <v>353</v>
      </c>
      <c r="F155" t="s">
        <v>16</v>
      </c>
      <c r="G155" t="s">
        <v>9</v>
      </c>
      <c r="H155" s="1">
        <v>315</v>
      </c>
      <c r="I155" s="1">
        <v>315</v>
      </c>
      <c r="J155" s="1">
        <v>0.63877551020408196</v>
      </c>
      <c r="K155" s="1">
        <v>0.63877551020408196</v>
      </c>
      <c r="L155" t="s">
        <v>9</v>
      </c>
      <c r="M155" t="s">
        <v>9</v>
      </c>
      <c r="N155" t="s">
        <v>357</v>
      </c>
    </row>
    <row r="156" spans="1:14" x14ac:dyDescent="0.25">
      <c r="A156" t="s">
        <v>8</v>
      </c>
      <c r="B156" t="s">
        <v>85</v>
      </c>
      <c r="C156" t="s">
        <v>9</v>
      </c>
      <c r="D156" t="s">
        <v>123</v>
      </c>
      <c r="E156" t="s">
        <v>353</v>
      </c>
      <c r="F156" t="s">
        <v>15</v>
      </c>
      <c r="G156" t="s">
        <v>9</v>
      </c>
      <c r="H156" s="1">
        <v>20</v>
      </c>
      <c r="I156" s="1">
        <v>20</v>
      </c>
      <c r="J156" s="1">
        <v>3.6734693877551003E-2</v>
      </c>
      <c r="K156" s="1">
        <v>3.6734693877551003E-2</v>
      </c>
      <c r="L156" t="s">
        <v>9</v>
      </c>
      <c r="M156" t="s">
        <v>9</v>
      </c>
      <c r="N156" t="s">
        <v>357</v>
      </c>
    </row>
    <row r="157" spans="1:14" x14ac:dyDescent="0.25">
      <c r="A157" t="s">
        <v>8</v>
      </c>
      <c r="B157" t="s">
        <v>85</v>
      </c>
      <c r="C157" t="s">
        <v>9</v>
      </c>
      <c r="D157" t="s">
        <v>123</v>
      </c>
      <c r="E157" t="s">
        <v>168</v>
      </c>
      <c r="F157" t="s">
        <v>271</v>
      </c>
      <c r="G157" t="s">
        <v>9</v>
      </c>
      <c r="H157" s="1">
        <v>180</v>
      </c>
      <c r="I157" s="1">
        <v>180</v>
      </c>
      <c r="J157" s="1">
        <v>0.36734693877551</v>
      </c>
      <c r="K157" s="1">
        <v>0.36734693877551</v>
      </c>
      <c r="L157" t="s">
        <v>9</v>
      </c>
      <c r="M157" t="s">
        <v>9</v>
      </c>
      <c r="N157" t="s">
        <v>357</v>
      </c>
    </row>
    <row r="158" spans="1:14" x14ac:dyDescent="0.25">
      <c r="A158" t="s">
        <v>8</v>
      </c>
      <c r="B158" t="s">
        <v>85</v>
      </c>
      <c r="C158" t="s">
        <v>9</v>
      </c>
      <c r="D158" t="s">
        <v>123</v>
      </c>
      <c r="E158" t="s">
        <v>168</v>
      </c>
      <c r="F158" t="s">
        <v>248</v>
      </c>
      <c r="G158" t="s">
        <v>9</v>
      </c>
      <c r="H158" s="1">
        <v>-1</v>
      </c>
      <c r="I158" s="1">
        <v>0</v>
      </c>
      <c r="J158" s="1">
        <v>-0.01</v>
      </c>
      <c r="K158" s="1">
        <v>0</v>
      </c>
      <c r="L158" t="s">
        <v>9</v>
      </c>
      <c r="M158" t="s">
        <v>9</v>
      </c>
      <c r="N158" t="s">
        <v>357</v>
      </c>
    </row>
    <row r="159" spans="1:14" x14ac:dyDescent="0.25">
      <c r="A159" t="s">
        <v>8</v>
      </c>
      <c r="B159" t="s">
        <v>85</v>
      </c>
      <c r="C159" t="s">
        <v>9</v>
      </c>
      <c r="D159" t="s">
        <v>123</v>
      </c>
      <c r="E159" t="s">
        <v>257</v>
      </c>
      <c r="F159" t="s">
        <v>258</v>
      </c>
      <c r="G159" t="s">
        <v>9</v>
      </c>
      <c r="H159" s="1">
        <v>90</v>
      </c>
      <c r="I159" s="1">
        <v>90</v>
      </c>
      <c r="J159" s="1">
        <v>0.185714285714286</v>
      </c>
      <c r="K159" s="1">
        <v>0.185714285714286</v>
      </c>
      <c r="L159" t="s">
        <v>9</v>
      </c>
      <c r="M159" t="s">
        <v>9</v>
      </c>
      <c r="N159" t="s">
        <v>357</v>
      </c>
    </row>
    <row r="160" spans="1:14" x14ac:dyDescent="0.25">
      <c r="A160" t="s">
        <v>8</v>
      </c>
      <c r="B160" t="s">
        <v>85</v>
      </c>
      <c r="C160" t="s">
        <v>9</v>
      </c>
      <c r="D160" t="s">
        <v>123</v>
      </c>
      <c r="E160" t="s">
        <v>166</v>
      </c>
      <c r="F160" t="s">
        <v>169</v>
      </c>
      <c r="G160" t="s">
        <v>9</v>
      </c>
      <c r="H160" s="1">
        <v>-1</v>
      </c>
      <c r="I160" s="1">
        <v>0</v>
      </c>
      <c r="J160" s="1">
        <v>-0.01</v>
      </c>
      <c r="K160" s="1">
        <v>0</v>
      </c>
      <c r="L160" t="s">
        <v>9</v>
      </c>
      <c r="M160" t="s">
        <v>9</v>
      </c>
      <c r="N160" t="s">
        <v>357</v>
      </c>
    </row>
    <row r="161" spans="1:14" x14ac:dyDescent="0.25">
      <c r="A161" t="s">
        <v>8</v>
      </c>
      <c r="B161" t="s">
        <v>85</v>
      </c>
      <c r="C161" t="s">
        <v>9</v>
      </c>
      <c r="D161" t="s">
        <v>123</v>
      </c>
      <c r="E161" t="s">
        <v>242</v>
      </c>
      <c r="F161" t="s">
        <v>239</v>
      </c>
      <c r="G161" t="s">
        <v>9</v>
      </c>
      <c r="H161" s="1">
        <v>150</v>
      </c>
      <c r="I161" s="1">
        <v>150</v>
      </c>
      <c r="J161" s="1">
        <v>0.30816326530612198</v>
      </c>
      <c r="K161" s="1">
        <v>0.30816326530612198</v>
      </c>
      <c r="L161" t="s">
        <v>9</v>
      </c>
      <c r="M161" t="s">
        <v>9</v>
      </c>
      <c r="N161" t="s">
        <v>357</v>
      </c>
    </row>
    <row r="162" spans="1:14" x14ac:dyDescent="0.25">
      <c r="A162" t="s">
        <v>8</v>
      </c>
      <c r="B162" t="s">
        <v>85</v>
      </c>
      <c r="C162" t="s">
        <v>9</v>
      </c>
      <c r="D162" t="s">
        <v>123</v>
      </c>
      <c r="E162" t="s">
        <v>257</v>
      </c>
      <c r="F162" t="s">
        <v>228</v>
      </c>
      <c r="G162" t="s">
        <v>9</v>
      </c>
      <c r="H162" s="1">
        <v>-1</v>
      </c>
      <c r="I162" s="1">
        <v>0</v>
      </c>
      <c r="J162" s="1">
        <v>-0.01</v>
      </c>
      <c r="K162" s="1">
        <v>0</v>
      </c>
      <c r="L162" t="s">
        <v>9</v>
      </c>
      <c r="M162" t="s">
        <v>9</v>
      </c>
      <c r="N162" t="s">
        <v>357</v>
      </c>
    </row>
    <row r="163" spans="1:14" x14ac:dyDescent="0.25">
      <c r="A163" t="s">
        <v>8</v>
      </c>
      <c r="B163" t="s">
        <v>85</v>
      </c>
      <c r="C163" t="s">
        <v>9</v>
      </c>
      <c r="D163" t="s">
        <v>123</v>
      </c>
      <c r="E163" t="s">
        <v>229</v>
      </c>
      <c r="F163" t="s">
        <v>231</v>
      </c>
      <c r="G163" t="s">
        <v>9</v>
      </c>
      <c r="H163" s="1">
        <v>-1</v>
      </c>
      <c r="I163" s="1">
        <v>0</v>
      </c>
      <c r="J163" s="1">
        <v>-0.01</v>
      </c>
      <c r="K163" s="1">
        <v>0</v>
      </c>
      <c r="L163" t="s">
        <v>9</v>
      </c>
      <c r="M163" t="s">
        <v>9</v>
      </c>
      <c r="N163" t="s">
        <v>357</v>
      </c>
    </row>
    <row r="164" spans="1:14" x14ac:dyDescent="0.25">
      <c r="A164" t="s">
        <v>8</v>
      </c>
      <c r="B164" t="s">
        <v>85</v>
      </c>
      <c r="C164" t="s">
        <v>9</v>
      </c>
      <c r="D164" t="s">
        <v>123</v>
      </c>
      <c r="E164" t="s">
        <v>257</v>
      </c>
      <c r="F164" t="s">
        <v>260</v>
      </c>
      <c r="G164" t="s">
        <v>9</v>
      </c>
      <c r="H164" s="1">
        <v>120</v>
      </c>
      <c r="I164" s="1">
        <v>120</v>
      </c>
      <c r="J164" s="1">
        <v>0.24693877551020399</v>
      </c>
      <c r="K164" s="1">
        <v>0.24693877551020399</v>
      </c>
      <c r="L164" t="s">
        <v>9</v>
      </c>
      <c r="M164" t="s">
        <v>9</v>
      </c>
      <c r="N164" t="s">
        <v>357</v>
      </c>
    </row>
    <row r="165" spans="1:14" x14ac:dyDescent="0.25">
      <c r="A165" t="s">
        <v>8</v>
      </c>
      <c r="B165" t="s">
        <v>85</v>
      </c>
      <c r="C165" t="s">
        <v>9</v>
      </c>
      <c r="D165" t="s">
        <v>123</v>
      </c>
      <c r="E165" t="s">
        <v>166</v>
      </c>
      <c r="F165" t="s">
        <v>252</v>
      </c>
      <c r="G165" t="s">
        <v>9</v>
      </c>
      <c r="H165" s="1">
        <v>-1</v>
      </c>
      <c r="I165" s="1">
        <v>0</v>
      </c>
      <c r="J165" s="1">
        <v>-0.01</v>
      </c>
      <c r="K165" s="1">
        <v>0</v>
      </c>
      <c r="L165" t="s">
        <v>9</v>
      </c>
      <c r="M165" t="s">
        <v>9</v>
      </c>
      <c r="N165" t="s">
        <v>357</v>
      </c>
    </row>
    <row r="166" spans="1:14" x14ac:dyDescent="0.25">
      <c r="A166" t="s">
        <v>8</v>
      </c>
      <c r="B166" t="s">
        <v>85</v>
      </c>
      <c r="C166" t="s">
        <v>9</v>
      </c>
      <c r="D166" t="s">
        <v>123</v>
      </c>
      <c r="E166" t="s">
        <v>242</v>
      </c>
      <c r="F166" t="s">
        <v>238</v>
      </c>
      <c r="G166" t="s">
        <v>9</v>
      </c>
      <c r="H166" s="1">
        <v>-1</v>
      </c>
      <c r="I166" s="1">
        <v>0</v>
      </c>
      <c r="J166" s="1">
        <v>-0.01</v>
      </c>
      <c r="K166" s="1">
        <v>0</v>
      </c>
      <c r="L166" t="s">
        <v>9</v>
      </c>
      <c r="M166" t="s">
        <v>9</v>
      </c>
      <c r="N166" t="s">
        <v>357</v>
      </c>
    </row>
    <row r="167" spans="1:14" x14ac:dyDescent="0.25">
      <c r="A167" t="s">
        <v>8</v>
      </c>
      <c r="B167" t="s">
        <v>85</v>
      </c>
      <c r="C167" t="s">
        <v>9</v>
      </c>
      <c r="D167" t="s">
        <v>123</v>
      </c>
      <c r="E167" t="s">
        <v>180</v>
      </c>
      <c r="F167" t="s">
        <v>219</v>
      </c>
      <c r="G167" t="s">
        <v>216</v>
      </c>
      <c r="H167" s="1">
        <v>145</v>
      </c>
      <c r="I167" s="1">
        <v>145</v>
      </c>
      <c r="J167" s="1">
        <v>0.29591836734693899</v>
      </c>
      <c r="K167" s="1">
        <v>0.29591836734693899</v>
      </c>
      <c r="L167" t="s">
        <v>9</v>
      </c>
      <c r="M167" t="s">
        <v>9</v>
      </c>
      <c r="N167" t="s">
        <v>357</v>
      </c>
    </row>
    <row r="168" spans="1:14" x14ac:dyDescent="0.25">
      <c r="A168" t="s">
        <v>8</v>
      </c>
      <c r="B168" t="s">
        <v>85</v>
      </c>
      <c r="C168" t="s">
        <v>9</v>
      </c>
      <c r="D168" t="s">
        <v>123</v>
      </c>
      <c r="E168" t="s">
        <v>168</v>
      </c>
      <c r="F168" t="s">
        <v>274</v>
      </c>
      <c r="G168" t="s">
        <v>9</v>
      </c>
      <c r="H168" s="1">
        <v>105</v>
      </c>
      <c r="I168" s="1">
        <v>105</v>
      </c>
      <c r="J168" s="1">
        <v>0.212244897959184</v>
      </c>
      <c r="K168" s="1">
        <v>0.212244897959184</v>
      </c>
      <c r="L168" t="s">
        <v>9</v>
      </c>
      <c r="M168" t="s">
        <v>9</v>
      </c>
      <c r="N168" t="s">
        <v>357</v>
      </c>
    </row>
    <row r="169" spans="1:14" x14ac:dyDescent="0.25">
      <c r="A169" t="s">
        <v>8</v>
      </c>
      <c r="B169" t="s">
        <v>85</v>
      </c>
      <c r="C169" t="s">
        <v>9</v>
      </c>
      <c r="D169" t="s">
        <v>123</v>
      </c>
      <c r="E169" t="s">
        <v>242</v>
      </c>
      <c r="F169" t="s">
        <v>248</v>
      </c>
      <c r="G169" t="s">
        <v>9</v>
      </c>
      <c r="H169" s="1">
        <v>5</v>
      </c>
      <c r="I169" s="1">
        <v>5</v>
      </c>
      <c r="J169" s="1">
        <v>1.4285714285714299E-2</v>
      </c>
      <c r="K169" s="1">
        <v>1.4285714285714299E-2</v>
      </c>
      <c r="L169" t="s">
        <v>9</v>
      </c>
      <c r="M169" t="s">
        <v>9</v>
      </c>
      <c r="N169" t="s">
        <v>357</v>
      </c>
    </row>
    <row r="170" spans="1:14" x14ac:dyDescent="0.25">
      <c r="A170" t="s">
        <v>8</v>
      </c>
      <c r="B170" t="s">
        <v>85</v>
      </c>
      <c r="C170" t="s">
        <v>9</v>
      </c>
      <c r="D170" t="s">
        <v>123</v>
      </c>
      <c r="E170" t="s">
        <v>353</v>
      </c>
      <c r="F170" t="s">
        <v>228</v>
      </c>
      <c r="G170" t="s">
        <v>9</v>
      </c>
      <c r="H170" s="1">
        <v>10</v>
      </c>
      <c r="I170" s="1">
        <v>10</v>
      </c>
      <c r="J170" s="1">
        <v>2.2448979591836699E-2</v>
      </c>
      <c r="K170" s="1">
        <v>2.2448979591836699E-2</v>
      </c>
      <c r="L170" t="s">
        <v>9</v>
      </c>
      <c r="M170" t="s">
        <v>9</v>
      </c>
      <c r="N170" t="s">
        <v>357</v>
      </c>
    </row>
    <row r="171" spans="1:14" x14ac:dyDescent="0.25">
      <c r="A171" t="s">
        <v>8</v>
      </c>
      <c r="B171" t="s">
        <v>85</v>
      </c>
      <c r="C171" t="s">
        <v>9</v>
      </c>
      <c r="D171" t="s">
        <v>123</v>
      </c>
      <c r="E171" t="s">
        <v>232</v>
      </c>
      <c r="F171" t="s">
        <v>9</v>
      </c>
      <c r="G171" t="s">
        <v>9</v>
      </c>
      <c r="H171" s="1">
        <v>490</v>
      </c>
      <c r="I171" s="1">
        <v>490</v>
      </c>
      <c r="J171" s="1">
        <v>1</v>
      </c>
      <c r="K171" s="1">
        <v>1</v>
      </c>
      <c r="L171" t="s">
        <v>9</v>
      </c>
      <c r="M171" t="s">
        <v>9</v>
      </c>
      <c r="N171" t="s">
        <v>357</v>
      </c>
    </row>
    <row r="172" spans="1:14" x14ac:dyDescent="0.25">
      <c r="A172" t="s">
        <v>8</v>
      </c>
      <c r="B172" t="s">
        <v>85</v>
      </c>
      <c r="C172" t="s">
        <v>9</v>
      </c>
      <c r="D172" t="s">
        <v>123</v>
      </c>
      <c r="E172" t="s">
        <v>242</v>
      </c>
      <c r="F172" t="s">
        <v>236</v>
      </c>
      <c r="G172" t="s">
        <v>9</v>
      </c>
      <c r="H172" s="1">
        <v>10</v>
      </c>
      <c r="I172" s="1">
        <v>10</v>
      </c>
      <c r="J172" s="1">
        <v>2.04081632653061E-2</v>
      </c>
      <c r="K172" s="1">
        <v>2.04081632653061E-2</v>
      </c>
      <c r="L172" t="s">
        <v>9</v>
      </c>
      <c r="M172" t="s">
        <v>9</v>
      </c>
      <c r="N172" t="s">
        <v>357</v>
      </c>
    </row>
    <row r="173" spans="1:14" x14ac:dyDescent="0.25">
      <c r="A173" t="s">
        <v>8</v>
      </c>
      <c r="B173" t="s">
        <v>85</v>
      </c>
      <c r="C173" t="s">
        <v>9</v>
      </c>
      <c r="D173" t="s">
        <v>123</v>
      </c>
      <c r="E173" t="s">
        <v>257</v>
      </c>
      <c r="F173" t="s">
        <v>262</v>
      </c>
      <c r="G173" t="s">
        <v>9</v>
      </c>
      <c r="H173" s="1">
        <v>20</v>
      </c>
      <c r="I173" s="1">
        <v>20</v>
      </c>
      <c r="J173" s="1">
        <v>4.2857142857142899E-2</v>
      </c>
      <c r="K173" s="1">
        <v>4.2857142857142899E-2</v>
      </c>
      <c r="L173" t="s">
        <v>9</v>
      </c>
      <c r="M173" t="s">
        <v>9</v>
      </c>
      <c r="N173" t="s">
        <v>357</v>
      </c>
    </row>
    <row r="174" spans="1:14" x14ac:dyDescent="0.25">
      <c r="A174" t="s">
        <v>8</v>
      </c>
      <c r="B174" t="s">
        <v>85</v>
      </c>
      <c r="C174" t="s">
        <v>9</v>
      </c>
      <c r="D174" t="s">
        <v>123</v>
      </c>
      <c r="E174" t="s">
        <v>242</v>
      </c>
      <c r="F174" t="s">
        <v>234</v>
      </c>
      <c r="G174" t="s">
        <v>9</v>
      </c>
      <c r="H174" s="1">
        <v>230</v>
      </c>
      <c r="I174" s="1">
        <v>230</v>
      </c>
      <c r="J174" s="1">
        <v>0.473469387755102</v>
      </c>
      <c r="K174" s="1">
        <v>0.473469387755102</v>
      </c>
      <c r="L174" t="s">
        <v>9</v>
      </c>
      <c r="M174" t="s">
        <v>9</v>
      </c>
      <c r="N174" t="s">
        <v>357</v>
      </c>
    </row>
    <row r="175" spans="1:14" x14ac:dyDescent="0.25">
      <c r="A175" t="s">
        <v>8</v>
      </c>
      <c r="B175" t="s">
        <v>85</v>
      </c>
      <c r="C175" t="s">
        <v>9</v>
      </c>
      <c r="D175" t="s">
        <v>123</v>
      </c>
      <c r="E175" t="s">
        <v>257</v>
      </c>
      <c r="F175" t="s">
        <v>340</v>
      </c>
      <c r="G175" t="s">
        <v>9</v>
      </c>
      <c r="H175" s="1">
        <v>20</v>
      </c>
      <c r="I175" s="1">
        <v>20</v>
      </c>
      <c r="J175" s="1">
        <v>4.4897959183673501E-2</v>
      </c>
      <c r="K175" s="1">
        <v>4.4897959183673501E-2</v>
      </c>
      <c r="L175" t="s">
        <v>9</v>
      </c>
      <c r="M175" t="s">
        <v>9</v>
      </c>
      <c r="N175" t="s">
        <v>357</v>
      </c>
    </row>
    <row r="176" spans="1:14" x14ac:dyDescent="0.25">
      <c r="A176" t="s">
        <v>8</v>
      </c>
      <c r="B176" t="s">
        <v>85</v>
      </c>
      <c r="C176" t="s">
        <v>9</v>
      </c>
      <c r="D176" t="s">
        <v>123</v>
      </c>
      <c r="E176" t="s">
        <v>242</v>
      </c>
      <c r="F176" t="s">
        <v>237</v>
      </c>
      <c r="G176" t="s">
        <v>9</v>
      </c>
      <c r="H176" s="1">
        <v>30</v>
      </c>
      <c r="I176" s="1">
        <v>30</v>
      </c>
      <c r="J176" s="1">
        <v>5.9183673469387799E-2</v>
      </c>
      <c r="K176" s="1">
        <v>5.9183673469387799E-2</v>
      </c>
      <c r="L176" t="s">
        <v>9</v>
      </c>
      <c r="M176" t="s">
        <v>9</v>
      </c>
      <c r="N176" t="s">
        <v>357</v>
      </c>
    </row>
    <row r="177" spans="1:14" x14ac:dyDescent="0.25">
      <c r="A177" t="s">
        <v>8</v>
      </c>
      <c r="B177" t="s">
        <v>85</v>
      </c>
      <c r="C177" t="s">
        <v>9</v>
      </c>
      <c r="D177" t="s">
        <v>123</v>
      </c>
      <c r="E177" t="s">
        <v>242</v>
      </c>
      <c r="F177" t="s">
        <v>235</v>
      </c>
      <c r="G177" t="s">
        <v>9</v>
      </c>
      <c r="H177" s="1">
        <v>60</v>
      </c>
      <c r="I177" s="1">
        <v>60</v>
      </c>
      <c r="J177" s="1">
        <v>0.120408163265306</v>
      </c>
      <c r="K177" s="1">
        <v>0.120408163265306</v>
      </c>
      <c r="L177" t="s">
        <v>9</v>
      </c>
      <c r="M177" t="s">
        <v>9</v>
      </c>
      <c r="N177" t="s">
        <v>357</v>
      </c>
    </row>
    <row r="178" spans="1:14" x14ac:dyDescent="0.25">
      <c r="A178" t="s">
        <v>8</v>
      </c>
      <c r="B178" t="s">
        <v>86</v>
      </c>
      <c r="C178" t="s">
        <v>9</v>
      </c>
      <c r="D178" t="s">
        <v>124</v>
      </c>
      <c r="E178" t="s">
        <v>242</v>
      </c>
      <c r="F178" t="s">
        <v>236</v>
      </c>
      <c r="G178" t="s">
        <v>9</v>
      </c>
      <c r="H178" s="1">
        <v>-1</v>
      </c>
      <c r="I178" s="1">
        <v>0</v>
      </c>
      <c r="J178" s="1">
        <v>-0.01</v>
      </c>
      <c r="K178" s="1">
        <v>0</v>
      </c>
      <c r="L178" t="s">
        <v>9</v>
      </c>
      <c r="M178" t="s">
        <v>9</v>
      </c>
      <c r="N178" t="s">
        <v>357</v>
      </c>
    </row>
    <row r="179" spans="1:14" x14ac:dyDescent="0.25">
      <c r="A179" t="s">
        <v>8</v>
      </c>
      <c r="B179" t="s">
        <v>86</v>
      </c>
      <c r="C179" t="s">
        <v>9</v>
      </c>
      <c r="D179" t="s">
        <v>124</v>
      </c>
      <c r="E179" t="s">
        <v>165</v>
      </c>
      <c r="F179" t="s">
        <v>9</v>
      </c>
      <c r="G179" t="s">
        <v>9</v>
      </c>
      <c r="H179" s="1" t="s">
        <v>9</v>
      </c>
      <c r="I179" s="1" t="s">
        <v>9</v>
      </c>
      <c r="J179" s="1" t="s">
        <v>9</v>
      </c>
      <c r="K179" s="1" t="s">
        <v>9</v>
      </c>
      <c r="L179">
        <v>29.93723</v>
      </c>
      <c r="M179">
        <v>30</v>
      </c>
      <c r="N179" t="s">
        <v>357</v>
      </c>
    </row>
    <row r="180" spans="1:14" x14ac:dyDescent="0.25">
      <c r="A180" t="s">
        <v>8</v>
      </c>
      <c r="B180" t="s">
        <v>86</v>
      </c>
      <c r="C180" t="s">
        <v>9</v>
      </c>
      <c r="D180" t="s">
        <v>124</v>
      </c>
      <c r="E180" t="s">
        <v>172</v>
      </c>
      <c r="F180" t="s">
        <v>9</v>
      </c>
      <c r="G180" t="s">
        <v>9</v>
      </c>
      <c r="H180" s="1" t="s">
        <v>9</v>
      </c>
      <c r="I180" s="1" t="s">
        <v>9</v>
      </c>
      <c r="J180" s="1" t="s">
        <v>9</v>
      </c>
      <c r="K180" s="1" t="s">
        <v>9</v>
      </c>
      <c r="L180">
        <v>7.90909</v>
      </c>
      <c r="M180">
        <v>6</v>
      </c>
      <c r="N180" t="s">
        <v>357</v>
      </c>
    </row>
    <row r="181" spans="1:14" x14ac:dyDescent="0.25">
      <c r="A181" t="s">
        <v>8</v>
      </c>
      <c r="B181" t="s">
        <v>86</v>
      </c>
      <c r="C181" t="s">
        <v>9</v>
      </c>
      <c r="D181" t="s">
        <v>124</v>
      </c>
      <c r="E181" t="s">
        <v>10</v>
      </c>
      <c r="F181" t="s">
        <v>240</v>
      </c>
      <c r="G181" t="s">
        <v>9</v>
      </c>
      <c r="H181" s="1">
        <v>1</v>
      </c>
      <c r="I181" s="1" t="s">
        <v>9</v>
      </c>
      <c r="J181" s="1" t="s">
        <v>9</v>
      </c>
      <c r="K181" s="1" t="s">
        <v>9</v>
      </c>
      <c r="L181" t="s">
        <v>9</v>
      </c>
      <c r="M181" t="s">
        <v>9</v>
      </c>
      <c r="N181" t="s">
        <v>357</v>
      </c>
    </row>
    <row r="182" spans="1:14" x14ac:dyDescent="0.25">
      <c r="A182" t="s">
        <v>8</v>
      </c>
      <c r="B182" t="s">
        <v>86</v>
      </c>
      <c r="C182" t="s">
        <v>9</v>
      </c>
      <c r="D182" t="s">
        <v>124</v>
      </c>
      <c r="E182" t="s">
        <v>257</v>
      </c>
      <c r="F182" t="s">
        <v>280</v>
      </c>
      <c r="G182" t="s">
        <v>9</v>
      </c>
      <c r="H182" s="1">
        <v>-1</v>
      </c>
      <c r="I182" s="1">
        <v>0</v>
      </c>
      <c r="J182" s="1">
        <v>-0.01</v>
      </c>
      <c r="K182" s="1">
        <v>0</v>
      </c>
      <c r="L182" t="s">
        <v>9</v>
      </c>
      <c r="M182" t="s">
        <v>9</v>
      </c>
      <c r="N182" t="s">
        <v>357</v>
      </c>
    </row>
    <row r="183" spans="1:14" x14ac:dyDescent="0.25">
      <c r="A183" t="s">
        <v>8</v>
      </c>
      <c r="B183" t="s">
        <v>86</v>
      </c>
      <c r="C183" t="s">
        <v>9</v>
      </c>
      <c r="D183" t="s">
        <v>124</v>
      </c>
      <c r="E183" t="s">
        <v>353</v>
      </c>
      <c r="F183" t="s">
        <v>13</v>
      </c>
      <c r="G183" t="s">
        <v>9</v>
      </c>
      <c r="H183" s="1">
        <v>80</v>
      </c>
      <c r="I183" s="1">
        <v>80</v>
      </c>
      <c r="J183" s="1">
        <v>0.17316017316017299</v>
      </c>
      <c r="K183" s="1">
        <v>0.17316017316017299</v>
      </c>
      <c r="L183" t="s">
        <v>9</v>
      </c>
      <c r="M183" t="s">
        <v>9</v>
      </c>
      <c r="N183" t="s">
        <v>357</v>
      </c>
    </row>
    <row r="184" spans="1:14" x14ac:dyDescent="0.25">
      <c r="A184" t="s">
        <v>8</v>
      </c>
      <c r="B184" t="s">
        <v>86</v>
      </c>
      <c r="C184" t="s">
        <v>9</v>
      </c>
      <c r="D184" t="s">
        <v>124</v>
      </c>
      <c r="E184" t="s">
        <v>166</v>
      </c>
      <c r="F184" t="s">
        <v>248</v>
      </c>
      <c r="G184" t="s">
        <v>9</v>
      </c>
      <c r="H184" s="1">
        <v>30</v>
      </c>
      <c r="I184" s="1">
        <v>30</v>
      </c>
      <c r="J184" s="1">
        <v>6.7099567099567103E-2</v>
      </c>
      <c r="K184" s="1">
        <v>6.7099567099567103E-2</v>
      </c>
      <c r="L184" t="s">
        <v>9</v>
      </c>
      <c r="M184" t="s">
        <v>9</v>
      </c>
      <c r="N184" t="s">
        <v>357</v>
      </c>
    </row>
    <row r="185" spans="1:14" x14ac:dyDescent="0.25">
      <c r="A185" t="s">
        <v>8</v>
      </c>
      <c r="B185" t="s">
        <v>86</v>
      </c>
      <c r="C185" t="s">
        <v>9</v>
      </c>
      <c r="D185" t="s">
        <v>124</v>
      </c>
      <c r="E185" t="s">
        <v>229</v>
      </c>
      <c r="F185" t="s">
        <v>217</v>
      </c>
      <c r="G185" t="s">
        <v>9</v>
      </c>
      <c r="H185" s="1">
        <v>15</v>
      </c>
      <c r="I185" s="1">
        <v>15</v>
      </c>
      <c r="J185" s="1">
        <v>2.8138528138528102E-2</v>
      </c>
      <c r="K185" s="1">
        <v>2.8138528138528102E-2</v>
      </c>
      <c r="L185" t="s">
        <v>9</v>
      </c>
      <c r="M185" t="s">
        <v>9</v>
      </c>
      <c r="N185" t="s">
        <v>357</v>
      </c>
    </row>
    <row r="186" spans="1:14" x14ac:dyDescent="0.25">
      <c r="A186" t="s">
        <v>8</v>
      </c>
      <c r="B186" t="s">
        <v>86</v>
      </c>
      <c r="C186" t="s">
        <v>9</v>
      </c>
      <c r="D186" t="s">
        <v>124</v>
      </c>
      <c r="E186" t="s">
        <v>168</v>
      </c>
      <c r="F186" t="s">
        <v>271</v>
      </c>
      <c r="G186" t="s">
        <v>9</v>
      </c>
      <c r="H186" s="1">
        <v>50</v>
      </c>
      <c r="I186" s="1">
        <v>50</v>
      </c>
      <c r="J186" s="1">
        <v>0.112554112554113</v>
      </c>
      <c r="K186" s="1">
        <v>0.112554112554113</v>
      </c>
      <c r="L186" t="s">
        <v>9</v>
      </c>
      <c r="M186" t="s">
        <v>9</v>
      </c>
      <c r="N186" t="s">
        <v>357</v>
      </c>
    </row>
    <row r="187" spans="1:14" x14ac:dyDescent="0.25">
      <c r="A187" t="s">
        <v>8</v>
      </c>
      <c r="B187" t="s">
        <v>86</v>
      </c>
      <c r="C187" t="s">
        <v>9</v>
      </c>
      <c r="D187" t="s">
        <v>124</v>
      </c>
      <c r="E187" t="s">
        <v>180</v>
      </c>
      <c r="F187" t="s">
        <v>228</v>
      </c>
      <c r="G187" t="s">
        <v>228</v>
      </c>
      <c r="H187" s="1">
        <v>-1</v>
      </c>
      <c r="I187" s="1">
        <v>0</v>
      </c>
      <c r="J187" s="1">
        <v>-0.01</v>
      </c>
      <c r="K187" s="1">
        <v>0</v>
      </c>
      <c r="L187" t="s">
        <v>9</v>
      </c>
      <c r="M187" t="s">
        <v>9</v>
      </c>
      <c r="N187" t="s">
        <v>357</v>
      </c>
    </row>
    <row r="188" spans="1:14" x14ac:dyDescent="0.25">
      <c r="A188" t="s">
        <v>8</v>
      </c>
      <c r="B188" t="s">
        <v>86</v>
      </c>
      <c r="C188" t="s">
        <v>9</v>
      </c>
      <c r="D188" t="s">
        <v>124</v>
      </c>
      <c r="E188" t="s">
        <v>229</v>
      </c>
      <c r="F188" t="s">
        <v>230</v>
      </c>
      <c r="G188" t="s">
        <v>9</v>
      </c>
      <c r="H188" s="1">
        <v>35</v>
      </c>
      <c r="I188" s="1">
        <v>35</v>
      </c>
      <c r="J188" s="1">
        <v>7.5757575757575801E-2</v>
      </c>
      <c r="K188" s="1">
        <v>7.5757575757575801E-2</v>
      </c>
      <c r="L188" t="s">
        <v>9</v>
      </c>
      <c r="M188" t="s">
        <v>9</v>
      </c>
      <c r="N188" t="s">
        <v>357</v>
      </c>
    </row>
    <row r="189" spans="1:14" x14ac:dyDescent="0.25">
      <c r="A189" t="s">
        <v>8</v>
      </c>
      <c r="B189" t="s">
        <v>86</v>
      </c>
      <c r="C189" t="s">
        <v>9</v>
      </c>
      <c r="D189" t="s">
        <v>124</v>
      </c>
      <c r="E189" t="s">
        <v>166</v>
      </c>
      <c r="F189" t="s">
        <v>170</v>
      </c>
      <c r="G189" t="s">
        <v>9</v>
      </c>
      <c r="H189" s="1">
        <v>140</v>
      </c>
      <c r="I189" s="1">
        <v>140</v>
      </c>
      <c r="J189" s="1">
        <v>0.30519480519480502</v>
      </c>
      <c r="K189" s="1">
        <v>0.30519480519480502</v>
      </c>
      <c r="L189" t="s">
        <v>9</v>
      </c>
      <c r="M189" t="s">
        <v>9</v>
      </c>
      <c r="N189" t="s">
        <v>357</v>
      </c>
    </row>
    <row r="190" spans="1:14" x14ac:dyDescent="0.25">
      <c r="A190" t="s">
        <v>8</v>
      </c>
      <c r="B190" t="s">
        <v>86</v>
      </c>
      <c r="C190" t="s">
        <v>9</v>
      </c>
      <c r="D190" t="s">
        <v>124</v>
      </c>
      <c r="E190" t="s">
        <v>168</v>
      </c>
      <c r="F190" t="s">
        <v>273</v>
      </c>
      <c r="G190" t="s">
        <v>9</v>
      </c>
      <c r="H190" s="1">
        <v>300</v>
      </c>
      <c r="I190" s="1">
        <v>300</v>
      </c>
      <c r="J190" s="1">
        <v>0.64935064935064901</v>
      </c>
      <c r="K190" s="1">
        <v>0.64935064935064901</v>
      </c>
      <c r="L190" t="s">
        <v>9</v>
      </c>
      <c r="M190" t="s">
        <v>9</v>
      </c>
      <c r="N190" t="s">
        <v>357</v>
      </c>
    </row>
    <row r="191" spans="1:14" x14ac:dyDescent="0.25">
      <c r="A191" t="s">
        <v>8</v>
      </c>
      <c r="B191" t="s">
        <v>86</v>
      </c>
      <c r="C191" t="s">
        <v>9</v>
      </c>
      <c r="D191" t="s">
        <v>124</v>
      </c>
      <c r="E191" t="s">
        <v>166</v>
      </c>
      <c r="F191" t="s">
        <v>171</v>
      </c>
      <c r="G191" t="s">
        <v>9</v>
      </c>
      <c r="H191" s="1">
        <v>-1</v>
      </c>
      <c r="I191" s="1">
        <v>0</v>
      </c>
      <c r="J191" s="1">
        <v>-0.01</v>
      </c>
      <c r="K191" s="1">
        <v>0</v>
      </c>
      <c r="L191" t="s">
        <v>9</v>
      </c>
      <c r="M191" t="s">
        <v>9</v>
      </c>
      <c r="N191" t="s">
        <v>357</v>
      </c>
    </row>
    <row r="192" spans="1:14" x14ac:dyDescent="0.25">
      <c r="A192" t="s">
        <v>8</v>
      </c>
      <c r="B192" t="s">
        <v>86</v>
      </c>
      <c r="C192" t="s">
        <v>9</v>
      </c>
      <c r="D192" t="s">
        <v>124</v>
      </c>
      <c r="E192" t="s">
        <v>257</v>
      </c>
      <c r="F192" t="s">
        <v>259</v>
      </c>
      <c r="G192" t="s">
        <v>9</v>
      </c>
      <c r="H192" s="1">
        <v>155</v>
      </c>
      <c r="I192" s="1">
        <v>155</v>
      </c>
      <c r="J192" s="1">
        <v>0.33333333333333298</v>
      </c>
      <c r="K192" s="1">
        <v>0.33333333333333298</v>
      </c>
      <c r="L192" t="s">
        <v>9</v>
      </c>
      <c r="M192" t="s">
        <v>9</v>
      </c>
      <c r="N192" t="s">
        <v>357</v>
      </c>
    </row>
    <row r="193" spans="1:14" x14ac:dyDescent="0.25">
      <c r="A193" t="s">
        <v>8</v>
      </c>
      <c r="B193" t="s">
        <v>86</v>
      </c>
      <c r="C193" t="s">
        <v>9</v>
      </c>
      <c r="D193" t="s">
        <v>124</v>
      </c>
      <c r="E193" t="s">
        <v>166</v>
      </c>
      <c r="F193" t="s">
        <v>253</v>
      </c>
      <c r="G193" t="s">
        <v>9</v>
      </c>
      <c r="H193" s="1">
        <v>-1</v>
      </c>
      <c r="I193" s="1">
        <v>0</v>
      </c>
      <c r="J193" s="1">
        <v>-0.01</v>
      </c>
      <c r="K193" s="1">
        <v>0</v>
      </c>
      <c r="L193" t="s">
        <v>9</v>
      </c>
      <c r="M193" t="s">
        <v>9</v>
      </c>
      <c r="N193" t="s">
        <v>357</v>
      </c>
    </row>
    <row r="194" spans="1:14" x14ac:dyDescent="0.25">
      <c r="A194" t="s">
        <v>8</v>
      </c>
      <c r="B194" t="s">
        <v>86</v>
      </c>
      <c r="C194" t="s">
        <v>9</v>
      </c>
      <c r="D194" t="s">
        <v>124</v>
      </c>
      <c r="E194" t="s">
        <v>166</v>
      </c>
      <c r="F194" t="s">
        <v>167</v>
      </c>
      <c r="G194" t="s">
        <v>9</v>
      </c>
      <c r="H194" s="1">
        <v>40</v>
      </c>
      <c r="I194" s="1">
        <v>40</v>
      </c>
      <c r="J194" s="1">
        <v>8.2251082251082297E-2</v>
      </c>
      <c r="K194" s="1">
        <v>8.2251082251082297E-2</v>
      </c>
      <c r="L194" t="s">
        <v>9</v>
      </c>
      <c r="M194" t="s">
        <v>9</v>
      </c>
      <c r="N194" t="s">
        <v>357</v>
      </c>
    </row>
    <row r="195" spans="1:14" x14ac:dyDescent="0.25">
      <c r="A195" t="s">
        <v>8</v>
      </c>
      <c r="B195" t="s">
        <v>86</v>
      </c>
      <c r="C195" t="s">
        <v>9</v>
      </c>
      <c r="D195" t="s">
        <v>124</v>
      </c>
      <c r="E195" t="s">
        <v>166</v>
      </c>
      <c r="F195" t="s">
        <v>169</v>
      </c>
      <c r="G195" t="s">
        <v>9</v>
      </c>
      <c r="H195" s="1">
        <v>135</v>
      </c>
      <c r="I195" s="1">
        <v>135</v>
      </c>
      <c r="J195" s="1">
        <v>0.29437229437229401</v>
      </c>
      <c r="K195" s="1">
        <v>0.29437229437229401</v>
      </c>
      <c r="L195" t="s">
        <v>9</v>
      </c>
      <c r="M195" t="s">
        <v>9</v>
      </c>
      <c r="N195" t="s">
        <v>357</v>
      </c>
    </row>
    <row r="196" spans="1:14" x14ac:dyDescent="0.25">
      <c r="A196" t="s">
        <v>8</v>
      </c>
      <c r="B196" t="s">
        <v>86</v>
      </c>
      <c r="C196" t="s">
        <v>9</v>
      </c>
      <c r="D196" t="s">
        <v>124</v>
      </c>
      <c r="E196" t="s">
        <v>257</v>
      </c>
      <c r="F196" t="s">
        <v>258</v>
      </c>
      <c r="G196" t="s">
        <v>9</v>
      </c>
      <c r="H196" s="1">
        <v>55</v>
      </c>
      <c r="I196">
        <v>55</v>
      </c>
      <c r="J196">
        <v>0.119047619047619</v>
      </c>
      <c r="K196">
        <v>0.119047619047619</v>
      </c>
      <c r="L196" t="s">
        <v>9</v>
      </c>
      <c r="M196" t="s">
        <v>9</v>
      </c>
      <c r="N196" t="s">
        <v>357</v>
      </c>
    </row>
    <row r="197" spans="1:14" x14ac:dyDescent="0.25">
      <c r="A197" t="s">
        <v>8</v>
      </c>
      <c r="B197" t="s">
        <v>86</v>
      </c>
      <c r="C197" t="s">
        <v>9</v>
      </c>
      <c r="D197" t="s">
        <v>124</v>
      </c>
      <c r="E197" t="s">
        <v>257</v>
      </c>
      <c r="F197" t="s">
        <v>262</v>
      </c>
      <c r="G197" t="s">
        <v>9</v>
      </c>
      <c r="H197">
        <v>20</v>
      </c>
      <c r="I197">
        <v>20</v>
      </c>
      <c r="J197">
        <v>4.11255411255411E-2</v>
      </c>
      <c r="K197">
        <v>4.11255411255411E-2</v>
      </c>
      <c r="L197" s="1" t="s">
        <v>9</v>
      </c>
      <c r="M197" s="1" t="s">
        <v>9</v>
      </c>
      <c r="N197" t="s">
        <v>357</v>
      </c>
    </row>
    <row r="198" spans="1:14" x14ac:dyDescent="0.25">
      <c r="A198" t="s">
        <v>8</v>
      </c>
      <c r="B198" t="s">
        <v>86</v>
      </c>
      <c r="C198" t="s">
        <v>9</v>
      </c>
      <c r="D198" t="s">
        <v>124</v>
      </c>
      <c r="E198" t="s">
        <v>353</v>
      </c>
      <c r="F198" t="s">
        <v>16</v>
      </c>
      <c r="G198" t="s">
        <v>9</v>
      </c>
      <c r="H198">
        <v>10</v>
      </c>
      <c r="I198">
        <v>10</v>
      </c>
      <c r="J198">
        <v>2.3809523809523801E-2</v>
      </c>
      <c r="K198">
        <v>2.3809523809523801E-2</v>
      </c>
      <c r="L198" s="1" t="s">
        <v>9</v>
      </c>
      <c r="M198" s="1" t="s">
        <v>9</v>
      </c>
      <c r="N198" t="s">
        <v>357</v>
      </c>
    </row>
    <row r="199" spans="1:14" x14ac:dyDescent="0.25">
      <c r="A199" t="s">
        <v>8</v>
      </c>
      <c r="B199" t="s">
        <v>86</v>
      </c>
      <c r="C199" t="s">
        <v>9</v>
      </c>
      <c r="D199" t="s">
        <v>124</v>
      </c>
      <c r="E199" t="s">
        <v>257</v>
      </c>
      <c r="F199" t="s">
        <v>228</v>
      </c>
      <c r="G199" t="s">
        <v>9</v>
      </c>
      <c r="H199" s="1">
        <v>-1</v>
      </c>
      <c r="I199" s="1">
        <v>0</v>
      </c>
      <c r="J199" s="1">
        <v>-0.01</v>
      </c>
      <c r="K199" s="1">
        <v>0</v>
      </c>
      <c r="L199" t="s">
        <v>9</v>
      </c>
      <c r="M199" t="s">
        <v>9</v>
      </c>
      <c r="N199" t="s">
        <v>357</v>
      </c>
    </row>
    <row r="200" spans="1:14" x14ac:dyDescent="0.25">
      <c r="A200" t="s">
        <v>8</v>
      </c>
      <c r="B200" t="s">
        <v>86</v>
      </c>
      <c r="C200" t="s">
        <v>9</v>
      </c>
      <c r="D200" t="s">
        <v>124</v>
      </c>
      <c r="E200" t="s">
        <v>353</v>
      </c>
      <c r="F200" t="s">
        <v>15</v>
      </c>
      <c r="G200" t="s">
        <v>9</v>
      </c>
      <c r="H200" s="1">
        <v>125</v>
      </c>
      <c r="I200" s="1">
        <v>125</v>
      </c>
      <c r="J200" s="1">
        <v>0.270562770562771</v>
      </c>
      <c r="K200" s="1">
        <v>0.270562770562771</v>
      </c>
      <c r="L200" t="s">
        <v>9</v>
      </c>
      <c r="M200" t="s">
        <v>9</v>
      </c>
      <c r="N200" t="s">
        <v>357</v>
      </c>
    </row>
    <row r="201" spans="1:14" x14ac:dyDescent="0.25">
      <c r="A201" t="s">
        <v>8</v>
      </c>
      <c r="B201" t="s">
        <v>86</v>
      </c>
      <c r="C201" t="s">
        <v>9</v>
      </c>
      <c r="D201" t="s">
        <v>124</v>
      </c>
      <c r="E201" t="s">
        <v>168</v>
      </c>
      <c r="F201" t="s">
        <v>272</v>
      </c>
      <c r="G201" t="s">
        <v>9</v>
      </c>
      <c r="H201" s="1">
        <v>45</v>
      </c>
      <c r="I201" s="1">
        <v>45</v>
      </c>
      <c r="J201" s="1">
        <v>9.5238095238095205E-2</v>
      </c>
      <c r="K201" s="1">
        <v>9.5238095238095205E-2</v>
      </c>
      <c r="L201" t="s">
        <v>9</v>
      </c>
      <c r="M201" t="s">
        <v>9</v>
      </c>
      <c r="N201" t="s">
        <v>357</v>
      </c>
    </row>
    <row r="202" spans="1:14" x14ac:dyDescent="0.25">
      <c r="A202" t="s">
        <v>8</v>
      </c>
      <c r="B202" t="s">
        <v>86</v>
      </c>
      <c r="C202" t="s">
        <v>9</v>
      </c>
      <c r="D202" t="s">
        <v>124</v>
      </c>
      <c r="E202" t="s">
        <v>166</v>
      </c>
      <c r="F202" t="s">
        <v>254</v>
      </c>
      <c r="G202" t="s">
        <v>9</v>
      </c>
      <c r="H202" s="1">
        <v>-1</v>
      </c>
      <c r="I202" s="1">
        <v>0</v>
      </c>
      <c r="J202" s="1">
        <v>-0.01</v>
      </c>
      <c r="K202" s="1">
        <v>0</v>
      </c>
      <c r="L202" t="s">
        <v>9</v>
      </c>
      <c r="M202" t="s">
        <v>9</v>
      </c>
      <c r="N202" t="s">
        <v>357</v>
      </c>
    </row>
    <row r="203" spans="1:14" x14ac:dyDescent="0.25">
      <c r="A203" t="s">
        <v>8</v>
      </c>
      <c r="B203" t="s">
        <v>86</v>
      </c>
      <c r="C203" t="s">
        <v>9</v>
      </c>
      <c r="D203" t="s">
        <v>124</v>
      </c>
      <c r="E203" t="s">
        <v>242</v>
      </c>
      <c r="F203" t="s">
        <v>238</v>
      </c>
      <c r="G203" t="s">
        <v>9</v>
      </c>
      <c r="H203" s="1">
        <v>-1</v>
      </c>
      <c r="I203" s="1">
        <v>0</v>
      </c>
      <c r="J203" s="1">
        <v>-0.01</v>
      </c>
      <c r="K203" s="1">
        <v>0</v>
      </c>
      <c r="L203" t="s">
        <v>9</v>
      </c>
      <c r="M203" t="s">
        <v>9</v>
      </c>
      <c r="N203" t="s">
        <v>357</v>
      </c>
    </row>
    <row r="204" spans="1:14" x14ac:dyDescent="0.25">
      <c r="A204" t="s">
        <v>8</v>
      </c>
      <c r="B204" t="s">
        <v>86</v>
      </c>
      <c r="C204" t="s">
        <v>9</v>
      </c>
      <c r="D204" t="s">
        <v>124</v>
      </c>
      <c r="E204" t="s">
        <v>166</v>
      </c>
      <c r="F204" t="s">
        <v>252</v>
      </c>
      <c r="G204" t="s">
        <v>9</v>
      </c>
      <c r="H204" s="1">
        <v>110</v>
      </c>
      <c r="I204" s="1">
        <v>110</v>
      </c>
      <c r="J204" s="1">
        <v>0.23593073593073599</v>
      </c>
      <c r="K204" s="1">
        <v>0.23593073593073599</v>
      </c>
      <c r="L204" t="s">
        <v>9</v>
      </c>
      <c r="M204" t="s">
        <v>9</v>
      </c>
      <c r="N204" t="s">
        <v>357</v>
      </c>
    </row>
    <row r="205" spans="1:14" x14ac:dyDescent="0.25">
      <c r="A205" t="s">
        <v>8</v>
      </c>
      <c r="B205" t="s">
        <v>86</v>
      </c>
      <c r="C205" t="s">
        <v>9</v>
      </c>
      <c r="D205" t="s">
        <v>124</v>
      </c>
      <c r="E205" t="s">
        <v>229</v>
      </c>
      <c r="F205" t="s">
        <v>248</v>
      </c>
      <c r="G205" t="s">
        <v>9</v>
      </c>
      <c r="H205" s="1">
        <v>-1</v>
      </c>
      <c r="I205" s="1">
        <v>0</v>
      </c>
      <c r="J205" s="1">
        <v>-0.01</v>
      </c>
      <c r="K205" s="1">
        <v>0</v>
      </c>
      <c r="L205" t="s">
        <v>9</v>
      </c>
      <c r="M205" t="s">
        <v>9</v>
      </c>
      <c r="N205" t="s">
        <v>357</v>
      </c>
    </row>
    <row r="206" spans="1:14" x14ac:dyDescent="0.25">
      <c r="A206" t="s">
        <v>8</v>
      </c>
      <c r="B206" t="s">
        <v>86</v>
      </c>
      <c r="C206" t="s">
        <v>9</v>
      </c>
      <c r="D206" t="s">
        <v>124</v>
      </c>
      <c r="E206" t="s">
        <v>242</v>
      </c>
      <c r="F206" t="s">
        <v>248</v>
      </c>
      <c r="G206" t="s">
        <v>9</v>
      </c>
      <c r="H206" s="1">
        <v>440</v>
      </c>
      <c r="I206" s="1">
        <v>440</v>
      </c>
      <c r="J206" s="1">
        <v>0.95670995670995695</v>
      </c>
      <c r="K206" s="1">
        <v>0.95670995670995695</v>
      </c>
      <c r="L206" t="s">
        <v>9</v>
      </c>
      <c r="M206" t="s">
        <v>9</v>
      </c>
      <c r="N206" t="s">
        <v>357</v>
      </c>
    </row>
    <row r="207" spans="1:14" x14ac:dyDescent="0.25">
      <c r="A207" t="s">
        <v>8</v>
      </c>
      <c r="B207" t="s">
        <v>86</v>
      </c>
      <c r="C207" t="s">
        <v>9</v>
      </c>
      <c r="D207" t="s">
        <v>124</v>
      </c>
      <c r="E207" t="s">
        <v>257</v>
      </c>
      <c r="F207" t="s">
        <v>261</v>
      </c>
      <c r="G207" t="s">
        <v>9</v>
      </c>
      <c r="H207" s="1">
        <v>70</v>
      </c>
      <c r="I207" s="1">
        <v>70</v>
      </c>
      <c r="J207" s="1">
        <v>0.153679653679654</v>
      </c>
      <c r="K207" s="1">
        <v>0.153679653679654</v>
      </c>
      <c r="L207" t="s">
        <v>9</v>
      </c>
      <c r="M207" t="s">
        <v>9</v>
      </c>
      <c r="N207" t="s">
        <v>357</v>
      </c>
    </row>
    <row r="208" spans="1:14" x14ac:dyDescent="0.25">
      <c r="A208" t="s">
        <v>8</v>
      </c>
      <c r="B208" t="s">
        <v>86</v>
      </c>
      <c r="C208" t="s">
        <v>9</v>
      </c>
      <c r="D208" t="s">
        <v>124</v>
      </c>
      <c r="E208" t="s">
        <v>180</v>
      </c>
      <c r="F208" t="s">
        <v>218</v>
      </c>
      <c r="G208" t="s">
        <v>215</v>
      </c>
      <c r="H208" s="1">
        <v>420</v>
      </c>
      <c r="I208" s="1">
        <v>420</v>
      </c>
      <c r="J208" s="1">
        <v>0.91125541125541099</v>
      </c>
      <c r="K208" s="1">
        <v>0.91125541125541099</v>
      </c>
      <c r="L208" t="s">
        <v>9</v>
      </c>
      <c r="M208" t="s">
        <v>9</v>
      </c>
      <c r="N208" t="s">
        <v>357</v>
      </c>
    </row>
    <row r="209" spans="1:14" x14ac:dyDescent="0.25">
      <c r="A209" t="s">
        <v>8</v>
      </c>
      <c r="B209" t="s">
        <v>86</v>
      </c>
      <c r="C209" t="s">
        <v>9</v>
      </c>
      <c r="D209" t="s">
        <v>124</v>
      </c>
      <c r="E209" t="s">
        <v>242</v>
      </c>
      <c r="F209" t="s">
        <v>235</v>
      </c>
      <c r="G209" t="s">
        <v>9</v>
      </c>
      <c r="H209" s="1">
        <v>-1</v>
      </c>
      <c r="I209" s="1">
        <v>0</v>
      </c>
      <c r="J209" s="1">
        <v>-0.01</v>
      </c>
      <c r="K209" s="1">
        <v>0</v>
      </c>
      <c r="L209" t="s">
        <v>9</v>
      </c>
      <c r="M209" t="s">
        <v>9</v>
      </c>
      <c r="N209" t="s">
        <v>357</v>
      </c>
    </row>
    <row r="210" spans="1:14" x14ac:dyDescent="0.25">
      <c r="A210" t="s">
        <v>8</v>
      </c>
      <c r="B210" t="s">
        <v>86</v>
      </c>
      <c r="C210" t="s">
        <v>9</v>
      </c>
      <c r="D210" t="s">
        <v>124</v>
      </c>
      <c r="E210" t="s">
        <v>257</v>
      </c>
      <c r="F210" t="s">
        <v>340</v>
      </c>
      <c r="G210" t="s">
        <v>9</v>
      </c>
      <c r="H210" s="1">
        <v>15</v>
      </c>
      <c r="I210" s="1">
        <v>15</v>
      </c>
      <c r="J210" s="1">
        <v>3.03030303030303E-2</v>
      </c>
      <c r="K210" s="1">
        <v>3.03030303030303E-2</v>
      </c>
      <c r="L210" t="s">
        <v>9</v>
      </c>
      <c r="M210" t="s">
        <v>9</v>
      </c>
      <c r="N210" t="s">
        <v>357</v>
      </c>
    </row>
    <row r="211" spans="1:14" x14ac:dyDescent="0.25">
      <c r="A211" t="s">
        <v>8</v>
      </c>
      <c r="B211" t="s">
        <v>86</v>
      </c>
      <c r="C211" t="s">
        <v>9</v>
      </c>
      <c r="D211" t="s">
        <v>124</v>
      </c>
      <c r="E211" t="s">
        <v>180</v>
      </c>
      <c r="F211" t="s">
        <v>219</v>
      </c>
      <c r="G211" t="s">
        <v>216</v>
      </c>
      <c r="H211" s="1">
        <v>40</v>
      </c>
      <c r="I211" s="1">
        <v>40</v>
      </c>
      <c r="J211" s="1">
        <v>8.8744588744588807E-2</v>
      </c>
      <c r="K211" s="1">
        <v>8.8744588744588807E-2</v>
      </c>
      <c r="L211" t="s">
        <v>9</v>
      </c>
      <c r="M211" t="s">
        <v>9</v>
      </c>
      <c r="N211" t="s">
        <v>357</v>
      </c>
    </row>
    <row r="212" spans="1:14" x14ac:dyDescent="0.25">
      <c r="A212" t="s">
        <v>8</v>
      </c>
      <c r="B212" t="s">
        <v>86</v>
      </c>
      <c r="C212" t="s">
        <v>9</v>
      </c>
      <c r="D212" t="s">
        <v>124</v>
      </c>
      <c r="E212" t="s">
        <v>232</v>
      </c>
      <c r="F212" t="s">
        <v>9</v>
      </c>
      <c r="G212" t="s">
        <v>9</v>
      </c>
      <c r="H212" s="1">
        <v>460</v>
      </c>
      <c r="I212" s="1">
        <v>460</v>
      </c>
      <c r="J212" s="1">
        <v>1</v>
      </c>
      <c r="K212" s="1">
        <v>1</v>
      </c>
      <c r="L212" t="s">
        <v>9</v>
      </c>
      <c r="M212" t="s">
        <v>9</v>
      </c>
      <c r="N212" t="s">
        <v>357</v>
      </c>
    </row>
    <row r="213" spans="1:14" x14ac:dyDescent="0.25">
      <c r="A213" t="s">
        <v>8</v>
      </c>
      <c r="B213" t="s">
        <v>86</v>
      </c>
      <c r="C213" t="s">
        <v>9</v>
      </c>
      <c r="D213" t="s">
        <v>124</v>
      </c>
      <c r="E213" t="s">
        <v>242</v>
      </c>
      <c r="F213" t="s">
        <v>237</v>
      </c>
      <c r="G213" t="s">
        <v>9</v>
      </c>
      <c r="H213" s="1">
        <v>-1</v>
      </c>
      <c r="I213" s="1">
        <v>0</v>
      </c>
      <c r="J213" s="1">
        <v>-0.01</v>
      </c>
      <c r="K213" s="1">
        <v>0</v>
      </c>
      <c r="L213" t="s">
        <v>9</v>
      </c>
      <c r="M213" t="s">
        <v>9</v>
      </c>
      <c r="N213" t="s">
        <v>357</v>
      </c>
    </row>
    <row r="214" spans="1:14" x14ac:dyDescent="0.25">
      <c r="A214" t="s">
        <v>8</v>
      </c>
      <c r="B214" t="s">
        <v>86</v>
      </c>
      <c r="C214" t="s">
        <v>9</v>
      </c>
      <c r="D214" t="s">
        <v>124</v>
      </c>
      <c r="E214" t="s">
        <v>168</v>
      </c>
      <c r="F214" t="s">
        <v>248</v>
      </c>
      <c r="G214" t="s">
        <v>9</v>
      </c>
      <c r="H214" s="1">
        <v>-1</v>
      </c>
      <c r="I214" s="1">
        <v>0</v>
      </c>
      <c r="J214" s="1">
        <v>-0.01</v>
      </c>
      <c r="K214" s="1">
        <v>0</v>
      </c>
      <c r="L214" t="s">
        <v>9</v>
      </c>
      <c r="M214" t="s">
        <v>9</v>
      </c>
      <c r="N214" t="s">
        <v>357</v>
      </c>
    </row>
    <row r="215" spans="1:14" x14ac:dyDescent="0.25">
      <c r="A215" t="s">
        <v>8</v>
      </c>
      <c r="B215" t="s">
        <v>86</v>
      </c>
      <c r="C215" t="s">
        <v>9</v>
      </c>
      <c r="D215" t="s">
        <v>124</v>
      </c>
      <c r="E215" t="s">
        <v>242</v>
      </c>
      <c r="F215" t="s">
        <v>239</v>
      </c>
      <c r="G215" t="s">
        <v>9</v>
      </c>
      <c r="H215" s="1">
        <v>10</v>
      </c>
      <c r="I215" s="1">
        <v>10</v>
      </c>
      <c r="J215" s="1">
        <v>2.5974025974026E-2</v>
      </c>
      <c r="K215" s="1">
        <v>2.5974025974026E-2</v>
      </c>
      <c r="L215" t="s">
        <v>9</v>
      </c>
      <c r="M215" t="s">
        <v>9</v>
      </c>
      <c r="N215" t="s">
        <v>357</v>
      </c>
    </row>
    <row r="216" spans="1:14" x14ac:dyDescent="0.25">
      <c r="A216" t="s">
        <v>8</v>
      </c>
      <c r="B216" t="s">
        <v>86</v>
      </c>
      <c r="C216" t="s">
        <v>9</v>
      </c>
      <c r="D216" t="s">
        <v>124</v>
      </c>
      <c r="E216" t="s">
        <v>353</v>
      </c>
      <c r="F216" t="s">
        <v>228</v>
      </c>
      <c r="G216" t="s">
        <v>9</v>
      </c>
      <c r="H216" s="1">
        <v>20</v>
      </c>
      <c r="I216" s="1">
        <v>20</v>
      </c>
      <c r="J216" s="1">
        <v>4.11255411255411E-2</v>
      </c>
      <c r="K216" s="1">
        <v>4.11255411255411E-2</v>
      </c>
      <c r="L216" t="s">
        <v>9</v>
      </c>
      <c r="M216" t="s">
        <v>9</v>
      </c>
      <c r="N216" t="s">
        <v>357</v>
      </c>
    </row>
    <row r="217" spans="1:14" x14ac:dyDescent="0.25">
      <c r="A217" t="s">
        <v>8</v>
      </c>
      <c r="B217" t="s">
        <v>86</v>
      </c>
      <c r="C217" t="s">
        <v>9</v>
      </c>
      <c r="D217" t="s">
        <v>124</v>
      </c>
      <c r="E217" t="s">
        <v>257</v>
      </c>
      <c r="F217" t="s">
        <v>260</v>
      </c>
      <c r="G217" t="s">
        <v>9</v>
      </c>
      <c r="H217" s="1">
        <v>150</v>
      </c>
      <c r="I217" s="1">
        <v>150</v>
      </c>
      <c r="J217" s="1">
        <v>0.32251082251082303</v>
      </c>
      <c r="K217" s="1">
        <v>0.32251082251082303</v>
      </c>
      <c r="L217" t="s">
        <v>9</v>
      </c>
      <c r="M217" t="s">
        <v>9</v>
      </c>
      <c r="N217" t="s">
        <v>357</v>
      </c>
    </row>
    <row r="218" spans="1:14" x14ac:dyDescent="0.25">
      <c r="A218" t="s">
        <v>8</v>
      </c>
      <c r="B218" t="s">
        <v>86</v>
      </c>
      <c r="C218" t="s">
        <v>9</v>
      </c>
      <c r="D218" t="s">
        <v>124</v>
      </c>
      <c r="E218" t="s">
        <v>229</v>
      </c>
      <c r="F218" t="s">
        <v>231</v>
      </c>
      <c r="G218" t="s">
        <v>9</v>
      </c>
      <c r="H218" s="1">
        <v>415</v>
      </c>
      <c r="I218" s="1">
        <v>415</v>
      </c>
      <c r="J218" s="1">
        <v>0.89610389610389596</v>
      </c>
      <c r="K218" s="1">
        <v>0.89610389610389596</v>
      </c>
      <c r="L218" t="s">
        <v>9</v>
      </c>
      <c r="M218" t="s">
        <v>9</v>
      </c>
      <c r="N218" t="s">
        <v>357</v>
      </c>
    </row>
    <row r="219" spans="1:14" x14ac:dyDescent="0.25">
      <c r="A219" t="s">
        <v>8</v>
      </c>
      <c r="B219" t="s">
        <v>86</v>
      </c>
      <c r="C219" t="s">
        <v>9</v>
      </c>
      <c r="D219" t="s">
        <v>124</v>
      </c>
      <c r="E219" t="s">
        <v>242</v>
      </c>
      <c r="F219" t="s">
        <v>234</v>
      </c>
      <c r="G219" t="s">
        <v>9</v>
      </c>
      <c r="H219" s="1">
        <v>-1</v>
      </c>
      <c r="I219" s="1">
        <v>0</v>
      </c>
      <c r="J219" s="1">
        <v>-0.01</v>
      </c>
      <c r="K219" s="1">
        <v>0</v>
      </c>
      <c r="L219" t="s">
        <v>9</v>
      </c>
      <c r="M219" t="s">
        <v>9</v>
      </c>
      <c r="N219" t="s">
        <v>357</v>
      </c>
    </row>
    <row r="220" spans="1:14" x14ac:dyDescent="0.25">
      <c r="A220" t="s">
        <v>8</v>
      </c>
      <c r="B220" t="s">
        <v>86</v>
      </c>
      <c r="C220" t="s">
        <v>9</v>
      </c>
      <c r="D220" t="s">
        <v>124</v>
      </c>
      <c r="E220" t="s">
        <v>168</v>
      </c>
      <c r="F220" t="s">
        <v>274</v>
      </c>
      <c r="G220" t="s">
        <v>9</v>
      </c>
      <c r="H220" s="1">
        <v>65</v>
      </c>
      <c r="I220" s="1">
        <v>65</v>
      </c>
      <c r="J220" s="1">
        <v>0.14285714285714299</v>
      </c>
      <c r="K220" s="1">
        <v>0.14285714285714299</v>
      </c>
      <c r="L220" t="s">
        <v>9</v>
      </c>
      <c r="M220" t="s">
        <v>9</v>
      </c>
      <c r="N220" t="s">
        <v>357</v>
      </c>
    </row>
    <row r="221" spans="1:14" x14ac:dyDescent="0.25">
      <c r="A221" t="s">
        <v>8</v>
      </c>
      <c r="B221" t="s">
        <v>86</v>
      </c>
      <c r="C221" t="s">
        <v>9</v>
      </c>
      <c r="D221" t="s">
        <v>124</v>
      </c>
      <c r="E221" t="s">
        <v>353</v>
      </c>
      <c r="F221" t="s">
        <v>14</v>
      </c>
      <c r="G221" t="s">
        <v>9</v>
      </c>
      <c r="H221" s="1">
        <v>225</v>
      </c>
      <c r="I221" s="1">
        <v>225</v>
      </c>
      <c r="J221" s="1">
        <v>0.49134199134199102</v>
      </c>
      <c r="K221" s="1">
        <v>0.49134199134199102</v>
      </c>
      <c r="L221" t="s">
        <v>9</v>
      </c>
      <c r="M221" t="s">
        <v>9</v>
      </c>
      <c r="N221" t="s">
        <v>357</v>
      </c>
    </row>
    <row r="222" spans="1:14" x14ac:dyDescent="0.25">
      <c r="A222" t="s">
        <v>8</v>
      </c>
      <c r="B222" t="s">
        <v>87</v>
      </c>
      <c r="C222" t="s">
        <v>9</v>
      </c>
      <c r="D222" t="s">
        <v>125</v>
      </c>
      <c r="E222" t="s">
        <v>353</v>
      </c>
      <c r="F222" t="s">
        <v>16</v>
      </c>
      <c r="G222" t="s">
        <v>9</v>
      </c>
      <c r="H222" s="1">
        <v>10</v>
      </c>
      <c r="I222" s="1">
        <v>10</v>
      </c>
      <c r="J222" s="1">
        <v>1.7612524461839502E-2</v>
      </c>
      <c r="K222" s="1">
        <v>1.7612524461839502E-2</v>
      </c>
      <c r="L222" t="s">
        <v>9</v>
      </c>
      <c r="M222" t="s">
        <v>9</v>
      </c>
      <c r="N222" t="s">
        <v>357</v>
      </c>
    </row>
    <row r="223" spans="1:14" x14ac:dyDescent="0.25">
      <c r="A223" t="s">
        <v>8</v>
      </c>
      <c r="B223" t="s">
        <v>87</v>
      </c>
      <c r="C223" t="s">
        <v>9</v>
      </c>
      <c r="D223" t="s">
        <v>125</v>
      </c>
      <c r="E223" t="s">
        <v>229</v>
      </c>
      <c r="F223" t="s">
        <v>231</v>
      </c>
      <c r="G223" t="s">
        <v>9</v>
      </c>
      <c r="H223" s="1">
        <v>465</v>
      </c>
      <c r="I223" s="1">
        <v>465</v>
      </c>
      <c r="J223" s="1">
        <v>0.91389432485322897</v>
      </c>
      <c r="K223" s="1">
        <v>0.91389432485322897</v>
      </c>
      <c r="L223" t="s">
        <v>9</v>
      </c>
      <c r="M223" t="s">
        <v>9</v>
      </c>
      <c r="N223" t="s">
        <v>357</v>
      </c>
    </row>
    <row r="224" spans="1:14" x14ac:dyDescent="0.25">
      <c r="A224" t="s">
        <v>8</v>
      </c>
      <c r="B224" t="s">
        <v>87</v>
      </c>
      <c r="C224" t="s">
        <v>9</v>
      </c>
      <c r="D224" t="s">
        <v>125</v>
      </c>
      <c r="E224" t="s">
        <v>166</v>
      </c>
      <c r="F224" t="s">
        <v>248</v>
      </c>
      <c r="G224" t="s">
        <v>9</v>
      </c>
      <c r="H224" s="1">
        <v>-1</v>
      </c>
      <c r="I224" s="1">
        <v>0</v>
      </c>
      <c r="J224" s="1">
        <v>-0.01</v>
      </c>
      <c r="K224" s="1">
        <v>0</v>
      </c>
      <c r="L224" t="s">
        <v>9</v>
      </c>
      <c r="M224" t="s">
        <v>9</v>
      </c>
      <c r="N224" t="s">
        <v>357</v>
      </c>
    </row>
    <row r="225" spans="1:14" x14ac:dyDescent="0.25">
      <c r="A225" t="s">
        <v>8</v>
      </c>
      <c r="B225" t="s">
        <v>87</v>
      </c>
      <c r="C225" t="s">
        <v>9</v>
      </c>
      <c r="D225" t="s">
        <v>125</v>
      </c>
      <c r="E225" t="s">
        <v>166</v>
      </c>
      <c r="F225" t="s">
        <v>253</v>
      </c>
      <c r="G225" t="s">
        <v>9</v>
      </c>
      <c r="H225" s="1">
        <v>125</v>
      </c>
      <c r="I225" s="1">
        <v>125</v>
      </c>
      <c r="J225" s="1">
        <v>0.24266144814089999</v>
      </c>
      <c r="K225" s="1">
        <v>0.24266144814089999</v>
      </c>
      <c r="L225" t="s">
        <v>9</v>
      </c>
      <c r="M225" t="s">
        <v>9</v>
      </c>
      <c r="N225" t="s">
        <v>357</v>
      </c>
    </row>
    <row r="226" spans="1:14" x14ac:dyDescent="0.25">
      <c r="A226" t="s">
        <v>8</v>
      </c>
      <c r="B226" t="s">
        <v>87</v>
      </c>
      <c r="C226" t="s">
        <v>9</v>
      </c>
      <c r="D226" t="s">
        <v>125</v>
      </c>
      <c r="E226" t="s">
        <v>166</v>
      </c>
      <c r="F226" t="s">
        <v>171</v>
      </c>
      <c r="G226" t="s">
        <v>9</v>
      </c>
      <c r="H226" s="1">
        <v>10</v>
      </c>
      <c r="I226" s="1">
        <v>10</v>
      </c>
      <c r="J226" s="1">
        <v>1.9569471624266099E-2</v>
      </c>
      <c r="K226" s="1">
        <v>1.9569471624266099E-2</v>
      </c>
      <c r="L226" t="s">
        <v>9</v>
      </c>
      <c r="M226" t="s">
        <v>9</v>
      </c>
      <c r="N226" t="s">
        <v>357</v>
      </c>
    </row>
    <row r="227" spans="1:14" x14ac:dyDescent="0.25">
      <c r="A227" t="s">
        <v>8</v>
      </c>
      <c r="B227" t="s">
        <v>87</v>
      </c>
      <c r="C227" t="s">
        <v>9</v>
      </c>
      <c r="D227" t="s">
        <v>125</v>
      </c>
      <c r="E227" t="s">
        <v>229</v>
      </c>
      <c r="F227" t="s">
        <v>217</v>
      </c>
      <c r="G227" t="s">
        <v>9</v>
      </c>
      <c r="H227" s="1">
        <v>30</v>
      </c>
      <c r="I227" s="1">
        <v>30</v>
      </c>
      <c r="J227" s="1">
        <v>5.4794520547945202E-2</v>
      </c>
      <c r="K227" s="1">
        <v>5.4794520547945202E-2</v>
      </c>
      <c r="L227" t="s">
        <v>9</v>
      </c>
      <c r="M227" t="s">
        <v>9</v>
      </c>
      <c r="N227" t="s">
        <v>357</v>
      </c>
    </row>
    <row r="228" spans="1:14" x14ac:dyDescent="0.25">
      <c r="A228" t="s">
        <v>8</v>
      </c>
      <c r="B228" t="s">
        <v>87</v>
      </c>
      <c r="C228" t="s">
        <v>9</v>
      </c>
      <c r="D228" t="s">
        <v>125</v>
      </c>
      <c r="E228" t="s">
        <v>166</v>
      </c>
      <c r="F228" t="s">
        <v>167</v>
      </c>
      <c r="G228" t="s">
        <v>9</v>
      </c>
      <c r="H228" s="1">
        <v>5</v>
      </c>
      <c r="I228" s="1">
        <v>5</v>
      </c>
      <c r="J228" s="1">
        <v>1.3698630136986301E-2</v>
      </c>
      <c r="K228" s="1">
        <v>1.3698630136986301E-2</v>
      </c>
      <c r="L228" t="s">
        <v>9</v>
      </c>
      <c r="M228" t="s">
        <v>9</v>
      </c>
      <c r="N228" t="s">
        <v>357</v>
      </c>
    </row>
    <row r="229" spans="1:14" x14ac:dyDescent="0.25">
      <c r="A229" t="s">
        <v>8</v>
      </c>
      <c r="B229" t="s">
        <v>87</v>
      </c>
      <c r="C229" t="s">
        <v>9</v>
      </c>
      <c r="D229" t="s">
        <v>125</v>
      </c>
      <c r="E229" t="s">
        <v>168</v>
      </c>
      <c r="F229" t="s">
        <v>271</v>
      </c>
      <c r="G229" t="s">
        <v>9</v>
      </c>
      <c r="H229" s="1">
        <v>265</v>
      </c>
      <c r="I229" s="1">
        <v>265</v>
      </c>
      <c r="J229" s="1">
        <v>0.51467710371819997</v>
      </c>
      <c r="K229" s="1">
        <v>0.51467710371819997</v>
      </c>
      <c r="L229" t="s">
        <v>9</v>
      </c>
      <c r="M229" t="s">
        <v>9</v>
      </c>
      <c r="N229" t="s">
        <v>357</v>
      </c>
    </row>
    <row r="230" spans="1:14" x14ac:dyDescent="0.25">
      <c r="A230" t="s">
        <v>8</v>
      </c>
      <c r="B230" t="s">
        <v>87</v>
      </c>
      <c r="C230" t="s">
        <v>9</v>
      </c>
      <c r="D230" t="s">
        <v>125</v>
      </c>
      <c r="E230" t="s">
        <v>242</v>
      </c>
      <c r="F230" t="s">
        <v>236</v>
      </c>
      <c r="G230" t="s">
        <v>9</v>
      </c>
      <c r="H230" s="1">
        <v>-1</v>
      </c>
      <c r="I230" s="1">
        <v>0</v>
      </c>
      <c r="J230" s="1">
        <v>-0.01</v>
      </c>
      <c r="K230" s="1">
        <v>0</v>
      </c>
      <c r="L230" t="s">
        <v>9</v>
      </c>
      <c r="M230" t="s">
        <v>9</v>
      </c>
      <c r="N230" t="s">
        <v>357</v>
      </c>
    </row>
    <row r="231" spans="1:14" x14ac:dyDescent="0.25">
      <c r="A231" t="s">
        <v>8</v>
      </c>
      <c r="B231" t="s">
        <v>87</v>
      </c>
      <c r="C231" t="s">
        <v>9</v>
      </c>
      <c r="D231" t="s">
        <v>125</v>
      </c>
      <c r="E231" t="s">
        <v>257</v>
      </c>
      <c r="F231" t="s">
        <v>228</v>
      </c>
      <c r="G231" t="s">
        <v>9</v>
      </c>
      <c r="H231" s="1">
        <v>-1</v>
      </c>
      <c r="I231" s="1">
        <v>0</v>
      </c>
      <c r="J231" s="1">
        <v>-0.01</v>
      </c>
      <c r="K231" s="1">
        <v>0</v>
      </c>
      <c r="L231" t="s">
        <v>9</v>
      </c>
      <c r="M231" t="s">
        <v>9</v>
      </c>
      <c r="N231" t="s">
        <v>357</v>
      </c>
    </row>
    <row r="232" spans="1:14" x14ac:dyDescent="0.25">
      <c r="A232" t="s">
        <v>8</v>
      </c>
      <c r="B232" t="s">
        <v>87</v>
      </c>
      <c r="C232" t="s">
        <v>9</v>
      </c>
      <c r="D232" t="s">
        <v>125</v>
      </c>
      <c r="E232" t="s">
        <v>166</v>
      </c>
      <c r="F232" t="s">
        <v>169</v>
      </c>
      <c r="G232" t="s">
        <v>9</v>
      </c>
      <c r="H232" s="1">
        <v>290</v>
      </c>
      <c r="I232" s="1">
        <v>290</v>
      </c>
      <c r="J232" s="1">
        <v>0.56947162426614495</v>
      </c>
      <c r="K232" s="1">
        <v>0.56947162426614495</v>
      </c>
      <c r="L232" t="s">
        <v>9</v>
      </c>
      <c r="M232" t="s">
        <v>9</v>
      </c>
      <c r="N232" t="s">
        <v>357</v>
      </c>
    </row>
    <row r="233" spans="1:14" x14ac:dyDescent="0.25">
      <c r="A233" t="s">
        <v>8</v>
      </c>
      <c r="B233" t="s">
        <v>87</v>
      </c>
      <c r="C233" t="s">
        <v>9</v>
      </c>
      <c r="D233" t="s">
        <v>125</v>
      </c>
      <c r="E233" t="s">
        <v>353</v>
      </c>
      <c r="F233" t="s">
        <v>13</v>
      </c>
      <c r="G233" t="s">
        <v>9</v>
      </c>
      <c r="H233" s="1">
        <v>65</v>
      </c>
      <c r="I233" s="1">
        <v>65</v>
      </c>
      <c r="J233" s="1">
        <v>0.12720156555772999</v>
      </c>
      <c r="K233" s="1">
        <v>0.12720156555772999</v>
      </c>
      <c r="L233" t="s">
        <v>9</v>
      </c>
      <c r="M233" t="s">
        <v>9</v>
      </c>
      <c r="N233" t="s">
        <v>357</v>
      </c>
    </row>
    <row r="234" spans="1:14" x14ac:dyDescent="0.25">
      <c r="A234" t="s">
        <v>8</v>
      </c>
      <c r="B234" t="s">
        <v>87</v>
      </c>
      <c r="C234" t="s">
        <v>9</v>
      </c>
      <c r="D234" t="s">
        <v>125</v>
      </c>
      <c r="E234" t="s">
        <v>353</v>
      </c>
      <c r="F234" t="s">
        <v>15</v>
      </c>
      <c r="G234" t="s">
        <v>9</v>
      </c>
      <c r="H234" s="1">
        <v>115</v>
      </c>
      <c r="I234" s="1">
        <v>115</v>
      </c>
      <c r="J234" s="1">
        <v>0.22113502935420701</v>
      </c>
      <c r="K234" s="1">
        <v>0.22113502935420701</v>
      </c>
      <c r="L234" t="s">
        <v>9</v>
      </c>
      <c r="M234" t="s">
        <v>9</v>
      </c>
      <c r="N234" t="s">
        <v>357</v>
      </c>
    </row>
    <row r="235" spans="1:14" x14ac:dyDescent="0.25">
      <c r="A235" t="s">
        <v>8</v>
      </c>
      <c r="B235" t="s">
        <v>87</v>
      </c>
      <c r="C235" t="s">
        <v>9</v>
      </c>
      <c r="D235" t="s">
        <v>125</v>
      </c>
      <c r="E235" t="s">
        <v>229</v>
      </c>
      <c r="F235" t="s">
        <v>230</v>
      </c>
      <c r="G235" t="s">
        <v>9</v>
      </c>
      <c r="H235" s="1">
        <v>15</v>
      </c>
      <c r="I235" s="1">
        <v>15</v>
      </c>
      <c r="J235" s="1">
        <v>3.1311154598825802E-2</v>
      </c>
      <c r="K235" s="1">
        <v>3.1311154598825802E-2</v>
      </c>
      <c r="L235" t="s">
        <v>9</v>
      </c>
      <c r="M235" t="s">
        <v>9</v>
      </c>
      <c r="N235" t="s">
        <v>357</v>
      </c>
    </row>
    <row r="236" spans="1:14" x14ac:dyDescent="0.25">
      <c r="A236" t="s">
        <v>8</v>
      </c>
      <c r="B236" t="s">
        <v>87</v>
      </c>
      <c r="C236" t="s">
        <v>9</v>
      </c>
      <c r="D236" t="s">
        <v>125</v>
      </c>
      <c r="E236" t="s">
        <v>257</v>
      </c>
      <c r="F236" t="s">
        <v>280</v>
      </c>
      <c r="G236" t="s">
        <v>9</v>
      </c>
      <c r="H236" s="1">
        <v>5</v>
      </c>
      <c r="I236" s="1">
        <v>5</v>
      </c>
      <c r="J236" s="1">
        <v>1.3698630136986301E-2</v>
      </c>
      <c r="K236" s="1">
        <v>1.3698630136986301E-2</v>
      </c>
      <c r="L236" t="s">
        <v>9</v>
      </c>
      <c r="M236" t="s">
        <v>9</v>
      </c>
      <c r="N236" t="s">
        <v>357</v>
      </c>
    </row>
    <row r="237" spans="1:14" x14ac:dyDescent="0.25">
      <c r="A237" t="s">
        <v>8</v>
      </c>
      <c r="B237" t="s">
        <v>87</v>
      </c>
      <c r="C237" t="s">
        <v>9</v>
      </c>
      <c r="D237" t="s">
        <v>125</v>
      </c>
      <c r="E237" t="s">
        <v>168</v>
      </c>
      <c r="F237" t="s">
        <v>272</v>
      </c>
      <c r="G237" t="s">
        <v>9</v>
      </c>
      <c r="H237" s="1">
        <v>50</v>
      </c>
      <c r="I237" s="1">
        <v>50</v>
      </c>
      <c r="J237" s="1">
        <v>9.9804305283757305E-2</v>
      </c>
      <c r="K237" s="1">
        <v>9.9804305283757305E-2</v>
      </c>
      <c r="L237" t="s">
        <v>9</v>
      </c>
      <c r="M237" t="s">
        <v>9</v>
      </c>
      <c r="N237" t="s">
        <v>357</v>
      </c>
    </row>
    <row r="238" spans="1:14" x14ac:dyDescent="0.25">
      <c r="A238" t="s">
        <v>8</v>
      </c>
      <c r="B238" t="s">
        <v>87</v>
      </c>
      <c r="C238" t="s">
        <v>9</v>
      </c>
      <c r="D238" t="s">
        <v>125</v>
      </c>
      <c r="E238" t="s">
        <v>353</v>
      </c>
      <c r="F238" t="s">
        <v>14</v>
      </c>
      <c r="G238" t="s">
        <v>9</v>
      </c>
      <c r="H238" s="1">
        <v>325</v>
      </c>
      <c r="I238" s="1">
        <v>325</v>
      </c>
      <c r="J238" s="1">
        <v>0.63405088062622295</v>
      </c>
      <c r="K238" s="1">
        <v>0.63405088062622295</v>
      </c>
      <c r="L238" t="s">
        <v>9</v>
      </c>
      <c r="M238" t="s">
        <v>9</v>
      </c>
      <c r="N238" t="s">
        <v>357</v>
      </c>
    </row>
    <row r="239" spans="1:14" x14ac:dyDescent="0.25">
      <c r="A239" t="s">
        <v>8</v>
      </c>
      <c r="B239" t="s">
        <v>87</v>
      </c>
      <c r="C239" t="s">
        <v>9</v>
      </c>
      <c r="D239" t="s">
        <v>125</v>
      </c>
      <c r="E239" t="s">
        <v>168</v>
      </c>
      <c r="F239" t="s">
        <v>274</v>
      </c>
      <c r="G239" t="s">
        <v>9</v>
      </c>
      <c r="H239" s="1">
        <v>35</v>
      </c>
      <c r="I239" s="1">
        <v>35</v>
      </c>
      <c r="J239" s="1">
        <v>7.2407045009784704E-2</v>
      </c>
      <c r="K239" s="1">
        <v>7.2407045009784704E-2</v>
      </c>
      <c r="L239" t="s">
        <v>9</v>
      </c>
      <c r="M239" t="s">
        <v>9</v>
      </c>
      <c r="N239" t="s">
        <v>357</v>
      </c>
    </row>
    <row r="240" spans="1:14" x14ac:dyDescent="0.25">
      <c r="A240" t="s">
        <v>8</v>
      </c>
      <c r="B240" t="s">
        <v>87</v>
      </c>
      <c r="C240" t="s">
        <v>9</v>
      </c>
      <c r="D240" t="s">
        <v>125</v>
      </c>
      <c r="E240" t="s">
        <v>257</v>
      </c>
      <c r="F240" t="s">
        <v>259</v>
      </c>
      <c r="G240" t="s">
        <v>9</v>
      </c>
      <c r="H240" s="1">
        <v>75</v>
      </c>
      <c r="I240" s="1">
        <v>75</v>
      </c>
      <c r="J240" s="1">
        <v>0.14677103718199599</v>
      </c>
      <c r="K240" s="1">
        <v>0.14677103718199599</v>
      </c>
      <c r="L240" t="s">
        <v>9</v>
      </c>
      <c r="M240" t="s">
        <v>9</v>
      </c>
      <c r="N240" t="s">
        <v>357</v>
      </c>
    </row>
    <row r="241" spans="1:14" x14ac:dyDescent="0.25">
      <c r="A241" t="s">
        <v>8</v>
      </c>
      <c r="B241" t="s">
        <v>87</v>
      </c>
      <c r="C241" t="s">
        <v>9</v>
      </c>
      <c r="D241" t="s">
        <v>125</v>
      </c>
      <c r="E241" t="s">
        <v>229</v>
      </c>
      <c r="F241" t="s">
        <v>248</v>
      </c>
      <c r="G241" t="s">
        <v>9</v>
      </c>
      <c r="H241" s="1">
        <v>-1</v>
      </c>
      <c r="I241" s="1">
        <v>0</v>
      </c>
      <c r="J241" s="1">
        <v>-0.01</v>
      </c>
      <c r="K241" s="1">
        <v>0</v>
      </c>
      <c r="L241" t="s">
        <v>9</v>
      </c>
      <c r="M241" t="s">
        <v>9</v>
      </c>
      <c r="N241" t="s">
        <v>357</v>
      </c>
    </row>
    <row r="242" spans="1:14" x14ac:dyDescent="0.25">
      <c r="A242" t="s">
        <v>8</v>
      </c>
      <c r="B242" t="s">
        <v>87</v>
      </c>
      <c r="C242" t="s">
        <v>9</v>
      </c>
      <c r="D242" t="s">
        <v>125</v>
      </c>
      <c r="E242" t="s">
        <v>168</v>
      </c>
      <c r="F242" t="s">
        <v>273</v>
      </c>
      <c r="G242" t="s">
        <v>9</v>
      </c>
      <c r="H242" s="1">
        <v>160</v>
      </c>
      <c r="I242" s="1">
        <v>160</v>
      </c>
      <c r="J242" s="1">
        <v>0.31311154598825802</v>
      </c>
      <c r="K242" s="1">
        <v>0.31311154598825802</v>
      </c>
      <c r="L242" t="s">
        <v>9</v>
      </c>
      <c r="M242" t="s">
        <v>9</v>
      </c>
      <c r="N242" t="s">
        <v>357</v>
      </c>
    </row>
    <row r="243" spans="1:14" x14ac:dyDescent="0.25">
      <c r="A243" t="s">
        <v>8</v>
      </c>
      <c r="B243" t="s">
        <v>87</v>
      </c>
      <c r="C243" t="s">
        <v>9</v>
      </c>
      <c r="D243" t="s">
        <v>125</v>
      </c>
      <c r="E243" t="s">
        <v>180</v>
      </c>
      <c r="F243" t="s">
        <v>228</v>
      </c>
      <c r="G243" t="s">
        <v>228</v>
      </c>
      <c r="H243" s="1">
        <v>-1</v>
      </c>
      <c r="I243" s="1">
        <v>0</v>
      </c>
      <c r="J243" s="1">
        <v>-0.01</v>
      </c>
      <c r="K243" s="1">
        <v>0</v>
      </c>
      <c r="L243" t="s">
        <v>9</v>
      </c>
      <c r="M243" t="s">
        <v>9</v>
      </c>
      <c r="N243" t="s">
        <v>357</v>
      </c>
    </row>
    <row r="244" spans="1:14" x14ac:dyDescent="0.25">
      <c r="A244" t="s">
        <v>8</v>
      </c>
      <c r="B244" t="s">
        <v>87</v>
      </c>
      <c r="C244" t="s">
        <v>9</v>
      </c>
      <c r="D244" t="s">
        <v>125</v>
      </c>
      <c r="E244" t="s">
        <v>166</v>
      </c>
      <c r="F244" t="s">
        <v>170</v>
      </c>
      <c r="G244" t="s">
        <v>9</v>
      </c>
      <c r="H244" s="1">
        <v>45</v>
      </c>
      <c r="I244" s="1">
        <v>45</v>
      </c>
      <c r="J244" s="1">
        <v>9.0019569471624303E-2</v>
      </c>
      <c r="K244" s="1">
        <v>9.0019569471624303E-2</v>
      </c>
      <c r="L244" t="s">
        <v>9</v>
      </c>
      <c r="M244" t="s">
        <v>9</v>
      </c>
      <c r="N244" t="s">
        <v>357</v>
      </c>
    </row>
    <row r="245" spans="1:14" x14ac:dyDescent="0.25">
      <c r="A245" t="s">
        <v>8</v>
      </c>
      <c r="B245" t="s">
        <v>87</v>
      </c>
      <c r="C245" t="s">
        <v>9</v>
      </c>
      <c r="D245" t="s">
        <v>125</v>
      </c>
      <c r="E245" t="s">
        <v>257</v>
      </c>
      <c r="F245" t="s">
        <v>260</v>
      </c>
      <c r="G245" t="s">
        <v>9</v>
      </c>
      <c r="H245" s="1">
        <v>205</v>
      </c>
      <c r="I245" s="1">
        <v>205</v>
      </c>
      <c r="J245" s="1">
        <v>0.403131115459883</v>
      </c>
      <c r="K245" s="1">
        <v>0.403131115459883</v>
      </c>
      <c r="L245" t="s">
        <v>9</v>
      </c>
      <c r="M245" t="s">
        <v>9</v>
      </c>
      <c r="N245" t="s">
        <v>357</v>
      </c>
    </row>
    <row r="246" spans="1:14" x14ac:dyDescent="0.25">
      <c r="A246" t="s">
        <v>8</v>
      </c>
      <c r="B246" t="s">
        <v>87</v>
      </c>
      <c r="C246" t="s">
        <v>9</v>
      </c>
      <c r="D246" t="s">
        <v>125</v>
      </c>
      <c r="E246" t="s">
        <v>180</v>
      </c>
      <c r="F246" t="s">
        <v>218</v>
      </c>
      <c r="G246" t="s">
        <v>215</v>
      </c>
      <c r="H246" s="1">
        <v>510</v>
      </c>
      <c r="I246" s="1">
        <v>510</v>
      </c>
      <c r="J246" s="1">
        <v>1</v>
      </c>
      <c r="K246" s="1">
        <v>1</v>
      </c>
      <c r="L246" t="s">
        <v>9</v>
      </c>
      <c r="M246" t="s">
        <v>9</v>
      </c>
      <c r="N246" t="s">
        <v>357</v>
      </c>
    </row>
    <row r="247" spans="1:14" x14ac:dyDescent="0.25">
      <c r="A247" t="s">
        <v>8</v>
      </c>
      <c r="B247" t="s">
        <v>87</v>
      </c>
      <c r="C247" t="s">
        <v>9</v>
      </c>
      <c r="D247" t="s">
        <v>125</v>
      </c>
      <c r="E247" t="s">
        <v>257</v>
      </c>
      <c r="F247" t="s">
        <v>262</v>
      </c>
      <c r="G247" t="s">
        <v>9</v>
      </c>
      <c r="H247" s="1">
        <v>35</v>
      </c>
      <c r="I247" s="1">
        <v>35</v>
      </c>
      <c r="J247" s="1">
        <v>6.8493150684931503E-2</v>
      </c>
      <c r="K247" s="1">
        <v>6.8493150684931503E-2</v>
      </c>
      <c r="L247" t="s">
        <v>9</v>
      </c>
      <c r="M247" t="s">
        <v>9</v>
      </c>
      <c r="N247" t="s">
        <v>357</v>
      </c>
    </row>
    <row r="248" spans="1:14" x14ac:dyDescent="0.25">
      <c r="A248" t="s">
        <v>8</v>
      </c>
      <c r="B248" t="s">
        <v>87</v>
      </c>
      <c r="C248" t="s">
        <v>9</v>
      </c>
      <c r="D248" t="s">
        <v>125</v>
      </c>
      <c r="E248" t="s">
        <v>242</v>
      </c>
      <c r="F248" t="s">
        <v>239</v>
      </c>
      <c r="G248" t="s">
        <v>9</v>
      </c>
      <c r="H248" s="1">
        <v>-1</v>
      </c>
      <c r="I248" s="1">
        <v>0</v>
      </c>
      <c r="J248" s="1">
        <v>-0.01</v>
      </c>
      <c r="K248" s="1">
        <v>0</v>
      </c>
      <c r="L248" t="s">
        <v>9</v>
      </c>
      <c r="M248" t="s">
        <v>9</v>
      </c>
      <c r="N248" t="s">
        <v>357</v>
      </c>
    </row>
    <row r="249" spans="1:14" x14ac:dyDescent="0.25">
      <c r="A249" t="s">
        <v>8</v>
      </c>
      <c r="B249" t="s">
        <v>87</v>
      </c>
      <c r="C249" t="s">
        <v>9</v>
      </c>
      <c r="D249" t="s">
        <v>125</v>
      </c>
      <c r="E249" t="s">
        <v>257</v>
      </c>
      <c r="F249" t="s">
        <v>261</v>
      </c>
      <c r="G249" t="s">
        <v>9</v>
      </c>
      <c r="H249" s="1">
        <v>150</v>
      </c>
      <c r="I249" s="1">
        <v>150</v>
      </c>
      <c r="J249" s="1">
        <v>0.29549902152641899</v>
      </c>
      <c r="K249" s="1">
        <v>0.29549902152641899</v>
      </c>
      <c r="L249" t="s">
        <v>9</v>
      </c>
      <c r="M249" t="s">
        <v>9</v>
      </c>
      <c r="N249" t="s">
        <v>357</v>
      </c>
    </row>
    <row r="250" spans="1:14" x14ac:dyDescent="0.25">
      <c r="A250" t="s">
        <v>8</v>
      </c>
      <c r="B250" t="s">
        <v>87</v>
      </c>
      <c r="C250" t="s">
        <v>9</v>
      </c>
      <c r="D250" t="s">
        <v>125</v>
      </c>
      <c r="E250" t="s">
        <v>166</v>
      </c>
      <c r="F250" t="s">
        <v>254</v>
      </c>
      <c r="G250" t="s">
        <v>9</v>
      </c>
      <c r="H250" s="1">
        <v>-1</v>
      </c>
      <c r="I250" s="1">
        <v>0</v>
      </c>
      <c r="J250" s="1">
        <v>-0.01</v>
      </c>
      <c r="K250" s="1">
        <v>0</v>
      </c>
      <c r="L250" t="s">
        <v>9</v>
      </c>
      <c r="M250" t="s">
        <v>9</v>
      </c>
      <c r="N250" t="s">
        <v>357</v>
      </c>
    </row>
    <row r="251" spans="1:14" x14ac:dyDescent="0.25">
      <c r="A251" t="s">
        <v>8</v>
      </c>
      <c r="B251" t="s">
        <v>87</v>
      </c>
      <c r="C251" t="s">
        <v>9</v>
      </c>
      <c r="D251" t="s">
        <v>125</v>
      </c>
      <c r="E251" t="s">
        <v>257</v>
      </c>
      <c r="F251" t="s">
        <v>258</v>
      </c>
      <c r="G251" t="s">
        <v>9</v>
      </c>
      <c r="H251" s="1">
        <v>30</v>
      </c>
      <c r="I251" s="1">
        <v>30</v>
      </c>
      <c r="J251" s="1">
        <v>6.2622309197651702E-2</v>
      </c>
      <c r="K251" s="1">
        <v>6.2622309197651702E-2</v>
      </c>
      <c r="L251" t="s">
        <v>9</v>
      </c>
      <c r="M251" t="s">
        <v>9</v>
      </c>
      <c r="N251" t="s">
        <v>357</v>
      </c>
    </row>
    <row r="252" spans="1:14" x14ac:dyDescent="0.25">
      <c r="A252" t="s">
        <v>8</v>
      </c>
      <c r="B252" t="s">
        <v>87</v>
      </c>
      <c r="C252" t="s">
        <v>9</v>
      </c>
      <c r="D252" t="s">
        <v>125</v>
      </c>
      <c r="E252" t="s">
        <v>242</v>
      </c>
      <c r="F252" t="s">
        <v>234</v>
      </c>
      <c r="G252" t="s">
        <v>9</v>
      </c>
      <c r="H252" s="1">
        <v>-1</v>
      </c>
      <c r="I252" s="1">
        <v>0</v>
      </c>
      <c r="J252" s="1">
        <v>-0.01</v>
      </c>
      <c r="K252" s="1">
        <v>0</v>
      </c>
      <c r="L252" t="s">
        <v>9</v>
      </c>
      <c r="M252" t="s">
        <v>9</v>
      </c>
      <c r="N252" t="s">
        <v>357</v>
      </c>
    </row>
    <row r="253" spans="1:14" x14ac:dyDescent="0.25">
      <c r="A253" t="s">
        <v>8</v>
      </c>
      <c r="B253" t="s">
        <v>87</v>
      </c>
      <c r="C253" t="s">
        <v>9</v>
      </c>
      <c r="D253" t="s">
        <v>125</v>
      </c>
      <c r="E253" t="s">
        <v>242</v>
      </c>
      <c r="F253" t="s">
        <v>248</v>
      </c>
      <c r="G253" t="s">
        <v>9</v>
      </c>
      <c r="H253" s="1">
        <v>510</v>
      </c>
      <c r="I253" s="1">
        <v>510</v>
      </c>
      <c r="J253" s="1">
        <v>1</v>
      </c>
      <c r="K253" s="1">
        <v>1</v>
      </c>
      <c r="L253" t="s">
        <v>9</v>
      </c>
      <c r="M253" t="s">
        <v>9</v>
      </c>
      <c r="N253" t="s">
        <v>357</v>
      </c>
    </row>
    <row r="254" spans="1:14" x14ac:dyDescent="0.25">
      <c r="A254" t="s">
        <v>8</v>
      </c>
      <c r="B254" t="s">
        <v>87</v>
      </c>
      <c r="C254" t="s">
        <v>9</v>
      </c>
      <c r="D254" t="s">
        <v>125</v>
      </c>
      <c r="E254" t="s">
        <v>168</v>
      </c>
      <c r="F254" t="s">
        <v>248</v>
      </c>
      <c r="G254" t="s">
        <v>9</v>
      </c>
      <c r="H254" s="1">
        <v>-1</v>
      </c>
      <c r="I254" s="1">
        <v>0</v>
      </c>
      <c r="J254" s="1">
        <v>-0.01</v>
      </c>
      <c r="K254" s="1">
        <v>0</v>
      </c>
      <c r="L254" t="s">
        <v>9</v>
      </c>
      <c r="M254" t="s">
        <v>9</v>
      </c>
      <c r="N254" t="s">
        <v>357</v>
      </c>
    </row>
    <row r="255" spans="1:14" x14ac:dyDescent="0.25">
      <c r="A255" t="s">
        <v>8</v>
      </c>
      <c r="B255" t="s">
        <v>87</v>
      </c>
      <c r="C255" t="s">
        <v>9</v>
      </c>
      <c r="D255" t="s">
        <v>125</v>
      </c>
      <c r="E255" t="s">
        <v>180</v>
      </c>
      <c r="F255" t="s">
        <v>219</v>
      </c>
      <c r="G255" t="s">
        <v>216</v>
      </c>
      <c r="H255" s="1">
        <v>-1</v>
      </c>
      <c r="I255" s="1">
        <v>0</v>
      </c>
      <c r="J255" s="1">
        <v>-0.01</v>
      </c>
      <c r="K255" s="1">
        <v>0</v>
      </c>
      <c r="L255" t="s">
        <v>9</v>
      </c>
      <c r="M255" t="s">
        <v>9</v>
      </c>
      <c r="N255" t="s">
        <v>357</v>
      </c>
    </row>
    <row r="256" spans="1:14" x14ac:dyDescent="0.25">
      <c r="A256" t="s">
        <v>8</v>
      </c>
      <c r="B256" t="s">
        <v>87</v>
      </c>
      <c r="C256" t="s">
        <v>9</v>
      </c>
      <c r="D256" t="s">
        <v>125</v>
      </c>
      <c r="E256" t="s">
        <v>166</v>
      </c>
      <c r="F256" t="s">
        <v>252</v>
      </c>
      <c r="G256" t="s">
        <v>9</v>
      </c>
      <c r="H256" s="1">
        <v>35</v>
      </c>
      <c r="I256" s="1">
        <v>35</v>
      </c>
      <c r="J256" s="1">
        <v>6.4579256360078302E-2</v>
      </c>
      <c r="K256" s="1">
        <v>6.4579256360078302E-2</v>
      </c>
      <c r="L256" t="s">
        <v>9</v>
      </c>
      <c r="M256" t="s">
        <v>9</v>
      </c>
      <c r="N256" t="s">
        <v>357</v>
      </c>
    </row>
    <row r="257" spans="1:14" x14ac:dyDescent="0.25">
      <c r="A257" t="s">
        <v>8</v>
      </c>
      <c r="B257" t="s">
        <v>87</v>
      </c>
      <c r="C257" t="s">
        <v>9</v>
      </c>
      <c r="D257" t="s">
        <v>125</v>
      </c>
      <c r="E257" t="s">
        <v>242</v>
      </c>
      <c r="F257" t="s">
        <v>235</v>
      </c>
      <c r="G257" t="s">
        <v>9</v>
      </c>
      <c r="H257" s="1">
        <v>-1</v>
      </c>
      <c r="I257" s="1">
        <v>0</v>
      </c>
      <c r="J257" s="1">
        <v>-0.01</v>
      </c>
      <c r="K257" s="1">
        <v>0</v>
      </c>
      <c r="L257" t="s">
        <v>9</v>
      </c>
      <c r="M257" t="s">
        <v>9</v>
      </c>
      <c r="N257" t="s">
        <v>357</v>
      </c>
    </row>
    <row r="258" spans="1:14" x14ac:dyDescent="0.25">
      <c r="A258" t="s">
        <v>8</v>
      </c>
      <c r="B258" t="s">
        <v>87</v>
      </c>
      <c r="C258" t="s">
        <v>9</v>
      </c>
      <c r="D258" t="s">
        <v>125</v>
      </c>
      <c r="E258" t="s">
        <v>242</v>
      </c>
      <c r="F258" t="s">
        <v>238</v>
      </c>
      <c r="G258" t="s">
        <v>9</v>
      </c>
      <c r="H258" s="1">
        <v>-1</v>
      </c>
      <c r="I258" s="1">
        <v>0</v>
      </c>
      <c r="J258" s="1">
        <v>-0.01</v>
      </c>
      <c r="K258" s="1">
        <v>0</v>
      </c>
      <c r="L258" t="s">
        <v>9</v>
      </c>
      <c r="M258" t="s">
        <v>9</v>
      </c>
      <c r="N258" t="s">
        <v>357</v>
      </c>
    </row>
    <row r="259" spans="1:14" x14ac:dyDescent="0.25">
      <c r="A259" t="s">
        <v>8</v>
      </c>
      <c r="B259" t="s">
        <v>87</v>
      </c>
      <c r="C259" t="s">
        <v>9</v>
      </c>
      <c r="D259" t="s">
        <v>125</v>
      </c>
      <c r="E259" t="s">
        <v>242</v>
      </c>
      <c r="F259" t="s">
        <v>237</v>
      </c>
      <c r="G259" t="s">
        <v>9</v>
      </c>
      <c r="H259" s="1">
        <v>-1</v>
      </c>
      <c r="I259" s="1">
        <v>0</v>
      </c>
      <c r="J259" s="1">
        <v>-0.01</v>
      </c>
      <c r="K259" s="1">
        <v>0</v>
      </c>
      <c r="L259" t="s">
        <v>9</v>
      </c>
      <c r="M259" t="s">
        <v>9</v>
      </c>
      <c r="N259" t="s">
        <v>357</v>
      </c>
    </row>
    <row r="260" spans="1:14" x14ac:dyDescent="0.25">
      <c r="A260" t="s">
        <v>8</v>
      </c>
      <c r="B260" t="s">
        <v>87</v>
      </c>
      <c r="C260" t="s">
        <v>9</v>
      </c>
      <c r="D260" t="s">
        <v>125</v>
      </c>
      <c r="E260" t="s">
        <v>232</v>
      </c>
      <c r="F260" t="s">
        <v>9</v>
      </c>
      <c r="G260" t="s">
        <v>9</v>
      </c>
      <c r="H260" s="1">
        <v>510</v>
      </c>
      <c r="I260" s="1">
        <v>510</v>
      </c>
      <c r="J260" s="1">
        <v>1</v>
      </c>
      <c r="K260" s="1">
        <v>1</v>
      </c>
      <c r="L260" t="s">
        <v>9</v>
      </c>
      <c r="M260" t="s">
        <v>9</v>
      </c>
      <c r="N260" t="s">
        <v>357</v>
      </c>
    </row>
    <row r="261" spans="1:14" x14ac:dyDescent="0.25">
      <c r="A261" t="s">
        <v>8</v>
      </c>
      <c r="B261" t="s">
        <v>87</v>
      </c>
      <c r="C261" t="s">
        <v>9</v>
      </c>
      <c r="D261" t="s">
        <v>125</v>
      </c>
      <c r="E261" t="s">
        <v>353</v>
      </c>
      <c r="F261" t="s">
        <v>228</v>
      </c>
      <c r="G261" t="s">
        <v>9</v>
      </c>
      <c r="H261" s="1">
        <v>-1</v>
      </c>
      <c r="I261" s="1">
        <v>0</v>
      </c>
      <c r="J261" s="1">
        <v>-0.01</v>
      </c>
      <c r="K261" s="1">
        <v>0</v>
      </c>
      <c r="L261" t="s">
        <v>9</v>
      </c>
      <c r="M261" t="s">
        <v>9</v>
      </c>
      <c r="N261" t="s">
        <v>357</v>
      </c>
    </row>
    <row r="262" spans="1:14" x14ac:dyDescent="0.25">
      <c r="A262" t="s">
        <v>8</v>
      </c>
      <c r="B262" t="s">
        <v>87</v>
      </c>
      <c r="C262" t="s">
        <v>9</v>
      </c>
      <c r="D262" t="s">
        <v>125</v>
      </c>
      <c r="E262" t="s">
        <v>257</v>
      </c>
      <c r="F262" t="s">
        <v>340</v>
      </c>
      <c r="G262" t="s">
        <v>9</v>
      </c>
      <c r="H262" s="1">
        <v>5</v>
      </c>
      <c r="I262" s="1">
        <v>5</v>
      </c>
      <c r="J262" s="1">
        <v>9.7847358121330701E-3</v>
      </c>
      <c r="K262" s="1">
        <v>9.7847358121330701E-3</v>
      </c>
      <c r="L262" t="s">
        <v>9</v>
      </c>
      <c r="M262" t="s">
        <v>9</v>
      </c>
      <c r="N262" t="s">
        <v>357</v>
      </c>
    </row>
    <row r="263" spans="1:14" x14ac:dyDescent="0.25">
      <c r="A263" t="s">
        <v>8</v>
      </c>
      <c r="B263" t="s">
        <v>87</v>
      </c>
      <c r="C263" t="s">
        <v>9</v>
      </c>
      <c r="D263" t="s">
        <v>125</v>
      </c>
      <c r="E263" t="s">
        <v>172</v>
      </c>
      <c r="F263" t="s">
        <v>9</v>
      </c>
      <c r="G263" t="s">
        <v>9</v>
      </c>
      <c r="H263" s="1" t="s">
        <v>9</v>
      </c>
      <c r="I263" s="1" t="s">
        <v>9</v>
      </c>
      <c r="J263" s="1" t="s">
        <v>9</v>
      </c>
      <c r="K263" s="1" t="s">
        <v>9</v>
      </c>
      <c r="L263">
        <v>4.7142900000000001</v>
      </c>
      <c r="M263">
        <v>2</v>
      </c>
      <c r="N263" t="s">
        <v>357</v>
      </c>
    </row>
    <row r="264" spans="1:14" x14ac:dyDescent="0.25">
      <c r="A264" t="s">
        <v>8</v>
      </c>
      <c r="B264" t="s">
        <v>87</v>
      </c>
      <c r="C264" t="s">
        <v>9</v>
      </c>
      <c r="D264" t="s">
        <v>125</v>
      </c>
      <c r="E264" t="s">
        <v>165</v>
      </c>
      <c r="F264" t="s">
        <v>9</v>
      </c>
      <c r="G264" t="s">
        <v>9</v>
      </c>
      <c r="H264" s="1" t="s">
        <v>9</v>
      </c>
      <c r="I264" s="1" t="s">
        <v>9</v>
      </c>
      <c r="J264" s="1" t="s">
        <v>9</v>
      </c>
      <c r="K264" s="1" t="s">
        <v>9</v>
      </c>
      <c r="L264">
        <v>32.962820000000001</v>
      </c>
      <c r="M264">
        <v>33</v>
      </c>
      <c r="N264" t="s">
        <v>357</v>
      </c>
    </row>
    <row r="265" spans="1:14" x14ac:dyDescent="0.25">
      <c r="A265" t="s">
        <v>8</v>
      </c>
      <c r="B265" t="s">
        <v>87</v>
      </c>
      <c r="C265" t="s">
        <v>9</v>
      </c>
      <c r="D265" t="s">
        <v>125</v>
      </c>
      <c r="E265" t="s">
        <v>10</v>
      </c>
      <c r="F265" t="s">
        <v>240</v>
      </c>
      <c r="G265" t="s">
        <v>9</v>
      </c>
      <c r="H265" s="1">
        <v>1</v>
      </c>
      <c r="I265" s="1" t="s">
        <v>9</v>
      </c>
      <c r="J265" s="1" t="s">
        <v>9</v>
      </c>
      <c r="K265" s="1" t="s">
        <v>9</v>
      </c>
      <c r="L265" t="s">
        <v>9</v>
      </c>
      <c r="M265" t="s">
        <v>9</v>
      </c>
      <c r="N265" t="s">
        <v>357</v>
      </c>
    </row>
    <row r="266" spans="1:14" x14ac:dyDescent="0.25">
      <c r="A266" t="s">
        <v>8</v>
      </c>
      <c r="B266" t="s">
        <v>88</v>
      </c>
      <c r="C266" t="s">
        <v>9</v>
      </c>
      <c r="D266" t="s">
        <v>126</v>
      </c>
      <c r="E266" t="s">
        <v>10</v>
      </c>
      <c r="F266" t="s">
        <v>240</v>
      </c>
      <c r="G266" t="s">
        <v>9</v>
      </c>
      <c r="H266" s="1">
        <v>1</v>
      </c>
      <c r="I266" s="1" t="s">
        <v>9</v>
      </c>
      <c r="J266" s="1" t="s">
        <v>9</v>
      </c>
      <c r="K266" s="1" t="s">
        <v>9</v>
      </c>
      <c r="L266" t="s">
        <v>9</v>
      </c>
      <c r="M266" t="s">
        <v>9</v>
      </c>
      <c r="N266" t="s">
        <v>357</v>
      </c>
    </row>
    <row r="267" spans="1:14" x14ac:dyDescent="0.25">
      <c r="A267" t="s">
        <v>8</v>
      </c>
      <c r="B267" t="s">
        <v>88</v>
      </c>
      <c r="C267" t="s">
        <v>9</v>
      </c>
      <c r="D267" t="s">
        <v>126</v>
      </c>
      <c r="E267" t="s">
        <v>166</v>
      </c>
      <c r="F267" t="s">
        <v>171</v>
      </c>
      <c r="G267" t="s">
        <v>9</v>
      </c>
      <c r="H267" s="1">
        <v>-1</v>
      </c>
      <c r="I267" s="1">
        <v>0</v>
      </c>
      <c r="J267" s="1">
        <v>-0.01</v>
      </c>
      <c r="K267" s="1">
        <v>0</v>
      </c>
      <c r="L267" t="s">
        <v>9</v>
      </c>
      <c r="M267" t="s">
        <v>9</v>
      </c>
      <c r="N267" t="s">
        <v>357</v>
      </c>
    </row>
    <row r="268" spans="1:14" x14ac:dyDescent="0.25">
      <c r="A268" t="s">
        <v>8</v>
      </c>
      <c r="B268" t="s">
        <v>88</v>
      </c>
      <c r="C268" t="s">
        <v>9</v>
      </c>
      <c r="D268" t="s">
        <v>126</v>
      </c>
      <c r="E268" t="s">
        <v>166</v>
      </c>
      <c r="F268" t="s">
        <v>248</v>
      </c>
      <c r="G268" t="s">
        <v>9</v>
      </c>
      <c r="H268" s="1">
        <v>-1</v>
      </c>
      <c r="I268" s="1">
        <v>0</v>
      </c>
      <c r="J268" s="1">
        <v>-0.01</v>
      </c>
      <c r="K268" s="1">
        <v>0</v>
      </c>
      <c r="L268" t="s">
        <v>9</v>
      </c>
      <c r="M268" t="s">
        <v>9</v>
      </c>
      <c r="N268" t="s">
        <v>357</v>
      </c>
    </row>
    <row r="269" spans="1:14" x14ac:dyDescent="0.25">
      <c r="A269" t="s">
        <v>8</v>
      </c>
      <c r="B269" t="s">
        <v>88</v>
      </c>
      <c r="C269" t="s">
        <v>9</v>
      </c>
      <c r="D269" t="s">
        <v>126</v>
      </c>
      <c r="E269" t="s">
        <v>353</v>
      </c>
      <c r="F269" t="s">
        <v>13</v>
      </c>
      <c r="G269" t="s">
        <v>9</v>
      </c>
      <c r="H269">
        <v>40</v>
      </c>
      <c r="I269">
        <v>40</v>
      </c>
      <c r="J269">
        <v>0.20408163265306101</v>
      </c>
      <c r="K269">
        <v>0.20408163265306101</v>
      </c>
      <c r="L269" s="1" t="s">
        <v>9</v>
      </c>
      <c r="M269" s="1" t="s">
        <v>9</v>
      </c>
      <c r="N269" t="s">
        <v>357</v>
      </c>
    </row>
    <row r="270" spans="1:14" x14ac:dyDescent="0.25">
      <c r="A270" t="s">
        <v>8</v>
      </c>
      <c r="B270" t="s">
        <v>88</v>
      </c>
      <c r="C270" t="s">
        <v>9</v>
      </c>
      <c r="D270" t="s">
        <v>126</v>
      </c>
      <c r="E270" t="s">
        <v>166</v>
      </c>
      <c r="F270" t="s">
        <v>253</v>
      </c>
      <c r="G270" t="s">
        <v>9</v>
      </c>
      <c r="H270">
        <v>-1</v>
      </c>
      <c r="I270">
        <v>0</v>
      </c>
      <c r="J270">
        <v>-0.01</v>
      </c>
      <c r="K270">
        <v>0</v>
      </c>
      <c r="L270" s="1" t="s">
        <v>9</v>
      </c>
      <c r="M270" s="1" t="s">
        <v>9</v>
      </c>
      <c r="N270" t="s">
        <v>357</v>
      </c>
    </row>
    <row r="271" spans="1:14" x14ac:dyDescent="0.25">
      <c r="A271" t="s">
        <v>8</v>
      </c>
      <c r="B271" t="s">
        <v>88</v>
      </c>
      <c r="C271" t="s">
        <v>9</v>
      </c>
      <c r="D271" t="s">
        <v>126</v>
      </c>
      <c r="E271" t="s">
        <v>353</v>
      </c>
      <c r="F271" t="s">
        <v>16</v>
      </c>
      <c r="G271" t="s">
        <v>9</v>
      </c>
      <c r="H271" s="1">
        <v>-1</v>
      </c>
      <c r="I271">
        <v>0</v>
      </c>
      <c r="J271">
        <v>-0.01</v>
      </c>
      <c r="K271">
        <v>0</v>
      </c>
      <c r="L271" t="s">
        <v>9</v>
      </c>
      <c r="M271" t="s">
        <v>9</v>
      </c>
      <c r="N271" t="s">
        <v>357</v>
      </c>
    </row>
    <row r="272" spans="1:14" x14ac:dyDescent="0.25">
      <c r="A272" t="s">
        <v>8</v>
      </c>
      <c r="B272" t="s">
        <v>88</v>
      </c>
      <c r="C272" t="s">
        <v>9</v>
      </c>
      <c r="D272" t="s">
        <v>126</v>
      </c>
      <c r="E272" t="s">
        <v>229</v>
      </c>
      <c r="F272" t="s">
        <v>231</v>
      </c>
      <c r="G272" t="s">
        <v>9</v>
      </c>
      <c r="H272" s="1">
        <v>165</v>
      </c>
      <c r="I272">
        <v>165</v>
      </c>
      <c r="J272">
        <v>0.83163265306122403</v>
      </c>
      <c r="K272">
        <v>0.83163265306122403</v>
      </c>
      <c r="L272" t="s">
        <v>9</v>
      </c>
      <c r="M272" t="s">
        <v>9</v>
      </c>
      <c r="N272" t="s">
        <v>357</v>
      </c>
    </row>
    <row r="273" spans="1:14" x14ac:dyDescent="0.25">
      <c r="A273" t="s">
        <v>8</v>
      </c>
      <c r="B273" t="s">
        <v>88</v>
      </c>
      <c r="C273" t="s">
        <v>9</v>
      </c>
      <c r="D273" t="s">
        <v>126</v>
      </c>
      <c r="E273" t="s">
        <v>229</v>
      </c>
      <c r="F273" t="s">
        <v>217</v>
      </c>
      <c r="G273" t="s">
        <v>9</v>
      </c>
      <c r="H273" s="1">
        <v>-1</v>
      </c>
      <c r="I273" s="1">
        <v>0</v>
      </c>
      <c r="J273" s="1">
        <v>-0.01</v>
      </c>
      <c r="K273" s="1">
        <v>0</v>
      </c>
      <c r="L273" t="s">
        <v>9</v>
      </c>
      <c r="M273" t="s">
        <v>9</v>
      </c>
      <c r="N273" t="s">
        <v>357</v>
      </c>
    </row>
    <row r="274" spans="1:14" x14ac:dyDescent="0.25">
      <c r="A274" t="s">
        <v>8</v>
      </c>
      <c r="B274" t="s">
        <v>88</v>
      </c>
      <c r="C274" t="s">
        <v>9</v>
      </c>
      <c r="D274" t="s">
        <v>126</v>
      </c>
      <c r="E274" t="s">
        <v>166</v>
      </c>
      <c r="F274" t="s">
        <v>169</v>
      </c>
      <c r="G274" t="s">
        <v>9</v>
      </c>
      <c r="H274" s="1">
        <v>190</v>
      </c>
      <c r="I274" s="1">
        <v>190</v>
      </c>
      <c r="J274" s="1">
        <v>0.969387755102041</v>
      </c>
      <c r="K274" s="1">
        <v>0.969387755102041</v>
      </c>
      <c r="L274" t="s">
        <v>9</v>
      </c>
      <c r="M274" t="s">
        <v>9</v>
      </c>
      <c r="N274" t="s">
        <v>357</v>
      </c>
    </row>
    <row r="275" spans="1:14" x14ac:dyDescent="0.25">
      <c r="A275" t="s">
        <v>8</v>
      </c>
      <c r="B275" t="s">
        <v>88</v>
      </c>
      <c r="C275" t="s">
        <v>9</v>
      </c>
      <c r="D275" t="s">
        <v>126</v>
      </c>
      <c r="E275" t="s">
        <v>180</v>
      </c>
      <c r="F275" t="s">
        <v>228</v>
      </c>
      <c r="G275" t="s">
        <v>228</v>
      </c>
      <c r="H275" s="1">
        <v>195</v>
      </c>
      <c r="I275" s="1">
        <v>195</v>
      </c>
      <c r="J275" s="1">
        <v>1</v>
      </c>
      <c r="K275" s="1">
        <v>1</v>
      </c>
      <c r="L275" t="s">
        <v>9</v>
      </c>
      <c r="M275" t="s">
        <v>9</v>
      </c>
      <c r="N275" t="s">
        <v>357</v>
      </c>
    </row>
    <row r="276" spans="1:14" x14ac:dyDescent="0.25">
      <c r="A276" t="s">
        <v>8</v>
      </c>
      <c r="B276" t="s">
        <v>88</v>
      </c>
      <c r="C276" t="s">
        <v>9</v>
      </c>
      <c r="D276" t="s">
        <v>126</v>
      </c>
      <c r="E276" t="s">
        <v>168</v>
      </c>
      <c r="F276" t="s">
        <v>271</v>
      </c>
      <c r="G276" t="s">
        <v>9</v>
      </c>
      <c r="H276" s="1">
        <v>105</v>
      </c>
      <c r="I276" s="1">
        <v>105</v>
      </c>
      <c r="J276" s="1">
        <v>0.54081632653061196</v>
      </c>
      <c r="K276" s="1">
        <v>0.54081632653061196</v>
      </c>
      <c r="L276" t="s">
        <v>9</v>
      </c>
      <c r="M276" t="s">
        <v>9</v>
      </c>
      <c r="N276" t="s">
        <v>357</v>
      </c>
    </row>
    <row r="277" spans="1:14" x14ac:dyDescent="0.25">
      <c r="A277" t="s">
        <v>8</v>
      </c>
      <c r="B277" t="s">
        <v>88</v>
      </c>
      <c r="C277" t="s">
        <v>9</v>
      </c>
      <c r="D277" t="s">
        <v>126</v>
      </c>
      <c r="E277" t="s">
        <v>168</v>
      </c>
      <c r="F277" t="s">
        <v>272</v>
      </c>
      <c r="G277" t="s">
        <v>9</v>
      </c>
      <c r="H277" s="1">
        <v>15</v>
      </c>
      <c r="I277" s="1">
        <v>15</v>
      </c>
      <c r="J277" s="1">
        <v>7.1428571428571397E-2</v>
      </c>
      <c r="K277" s="1">
        <v>7.1428571428571397E-2</v>
      </c>
      <c r="L277" t="s">
        <v>9</v>
      </c>
      <c r="M277" t="s">
        <v>9</v>
      </c>
      <c r="N277" t="s">
        <v>357</v>
      </c>
    </row>
    <row r="278" spans="1:14" x14ac:dyDescent="0.25">
      <c r="A278" t="s">
        <v>8</v>
      </c>
      <c r="B278" t="s">
        <v>88</v>
      </c>
      <c r="C278" t="s">
        <v>9</v>
      </c>
      <c r="D278" t="s">
        <v>126</v>
      </c>
      <c r="E278" t="s">
        <v>242</v>
      </c>
      <c r="F278" t="s">
        <v>236</v>
      </c>
      <c r="G278" t="s">
        <v>9</v>
      </c>
      <c r="H278" s="1">
        <v>-1</v>
      </c>
      <c r="I278" s="1">
        <v>0</v>
      </c>
      <c r="J278" s="1">
        <v>-0.01</v>
      </c>
      <c r="K278" s="1">
        <v>0</v>
      </c>
      <c r="L278" t="s">
        <v>9</v>
      </c>
      <c r="M278" t="s">
        <v>9</v>
      </c>
      <c r="N278" t="s">
        <v>357</v>
      </c>
    </row>
    <row r="279" spans="1:14" x14ac:dyDescent="0.25">
      <c r="A279" t="s">
        <v>8</v>
      </c>
      <c r="B279" t="s">
        <v>88</v>
      </c>
      <c r="C279" t="s">
        <v>9</v>
      </c>
      <c r="D279" t="s">
        <v>126</v>
      </c>
      <c r="E279" t="s">
        <v>257</v>
      </c>
      <c r="F279" t="s">
        <v>259</v>
      </c>
      <c r="G279" t="s">
        <v>9</v>
      </c>
      <c r="H279" s="1">
        <v>60</v>
      </c>
      <c r="I279" s="1">
        <v>60</v>
      </c>
      <c r="J279" s="1">
        <v>0.30102040816326497</v>
      </c>
      <c r="K279" s="1">
        <v>0.30102040816326497</v>
      </c>
      <c r="L279" t="s">
        <v>9</v>
      </c>
      <c r="M279" t="s">
        <v>9</v>
      </c>
      <c r="N279" t="s">
        <v>357</v>
      </c>
    </row>
    <row r="280" spans="1:14" x14ac:dyDescent="0.25">
      <c r="A280" t="s">
        <v>8</v>
      </c>
      <c r="B280" t="s">
        <v>88</v>
      </c>
      <c r="C280" t="s">
        <v>9</v>
      </c>
      <c r="D280" t="s">
        <v>126</v>
      </c>
      <c r="E280" t="s">
        <v>257</v>
      </c>
      <c r="F280" t="s">
        <v>280</v>
      </c>
      <c r="G280" t="s">
        <v>9</v>
      </c>
      <c r="H280" s="1">
        <v>-1</v>
      </c>
      <c r="I280" s="1">
        <v>0</v>
      </c>
      <c r="J280" s="1">
        <v>-0.01</v>
      </c>
      <c r="K280" s="1">
        <v>0</v>
      </c>
      <c r="L280" t="s">
        <v>9</v>
      </c>
      <c r="M280" t="s">
        <v>9</v>
      </c>
      <c r="N280" t="s">
        <v>357</v>
      </c>
    </row>
    <row r="281" spans="1:14" x14ac:dyDescent="0.25">
      <c r="A281" t="s">
        <v>8</v>
      </c>
      <c r="B281" t="s">
        <v>88</v>
      </c>
      <c r="C281" t="s">
        <v>9</v>
      </c>
      <c r="D281" t="s">
        <v>126</v>
      </c>
      <c r="E281" t="s">
        <v>168</v>
      </c>
      <c r="F281" t="s">
        <v>274</v>
      </c>
      <c r="G281" t="s">
        <v>9</v>
      </c>
      <c r="H281" s="1">
        <v>10</v>
      </c>
      <c r="I281" s="1">
        <v>10</v>
      </c>
      <c r="J281" s="1">
        <v>5.6122448979591802E-2</v>
      </c>
      <c r="K281" s="1">
        <v>5.6122448979591802E-2</v>
      </c>
      <c r="L281" t="s">
        <v>9</v>
      </c>
      <c r="M281" t="s">
        <v>9</v>
      </c>
      <c r="N281" t="s">
        <v>357</v>
      </c>
    </row>
    <row r="282" spans="1:14" x14ac:dyDescent="0.25">
      <c r="A282" t="s">
        <v>8</v>
      </c>
      <c r="B282" t="s">
        <v>88</v>
      </c>
      <c r="C282" t="s">
        <v>9</v>
      </c>
      <c r="D282" t="s">
        <v>126</v>
      </c>
      <c r="E282" t="s">
        <v>257</v>
      </c>
      <c r="F282" t="s">
        <v>262</v>
      </c>
      <c r="G282" t="s">
        <v>9</v>
      </c>
      <c r="H282" s="1">
        <v>5</v>
      </c>
      <c r="I282" s="1">
        <v>5</v>
      </c>
      <c r="J282" s="1">
        <v>3.5714285714285698E-2</v>
      </c>
      <c r="K282" s="1">
        <v>3.5714285714285698E-2</v>
      </c>
      <c r="L282" t="s">
        <v>9</v>
      </c>
      <c r="M282" t="s">
        <v>9</v>
      </c>
      <c r="N282" t="s">
        <v>357</v>
      </c>
    </row>
    <row r="283" spans="1:14" x14ac:dyDescent="0.25">
      <c r="A283" t="s">
        <v>8</v>
      </c>
      <c r="B283" t="s">
        <v>88</v>
      </c>
      <c r="C283" t="s">
        <v>9</v>
      </c>
      <c r="D283" t="s">
        <v>126</v>
      </c>
      <c r="E283" t="s">
        <v>353</v>
      </c>
      <c r="F283" t="s">
        <v>15</v>
      </c>
      <c r="G283" t="s">
        <v>9</v>
      </c>
      <c r="H283" s="1">
        <v>45</v>
      </c>
      <c r="I283" s="1">
        <v>45</v>
      </c>
      <c r="J283" s="1">
        <v>0.219387755102041</v>
      </c>
      <c r="K283" s="1">
        <v>0.219387755102041</v>
      </c>
      <c r="L283" t="s">
        <v>9</v>
      </c>
      <c r="M283" t="s">
        <v>9</v>
      </c>
      <c r="N283" t="s">
        <v>357</v>
      </c>
    </row>
    <row r="284" spans="1:14" x14ac:dyDescent="0.25">
      <c r="A284" t="s">
        <v>8</v>
      </c>
      <c r="B284" t="s">
        <v>88</v>
      </c>
      <c r="C284" t="s">
        <v>9</v>
      </c>
      <c r="D284" t="s">
        <v>126</v>
      </c>
      <c r="E284" t="s">
        <v>229</v>
      </c>
      <c r="F284" t="s">
        <v>248</v>
      </c>
      <c r="G284" t="s">
        <v>9</v>
      </c>
      <c r="H284" s="1">
        <v>-1</v>
      </c>
      <c r="I284" s="1">
        <v>0</v>
      </c>
      <c r="J284" s="1">
        <v>-0.01</v>
      </c>
      <c r="K284" s="1">
        <v>0</v>
      </c>
      <c r="L284" t="s">
        <v>9</v>
      </c>
      <c r="M284" t="s">
        <v>9</v>
      </c>
      <c r="N284" t="s">
        <v>357</v>
      </c>
    </row>
    <row r="285" spans="1:14" x14ac:dyDescent="0.25">
      <c r="A285" t="s">
        <v>8</v>
      </c>
      <c r="B285" t="s">
        <v>88</v>
      </c>
      <c r="C285" t="s">
        <v>9</v>
      </c>
      <c r="D285" t="s">
        <v>126</v>
      </c>
      <c r="E285" t="s">
        <v>257</v>
      </c>
      <c r="F285" t="s">
        <v>261</v>
      </c>
      <c r="G285" t="s">
        <v>9</v>
      </c>
      <c r="H285" s="1">
        <v>30</v>
      </c>
      <c r="I285" s="1">
        <v>30</v>
      </c>
      <c r="J285" s="1">
        <v>0.15306122448979601</v>
      </c>
      <c r="K285" s="1">
        <v>0.15306122448979601</v>
      </c>
      <c r="L285" t="s">
        <v>9</v>
      </c>
      <c r="M285" t="s">
        <v>9</v>
      </c>
      <c r="N285" t="s">
        <v>357</v>
      </c>
    </row>
    <row r="286" spans="1:14" x14ac:dyDescent="0.25">
      <c r="A286" t="s">
        <v>8</v>
      </c>
      <c r="B286" t="s">
        <v>88</v>
      </c>
      <c r="C286" t="s">
        <v>9</v>
      </c>
      <c r="D286" t="s">
        <v>126</v>
      </c>
      <c r="E286" t="s">
        <v>168</v>
      </c>
      <c r="F286" t="s">
        <v>273</v>
      </c>
      <c r="G286" t="s">
        <v>9</v>
      </c>
      <c r="H286" s="1">
        <v>65</v>
      </c>
      <c r="I286" s="1">
        <v>65</v>
      </c>
      <c r="J286" s="1">
        <v>0.33163265306122403</v>
      </c>
      <c r="K286" s="1">
        <v>0.33163265306122403</v>
      </c>
      <c r="L286" t="s">
        <v>9</v>
      </c>
      <c r="M286" t="s">
        <v>9</v>
      </c>
      <c r="N286" t="s">
        <v>357</v>
      </c>
    </row>
    <row r="287" spans="1:14" x14ac:dyDescent="0.25">
      <c r="A287" t="s">
        <v>8</v>
      </c>
      <c r="B287" t="s">
        <v>88</v>
      </c>
      <c r="C287" t="s">
        <v>9</v>
      </c>
      <c r="D287" t="s">
        <v>126</v>
      </c>
      <c r="E287" t="s">
        <v>257</v>
      </c>
      <c r="F287" t="s">
        <v>228</v>
      </c>
      <c r="G287" t="s">
        <v>9</v>
      </c>
      <c r="H287" s="1">
        <v>-1</v>
      </c>
      <c r="I287" s="1">
        <v>0</v>
      </c>
      <c r="J287" s="1">
        <v>-0.01</v>
      </c>
      <c r="K287" s="1">
        <v>0</v>
      </c>
      <c r="L287" t="s">
        <v>9</v>
      </c>
      <c r="M287" t="s">
        <v>9</v>
      </c>
      <c r="N287" t="s">
        <v>357</v>
      </c>
    </row>
    <row r="288" spans="1:14" x14ac:dyDescent="0.25">
      <c r="A288" t="s">
        <v>8</v>
      </c>
      <c r="B288" t="s">
        <v>88</v>
      </c>
      <c r="C288" t="s">
        <v>9</v>
      </c>
      <c r="D288" t="s">
        <v>126</v>
      </c>
      <c r="E288" t="s">
        <v>180</v>
      </c>
      <c r="F288" t="s">
        <v>218</v>
      </c>
      <c r="G288" t="s">
        <v>215</v>
      </c>
      <c r="H288" s="1">
        <v>-1</v>
      </c>
      <c r="I288" s="1">
        <v>0</v>
      </c>
      <c r="J288" s="1">
        <v>-0.01</v>
      </c>
      <c r="K288" s="1">
        <v>0</v>
      </c>
      <c r="L288" t="s">
        <v>9</v>
      </c>
      <c r="M288" t="s">
        <v>9</v>
      </c>
      <c r="N288" t="s">
        <v>357</v>
      </c>
    </row>
    <row r="289" spans="1:14" x14ac:dyDescent="0.25">
      <c r="A289" t="s">
        <v>8</v>
      </c>
      <c r="B289" t="s">
        <v>88</v>
      </c>
      <c r="C289" t="s">
        <v>9</v>
      </c>
      <c r="D289" t="s">
        <v>126</v>
      </c>
      <c r="E289" t="s">
        <v>242</v>
      </c>
      <c r="F289" t="s">
        <v>235</v>
      </c>
      <c r="G289" t="s">
        <v>9</v>
      </c>
      <c r="H289" s="1">
        <v>30</v>
      </c>
      <c r="I289" s="1">
        <v>30</v>
      </c>
      <c r="J289" s="1">
        <v>0.15306122448979601</v>
      </c>
      <c r="K289" s="1">
        <v>0.15306122448979601</v>
      </c>
      <c r="L289" t="s">
        <v>9</v>
      </c>
      <c r="M289" t="s">
        <v>9</v>
      </c>
      <c r="N289" t="s">
        <v>357</v>
      </c>
    </row>
    <row r="290" spans="1:14" x14ac:dyDescent="0.25">
      <c r="A290" t="s">
        <v>8</v>
      </c>
      <c r="B290" t="s">
        <v>88</v>
      </c>
      <c r="C290" t="s">
        <v>9</v>
      </c>
      <c r="D290" t="s">
        <v>126</v>
      </c>
      <c r="E290" t="s">
        <v>242</v>
      </c>
      <c r="F290" t="s">
        <v>237</v>
      </c>
      <c r="G290" t="s">
        <v>9</v>
      </c>
      <c r="H290" s="1">
        <v>10</v>
      </c>
      <c r="I290" s="1">
        <v>10</v>
      </c>
      <c r="J290" s="1">
        <v>4.5918367346938799E-2</v>
      </c>
      <c r="K290" s="1">
        <v>4.5918367346938799E-2</v>
      </c>
      <c r="L290" t="s">
        <v>9</v>
      </c>
      <c r="M290" t="s">
        <v>9</v>
      </c>
      <c r="N290" t="s">
        <v>357</v>
      </c>
    </row>
    <row r="291" spans="1:14" x14ac:dyDescent="0.25">
      <c r="A291" t="s">
        <v>8</v>
      </c>
      <c r="B291" t="s">
        <v>88</v>
      </c>
      <c r="C291" t="s">
        <v>9</v>
      </c>
      <c r="D291" t="s">
        <v>126</v>
      </c>
      <c r="E291" t="s">
        <v>257</v>
      </c>
      <c r="F291" t="s">
        <v>258</v>
      </c>
      <c r="G291" t="s">
        <v>9</v>
      </c>
      <c r="H291" s="1">
        <v>35</v>
      </c>
      <c r="I291" s="1">
        <v>35</v>
      </c>
      <c r="J291" s="1">
        <v>0.18877551020408201</v>
      </c>
      <c r="K291" s="1">
        <v>0.18877551020408201</v>
      </c>
      <c r="L291" t="s">
        <v>9</v>
      </c>
      <c r="M291" t="s">
        <v>9</v>
      </c>
      <c r="N291" t="s">
        <v>357</v>
      </c>
    </row>
    <row r="292" spans="1:14" x14ac:dyDescent="0.25">
      <c r="A292" t="s">
        <v>8</v>
      </c>
      <c r="B292" t="s">
        <v>88</v>
      </c>
      <c r="C292" t="s">
        <v>9</v>
      </c>
      <c r="D292" t="s">
        <v>126</v>
      </c>
      <c r="E292" t="s">
        <v>353</v>
      </c>
      <c r="F292" t="s">
        <v>14</v>
      </c>
      <c r="G292" t="s">
        <v>9</v>
      </c>
      <c r="H292" s="1">
        <v>75</v>
      </c>
      <c r="I292" s="1">
        <v>75</v>
      </c>
      <c r="J292" s="1">
        <v>0.37755102040816302</v>
      </c>
      <c r="K292" s="1">
        <v>0.37755102040816302</v>
      </c>
      <c r="L292" t="s">
        <v>9</v>
      </c>
      <c r="M292" t="s">
        <v>9</v>
      </c>
      <c r="N292" t="s">
        <v>357</v>
      </c>
    </row>
    <row r="293" spans="1:14" x14ac:dyDescent="0.25">
      <c r="A293" t="s">
        <v>8</v>
      </c>
      <c r="B293" t="s">
        <v>88</v>
      </c>
      <c r="C293" t="s">
        <v>9</v>
      </c>
      <c r="D293" t="s">
        <v>126</v>
      </c>
      <c r="E293" t="s">
        <v>166</v>
      </c>
      <c r="F293" t="s">
        <v>254</v>
      </c>
      <c r="G293" t="s">
        <v>9</v>
      </c>
      <c r="H293" s="1">
        <v>-1</v>
      </c>
      <c r="I293" s="1">
        <v>0</v>
      </c>
      <c r="J293" s="1">
        <v>-0.01</v>
      </c>
      <c r="K293" s="1">
        <v>0</v>
      </c>
      <c r="L293" t="s">
        <v>9</v>
      </c>
      <c r="M293" t="s">
        <v>9</v>
      </c>
      <c r="N293" t="s">
        <v>357</v>
      </c>
    </row>
    <row r="294" spans="1:14" x14ac:dyDescent="0.25">
      <c r="A294" t="s">
        <v>8</v>
      </c>
      <c r="B294" t="s">
        <v>88</v>
      </c>
      <c r="C294" t="s">
        <v>9</v>
      </c>
      <c r="D294" t="s">
        <v>126</v>
      </c>
      <c r="E294" t="s">
        <v>232</v>
      </c>
      <c r="F294" t="s">
        <v>9</v>
      </c>
      <c r="G294" t="s">
        <v>9</v>
      </c>
      <c r="H294" s="1">
        <v>195</v>
      </c>
      <c r="I294" s="1">
        <v>195</v>
      </c>
      <c r="J294" s="1">
        <v>1</v>
      </c>
      <c r="K294" s="1">
        <v>1</v>
      </c>
      <c r="L294" t="s">
        <v>9</v>
      </c>
      <c r="M294" t="s">
        <v>9</v>
      </c>
      <c r="N294" t="s">
        <v>357</v>
      </c>
    </row>
    <row r="295" spans="1:14" x14ac:dyDescent="0.25">
      <c r="A295" t="s">
        <v>8</v>
      </c>
      <c r="B295" t="s">
        <v>88</v>
      </c>
      <c r="C295" t="s">
        <v>9</v>
      </c>
      <c r="D295" t="s">
        <v>126</v>
      </c>
      <c r="E295" t="s">
        <v>180</v>
      </c>
      <c r="F295" t="s">
        <v>219</v>
      </c>
      <c r="G295" t="s">
        <v>216</v>
      </c>
      <c r="H295" s="1">
        <v>-1</v>
      </c>
      <c r="I295" s="1">
        <v>0</v>
      </c>
      <c r="J295" s="1">
        <v>-0.01</v>
      </c>
      <c r="K295" s="1">
        <v>0</v>
      </c>
      <c r="L295" t="s">
        <v>9</v>
      </c>
      <c r="M295" t="s">
        <v>9</v>
      </c>
      <c r="N295" t="s">
        <v>357</v>
      </c>
    </row>
    <row r="296" spans="1:14" x14ac:dyDescent="0.25">
      <c r="A296" t="s">
        <v>8</v>
      </c>
      <c r="B296" t="s">
        <v>88</v>
      </c>
      <c r="C296" t="s">
        <v>9</v>
      </c>
      <c r="D296" t="s">
        <v>126</v>
      </c>
      <c r="E296" t="s">
        <v>353</v>
      </c>
      <c r="F296" t="s">
        <v>228</v>
      </c>
      <c r="G296" t="s">
        <v>9</v>
      </c>
      <c r="H296" s="1">
        <v>35</v>
      </c>
      <c r="I296" s="1">
        <v>35</v>
      </c>
      <c r="J296" s="1">
        <v>0.18877551020408201</v>
      </c>
      <c r="K296" s="1">
        <v>0.18877551020408201</v>
      </c>
      <c r="L296" t="s">
        <v>9</v>
      </c>
      <c r="M296" t="s">
        <v>9</v>
      </c>
      <c r="N296" t="s">
        <v>357</v>
      </c>
    </row>
    <row r="297" spans="1:14" x14ac:dyDescent="0.25">
      <c r="A297" t="s">
        <v>8</v>
      </c>
      <c r="B297" t="s">
        <v>88</v>
      </c>
      <c r="C297" t="s">
        <v>9</v>
      </c>
      <c r="D297" t="s">
        <v>126</v>
      </c>
      <c r="E297" t="s">
        <v>257</v>
      </c>
      <c r="F297" t="s">
        <v>260</v>
      </c>
      <c r="G297" t="s">
        <v>9</v>
      </c>
      <c r="H297" s="1">
        <v>55</v>
      </c>
      <c r="I297" s="1">
        <v>55</v>
      </c>
      <c r="J297" s="1">
        <v>0.27551020408163301</v>
      </c>
      <c r="K297" s="1">
        <v>0.27551020408163301</v>
      </c>
      <c r="L297" t="s">
        <v>9</v>
      </c>
      <c r="M297" t="s">
        <v>9</v>
      </c>
      <c r="N297" t="s">
        <v>357</v>
      </c>
    </row>
    <row r="298" spans="1:14" x14ac:dyDescent="0.25">
      <c r="A298" t="s">
        <v>8</v>
      </c>
      <c r="B298" t="s">
        <v>88</v>
      </c>
      <c r="C298" t="s">
        <v>9</v>
      </c>
      <c r="D298" t="s">
        <v>126</v>
      </c>
      <c r="E298" t="s">
        <v>242</v>
      </c>
      <c r="F298" t="s">
        <v>238</v>
      </c>
      <c r="G298" t="s">
        <v>9</v>
      </c>
      <c r="H298" s="1">
        <v>-1</v>
      </c>
      <c r="I298" s="1">
        <v>0</v>
      </c>
      <c r="J298" s="1">
        <v>-0.01</v>
      </c>
      <c r="K298" s="1">
        <v>0</v>
      </c>
      <c r="L298" t="s">
        <v>9</v>
      </c>
      <c r="M298" t="s">
        <v>9</v>
      </c>
      <c r="N298" t="s">
        <v>357</v>
      </c>
    </row>
    <row r="299" spans="1:14" x14ac:dyDescent="0.25">
      <c r="A299" t="s">
        <v>8</v>
      </c>
      <c r="B299" t="s">
        <v>88</v>
      </c>
      <c r="C299" t="s">
        <v>9</v>
      </c>
      <c r="D299" t="s">
        <v>126</v>
      </c>
      <c r="E299" t="s">
        <v>166</v>
      </c>
      <c r="F299" t="s">
        <v>252</v>
      </c>
      <c r="G299" t="s">
        <v>9</v>
      </c>
      <c r="H299" s="1">
        <v>-1</v>
      </c>
      <c r="I299" s="1">
        <v>0</v>
      </c>
      <c r="J299" s="1">
        <v>-0.01</v>
      </c>
      <c r="K299" s="1">
        <v>0</v>
      </c>
      <c r="L299" t="s">
        <v>9</v>
      </c>
      <c r="M299" t="s">
        <v>9</v>
      </c>
      <c r="N299" t="s">
        <v>357</v>
      </c>
    </row>
    <row r="300" spans="1:14" x14ac:dyDescent="0.25">
      <c r="A300" t="s">
        <v>8</v>
      </c>
      <c r="B300" t="s">
        <v>88</v>
      </c>
      <c r="C300" t="s">
        <v>9</v>
      </c>
      <c r="D300" t="s">
        <v>126</v>
      </c>
      <c r="E300" t="s">
        <v>242</v>
      </c>
      <c r="F300" t="s">
        <v>239</v>
      </c>
      <c r="G300" t="s">
        <v>9</v>
      </c>
      <c r="H300" s="1">
        <v>85</v>
      </c>
      <c r="I300" s="1">
        <v>85</v>
      </c>
      <c r="J300" s="1">
        <v>0.42857142857142899</v>
      </c>
      <c r="K300" s="1">
        <v>0.42857142857142899</v>
      </c>
      <c r="L300" t="s">
        <v>9</v>
      </c>
      <c r="M300" t="s">
        <v>9</v>
      </c>
      <c r="N300" t="s">
        <v>357</v>
      </c>
    </row>
    <row r="301" spans="1:14" x14ac:dyDescent="0.25">
      <c r="A301" t="s">
        <v>8</v>
      </c>
      <c r="B301" t="s">
        <v>88</v>
      </c>
      <c r="C301" t="s">
        <v>9</v>
      </c>
      <c r="D301" t="s">
        <v>126</v>
      </c>
      <c r="E301" t="s">
        <v>166</v>
      </c>
      <c r="F301" t="s">
        <v>170</v>
      </c>
      <c r="G301" t="s">
        <v>9</v>
      </c>
      <c r="H301" s="1">
        <v>-1</v>
      </c>
      <c r="I301" s="1">
        <v>0</v>
      </c>
      <c r="J301" s="1">
        <v>-0.01</v>
      </c>
      <c r="K301" s="1">
        <v>0</v>
      </c>
      <c r="L301" t="s">
        <v>9</v>
      </c>
      <c r="M301" t="s">
        <v>9</v>
      </c>
      <c r="N301" t="s">
        <v>357</v>
      </c>
    </row>
    <row r="302" spans="1:14" x14ac:dyDescent="0.25">
      <c r="A302" t="s">
        <v>8</v>
      </c>
      <c r="B302" t="s">
        <v>88</v>
      </c>
      <c r="C302" t="s">
        <v>9</v>
      </c>
      <c r="D302" t="s">
        <v>126</v>
      </c>
      <c r="E302" t="s">
        <v>168</v>
      </c>
      <c r="F302" t="s">
        <v>248</v>
      </c>
      <c r="G302" t="s">
        <v>9</v>
      </c>
      <c r="H302" s="1">
        <v>-1</v>
      </c>
      <c r="I302" s="1">
        <v>0</v>
      </c>
      <c r="J302" s="1">
        <v>-0.01</v>
      </c>
      <c r="K302" s="1">
        <v>0</v>
      </c>
      <c r="L302" t="s">
        <v>9</v>
      </c>
      <c r="M302" t="s">
        <v>9</v>
      </c>
      <c r="N302" t="s">
        <v>357</v>
      </c>
    </row>
    <row r="303" spans="1:14" x14ac:dyDescent="0.25">
      <c r="A303" t="s">
        <v>8</v>
      </c>
      <c r="B303" t="s">
        <v>88</v>
      </c>
      <c r="C303" t="s">
        <v>9</v>
      </c>
      <c r="D303" t="s">
        <v>126</v>
      </c>
      <c r="E303" t="s">
        <v>242</v>
      </c>
      <c r="F303" t="s">
        <v>248</v>
      </c>
      <c r="G303" t="s">
        <v>9</v>
      </c>
      <c r="H303" s="1">
        <v>-1</v>
      </c>
      <c r="I303" s="1">
        <v>0</v>
      </c>
      <c r="J303" s="1">
        <v>-0.01</v>
      </c>
      <c r="K303" s="1">
        <v>0</v>
      </c>
      <c r="L303" t="s">
        <v>9</v>
      </c>
      <c r="M303" t="s">
        <v>9</v>
      </c>
      <c r="N303" t="s">
        <v>357</v>
      </c>
    </row>
    <row r="304" spans="1:14" x14ac:dyDescent="0.25">
      <c r="A304" t="s">
        <v>8</v>
      </c>
      <c r="B304" t="s">
        <v>88</v>
      </c>
      <c r="C304" t="s">
        <v>9</v>
      </c>
      <c r="D304" t="s">
        <v>126</v>
      </c>
      <c r="E304" t="s">
        <v>242</v>
      </c>
      <c r="F304" t="s">
        <v>234</v>
      </c>
      <c r="G304" t="s">
        <v>9</v>
      </c>
      <c r="H304" s="1">
        <v>70</v>
      </c>
      <c r="I304" s="1">
        <v>70</v>
      </c>
      <c r="J304" s="1">
        <v>0.352040816326531</v>
      </c>
      <c r="K304" s="1">
        <v>0.352040816326531</v>
      </c>
      <c r="L304" t="s">
        <v>9</v>
      </c>
      <c r="M304" t="s">
        <v>9</v>
      </c>
      <c r="N304" t="s">
        <v>357</v>
      </c>
    </row>
    <row r="305" spans="1:14" x14ac:dyDescent="0.25">
      <c r="A305" t="s">
        <v>8</v>
      </c>
      <c r="B305" t="s">
        <v>88</v>
      </c>
      <c r="C305" t="s">
        <v>9</v>
      </c>
      <c r="D305" t="s">
        <v>126</v>
      </c>
      <c r="E305" t="s">
        <v>165</v>
      </c>
      <c r="F305" t="s">
        <v>9</v>
      </c>
      <c r="G305" t="s">
        <v>9</v>
      </c>
      <c r="H305" s="1" t="s">
        <v>9</v>
      </c>
      <c r="I305" s="1" t="s">
        <v>9</v>
      </c>
      <c r="J305" s="1" t="s">
        <v>9</v>
      </c>
      <c r="K305" s="1" t="s">
        <v>9</v>
      </c>
      <c r="L305">
        <v>29.15306</v>
      </c>
      <c r="M305">
        <v>29</v>
      </c>
      <c r="N305" t="s">
        <v>357</v>
      </c>
    </row>
    <row r="306" spans="1:14" x14ac:dyDescent="0.25">
      <c r="A306" t="s">
        <v>8</v>
      </c>
      <c r="B306" t="s">
        <v>88</v>
      </c>
      <c r="C306" t="s">
        <v>9</v>
      </c>
      <c r="D306" t="s">
        <v>126</v>
      </c>
      <c r="E306" t="s">
        <v>229</v>
      </c>
      <c r="F306" t="s">
        <v>230</v>
      </c>
      <c r="G306" t="s">
        <v>9</v>
      </c>
      <c r="H306" s="1">
        <v>35</v>
      </c>
      <c r="I306" s="1">
        <v>35</v>
      </c>
      <c r="J306" s="1">
        <v>0.168367346938776</v>
      </c>
      <c r="K306" s="1">
        <v>0.168367346938776</v>
      </c>
      <c r="L306" t="s">
        <v>9</v>
      </c>
      <c r="M306" t="s">
        <v>9</v>
      </c>
      <c r="N306" t="s">
        <v>357</v>
      </c>
    </row>
    <row r="307" spans="1:14" x14ac:dyDescent="0.25">
      <c r="A307" t="s">
        <v>8</v>
      </c>
      <c r="B307" t="s">
        <v>88</v>
      </c>
      <c r="C307" t="s">
        <v>9</v>
      </c>
      <c r="D307" t="s">
        <v>126</v>
      </c>
      <c r="E307" t="s">
        <v>166</v>
      </c>
      <c r="F307" t="s">
        <v>167</v>
      </c>
      <c r="G307" t="s">
        <v>9</v>
      </c>
      <c r="H307" s="1">
        <v>-1</v>
      </c>
      <c r="I307" s="1">
        <v>0</v>
      </c>
      <c r="J307" s="1">
        <v>-0.01</v>
      </c>
      <c r="K307" s="1">
        <v>0</v>
      </c>
      <c r="L307" t="s">
        <v>9</v>
      </c>
      <c r="M307" t="s">
        <v>9</v>
      </c>
      <c r="N307" t="s">
        <v>357</v>
      </c>
    </row>
    <row r="308" spans="1:14" x14ac:dyDescent="0.25">
      <c r="A308" t="s">
        <v>8</v>
      </c>
      <c r="B308" t="s">
        <v>88</v>
      </c>
      <c r="C308" t="s">
        <v>9</v>
      </c>
      <c r="D308" t="s">
        <v>126</v>
      </c>
      <c r="E308" t="s">
        <v>257</v>
      </c>
      <c r="F308" t="s">
        <v>340</v>
      </c>
      <c r="G308" t="s">
        <v>9</v>
      </c>
      <c r="H308" s="1">
        <v>10</v>
      </c>
      <c r="I308" s="1">
        <v>10</v>
      </c>
      <c r="J308" s="1">
        <v>4.08163265306122E-2</v>
      </c>
      <c r="K308" s="1">
        <v>4.08163265306122E-2</v>
      </c>
      <c r="L308" t="s">
        <v>9</v>
      </c>
      <c r="M308" t="s">
        <v>9</v>
      </c>
      <c r="N308" t="s">
        <v>357</v>
      </c>
    </row>
    <row r="309" spans="1:14" x14ac:dyDescent="0.25">
      <c r="A309" t="s">
        <v>8</v>
      </c>
      <c r="B309" t="s">
        <v>88</v>
      </c>
      <c r="C309" t="s">
        <v>9</v>
      </c>
      <c r="D309" t="s">
        <v>126</v>
      </c>
      <c r="E309" t="s">
        <v>172</v>
      </c>
      <c r="F309" t="s">
        <v>9</v>
      </c>
      <c r="G309" t="s">
        <v>9</v>
      </c>
      <c r="H309" s="1" t="s">
        <v>9</v>
      </c>
      <c r="I309" s="1" t="s">
        <v>9</v>
      </c>
      <c r="J309" s="1" t="s">
        <v>9</v>
      </c>
      <c r="K309" s="1" t="s">
        <v>9</v>
      </c>
      <c r="L309">
        <v>6.4333299999999998</v>
      </c>
      <c r="M309">
        <v>5</v>
      </c>
      <c r="N309" t="s">
        <v>357</v>
      </c>
    </row>
    <row r="310" spans="1:14" x14ac:dyDescent="0.25">
      <c r="A310" t="s">
        <v>8</v>
      </c>
      <c r="B310" t="s">
        <v>332</v>
      </c>
      <c r="C310" t="s">
        <v>9</v>
      </c>
      <c r="D310" t="s">
        <v>333</v>
      </c>
      <c r="E310" t="s">
        <v>172</v>
      </c>
      <c r="F310" t="s">
        <v>9</v>
      </c>
      <c r="G310" t="s">
        <v>9</v>
      </c>
      <c r="H310" s="1" t="s">
        <v>9</v>
      </c>
      <c r="I310" s="1" t="s">
        <v>9</v>
      </c>
      <c r="J310" s="1" t="s">
        <v>9</v>
      </c>
      <c r="K310" s="1" t="s">
        <v>9</v>
      </c>
      <c r="L310">
        <v>8.0860199999999995</v>
      </c>
      <c r="M310">
        <v>8</v>
      </c>
      <c r="N310" t="s">
        <v>357</v>
      </c>
    </row>
    <row r="311" spans="1:14" x14ac:dyDescent="0.25">
      <c r="A311" t="s">
        <v>8</v>
      </c>
      <c r="B311" t="s">
        <v>332</v>
      </c>
      <c r="C311" t="s">
        <v>9</v>
      </c>
      <c r="D311" t="s">
        <v>333</v>
      </c>
      <c r="E311" t="s">
        <v>165</v>
      </c>
      <c r="F311" t="s">
        <v>9</v>
      </c>
      <c r="G311" t="s">
        <v>9</v>
      </c>
      <c r="H311" s="1" t="s">
        <v>9</v>
      </c>
      <c r="I311" s="1" t="s">
        <v>9</v>
      </c>
      <c r="J311" s="1" t="s">
        <v>9</v>
      </c>
      <c r="K311" s="1" t="s">
        <v>9</v>
      </c>
      <c r="L311">
        <v>28.002050000000001</v>
      </c>
      <c r="M311">
        <v>28</v>
      </c>
      <c r="N311" t="s">
        <v>357</v>
      </c>
    </row>
    <row r="312" spans="1:14" x14ac:dyDescent="0.25">
      <c r="A312" t="s">
        <v>8</v>
      </c>
      <c r="B312" t="s">
        <v>332</v>
      </c>
      <c r="C312" t="s">
        <v>9</v>
      </c>
      <c r="D312" t="s">
        <v>333</v>
      </c>
      <c r="E312" t="s">
        <v>10</v>
      </c>
      <c r="F312" t="s">
        <v>240</v>
      </c>
      <c r="G312" t="s">
        <v>9</v>
      </c>
      <c r="H312" s="1">
        <v>1</v>
      </c>
      <c r="I312" s="1" t="s">
        <v>9</v>
      </c>
      <c r="J312" s="1" t="s">
        <v>9</v>
      </c>
      <c r="K312" s="1" t="s">
        <v>9</v>
      </c>
      <c r="L312" t="s">
        <v>9</v>
      </c>
      <c r="M312" t="s">
        <v>9</v>
      </c>
      <c r="N312" t="s">
        <v>357</v>
      </c>
    </row>
    <row r="313" spans="1:14" x14ac:dyDescent="0.25">
      <c r="A313" t="s">
        <v>8</v>
      </c>
      <c r="B313" t="s">
        <v>332</v>
      </c>
      <c r="C313" t="s">
        <v>9</v>
      </c>
      <c r="D313" t="s">
        <v>333</v>
      </c>
      <c r="E313" t="s">
        <v>353</v>
      </c>
      <c r="F313" t="s">
        <v>16</v>
      </c>
      <c r="G313" t="s">
        <v>9</v>
      </c>
      <c r="H313">
        <v>15</v>
      </c>
      <c r="I313">
        <v>15</v>
      </c>
      <c r="J313">
        <v>3.2786885245901599E-2</v>
      </c>
      <c r="K313">
        <v>3.2786885245901599E-2</v>
      </c>
      <c r="L313" s="1" t="s">
        <v>9</v>
      </c>
      <c r="M313" s="1" t="s">
        <v>9</v>
      </c>
      <c r="N313" t="s">
        <v>357</v>
      </c>
    </row>
    <row r="314" spans="1:14" x14ac:dyDescent="0.25">
      <c r="A314" t="s">
        <v>8</v>
      </c>
      <c r="B314" t="s">
        <v>332</v>
      </c>
      <c r="C314" t="s">
        <v>9</v>
      </c>
      <c r="D314" t="s">
        <v>333</v>
      </c>
      <c r="E314" t="s">
        <v>229</v>
      </c>
      <c r="F314" t="s">
        <v>217</v>
      </c>
      <c r="G314" t="s">
        <v>9</v>
      </c>
      <c r="H314">
        <v>10</v>
      </c>
      <c r="I314">
        <v>10</v>
      </c>
      <c r="J314">
        <v>1.63934426229508E-2</v>
      </c>
      <c r="K314">
        <v>1.63934426229508E-2</v>
      </c>
      <c r="L314" s="1" t="s">
        <v>9</v>
      </c>
      <c r="M314" s="1" t="s">
        <v>9</v>
      </c>
      <c r="N314" t="s">
        <v>357</v>
      </c>
    </row>
    <row r="315" spans="1:14" x14ac:dyDescent="0.25">
      <c r="A315" t="s">
        <v>8</v>
      </c>
      <c r="B315" t="s">
        <v>332</v>
      </c>
      <c r="C315" t="s">
        <v>9</v>
      </c>
      <c r="D315" t="s">
        <v>333</v>
      </c>
      <c r="E315" t="s">
        <v>166</v>
      </c>
      <c r="F315" t="s">
        <v>248</v>
      </c>
      <c r="G315" t="s">
        <v>9</v>
      </c>
      <c r="H315" s="1">
        <v>55</v>
      </c>
      <c r="I315" s="1">
        <v>55</v>
      </c>
      <c r="J315" s="1">
        <v>0.116803278688525</v>
      </c>
      <c r="K315" s="1">
        <v>0.116803278688525</v>
      </c>
      <c r="L315" t="s">
        <v>9</v>
      </c>
      <c r="M315" t="s">
        <v>9</v>
      </c>
      <c r="N315" t="s">
        <v>357</v>
      </c>
    </row>
    <row r="316" spans="1:14" x14ac:dyDescent="0.25">
      <c r="A316" t="s">
        <v>8</v>
      </c>
      <c r="B316" t="s">
        <v>332</v>
      </c>
      <c r="C316" t="s">
        <v>9</v>
      </c>
      <c r="D316" t="s">
        <v>333</v>
      </c>
      <c r="E316" t="s">
        <v>353</v>
      </c>
      <c r="F316" t="s">
        <v>13</v>
      </c>
      <c r="G316" t="s">
        <v>9</v>
      </c>
      <c r="H316" s="1">
        <v>90</v>
      </c>
      <c r="I316" s="1">
        <v>90</v>
      </c>
      <c r="J316" s="1">
        <v>0.18237704918032799</v>
      </c>
      <c r="K316" s="1">
        <v>0.18237704918032799</v>
      </c>
      <c r="L316" t="s">
        <v>9</v>
      </c>
      <c r="M316" t="s">
        <v>9</v>
      </c>
      <c r="N316" t="s">
        <v>357</v>
      </c>
    </row>
    <row r="317" spans="1:14" x14ac:dyDescent="0.25">
      <c r="A317" t="s">
        <v>8</v>
      </c>
      <c r="B317" t="s">
        <v>332</v>
      </c>
      <c r="C317" t="s">
        <v>9</v>
      </c>
      <c r="D317" t="s">
        <v>333</v>
      </c>
      <c r="E317" t="s">
        <v>257</v>
      </c>
      <c r="F317" t="s">
        <v>258</v>
      </c>
      <c r="G317" t="s">
        <v>9</v>
      </c>
      <c r="H317" s="1">
        <v>105</v>
      </c>
      <c r="I317">
        <v>105</v>
      </c>
      <c r="J317">
        <v>0.21516393442623</v>
      </c>
      <c r="K317">
        <v>0.21516393442623</v>
      </c>
      <c r="L317" t="s">
        <v>9</v>
      </c>
      <c r="M317" t="s">
        <v>9</v>
      </c>
      <c r="N317" t="s">
        <v>357</v>
      </c>
    </row>
    <row r="318" spans="1:14" x14ac:dyDescent="0.25">
      <c r="A318" t="s">
        <v>8</v>
      </c>
      <c r="B318" t="s">
        <v>332</v>
      </c>
      <c r="C318" t="s">
        <v>9</v>
      </c>
      <c r="D318" t="s">
        <v>333</v>
      </c>
      <c r="E318" t="s">
        <v>166</v>
      </c>
      <c r="F318" t="s">
        <v>167</v>
      </c>
      <c r="G318" t="s">
        <v>9</v>
      </c>
      <c r="H318" s="1">
        <v>20</v>
      </c>
      <c r="I318" s="1">
        <v>20</v>
      </c>
      <c r="J318" s="1">
        <v>3.8934426229508198E-2</v>
      </c>
      <c r="K318" s="1">
        <v>3.8934426229508198E-2</v>
      </c>
      <c r="L318" t="s">
        <v>9</v>
      </c>
      <c r="M318" t="s">
        <v>9</v>
      </c>
      <c r="N318" t="s">
        <v>357</v>
      </c>
    </row>
    <row r="319" spans="1:14" x14ac:dyDescent="0.25">
      <c r="A319" t="s">
        <v>8</v>
      </c>
      <c r="B319" t="s">
        <v>332</v>
      </c>
      <c r="C319" t="s">
        <v>9</v>
      </c>
      <c r="D319" t="s">
        <v>333</v>
      </c>
      <c r="E319" t="s">
        <v>166</v>
      </c>
      <c r="F319" t="s">
        <v>253</v>
      </c>
      <c r="G319" t="s">
        <v>9</v>
      </c>
      <c r="H319" s="1">
        <v>30</v>
      </c>
      <c r="I319" s="1">
        <v>30</v>
      </c>
      <c r="J319" s="1">
        <v>5.7377049180327898E-2</v>
      </c>
      <c r="K319" s="1">
        <v>5.7377049180327898E-2</v>
      </c>
      <c r="L319" t="s">
        <v>9</v>
      </c>
      <c r="M319" t="s">
        <v>9</v>
      </c>
      <c r="N319" t="s">
        <v>357</v>
      </c>
    </row>
    <row r="320" spans="1:14" x14ac:dyDescent="0.25">
      <c r="A320" t="s">
        <v>8</v>
      </c>
      <c r="B320" t="s">
        <v>332</v>
      </c>
      <c r="C320" t="s">
        <v>9</v>
      </c>
      <c r="D320" t="s">
        <v>333</v>
      </c>
      <c r="E320" t="s">
        <v>168</v>
      </c>
      <c r="F320" t="s">
        <v>271</v>
      </c>
      <c r="G320" t="s">
        <v>9</v>
      </c>
      <c r="H320" s="1">
        <v>345</v>
      </c>
      <c r="I320" s="1">
        <v>345</v>
      </c>
      <c r="J320" s="1">
        <v>0.70901639344262302</v>
      </c>
      <c r="K320" s="1">
        <v>0.70901639344262302</v>
      </c>
      <c r="L320" t="s">
        <v>9</v>
      </c>
      <c r="M320" t="s">
        <v>9</v>
      </c>
      <c r="N320" t="s">
        <v>357</v>
      </c>
    </row>
    <row r="321" spans="1:14" x14ac:dyDescent="0.25">
      <c r="A321" t="s">
        <v>8</v>
      </c>
      <c r="B321" t="s">
        <v>332</v>
      </c>
      <c r="C321" t="s">
        <v>9</v>
      </c>
      <c r="D321" t="s">
        <v>333</v>
      </c>
      <c r="E321" t="s">
        <v>257</v>
      </c>
      <c r="F321" t="s">
        <v>280</v>
      </c>
      <c r="G321" t="s">
        <v>9</v>
      </c>
      <c r="H321" s="1">
        <v>-1</v>
      </c>
      <c r="I321" s="1">
        <v>0</v>
      </c>
      <c r="J321" s="1">
        <v>-0.01</v>
      </c>
      <c r="K321" s="1">
        <v>0</v>
      </c>
      <c r="L321" t="s">
        <v>9</v>
      </c>
      <c r="M321" t="s">
        <v>9</v>
      </c>
      <c r="N321" t="s">
        <v>357</v>
      </c>
    </row>
    <row r="322" spans="1:14" x14ac:dyDescent="0.25">
      <c r="A322" t="s">
        <v>8</v>
      </c>
      <c r="B322" t="s">
        <v>332</v>
      </c>
      <c r="C322" t="s">
        <v>9</v>
      </c>
      <c r="D322" t="s">
        <v>333</v>
      </c>
      <c r="E322" t="s">
        <v>242</v>
      </c>
      <c r="F322" t="s">
        <v>236</v>
      </c>
      <c r="G322" t="s">
        <v>9</v>
      </c>
      <c r="H322" s="1">
        <v>10</v>
      </c>
      <c r="I322" s="1">
        <v>10</v>
      </c>
      <c r="J322" s="1">
        <v>2.4590163934426201E-2</v>
      </c>
      <c r="K322" s="1">
        <v>2.4590163934426201E-2</v>
      </c>
      <c r="L322" t="s">
        <v>9</v>
      </c>
      <c r="M322" t="s">
        <v>9</v>
      </c>
      <c r="N322" t="s">
        <v>357</v>
      </c>
    </row>
    <row r="323" spans="1:14" x14ac:dyDescent="0.25">
      <c r="A323" t="s">
        <v>8</v>
      </c>
      <c r="B323" t="s">
        <v>332</v>
      </c>
      <c r="C323" t="s">
        <v>9</v>
      </c>
      <c r="D323" t="s">
        <v>333</v>
      </c>
      <c r="E323" t="s">
        <v>257</v>
      </c>
      <c r="F323" t="s">
        <v>259</v>
      </c>
      <c r="G323" t="s">
        <v>9</v>
      </c>
      <c r="H323" s="1">
        <v>165</v>
      </c>
      <c r="I323" s="1">
        <v>165</v>
      </c>
      <c r="J323" s="1">
        <v>0.34016393442623</v>
      </c>
      <c r="K323" s="1">
        <v>0.34016393442623</v>
      </c>
      <c r="L323" t="s">
        <v>9</v>
      </c>
      <c r="M323" t="s">
        <v>9</v>
      </c>
      <c r="N323" t="s">
        <v>357</v>
      </c>
    </row>
    <row r="324" spans="1:14" x14ac:dyDescent="0.25">
      <c r="A324" t="s">
        <v>8</v>
      </c>
      <c r="B324" t="s">
        <v>332</v>
      </c>
      <c r="C324" t="s">
        <v>9</v>
      </c>
      <c r="D324" t="s">
        <v>333</v>
      </c>
      <c r="E324" t="s">
        <v>229</v>
      </c>
      <c r="F324" t="s">
        <v>231</v>
      </c>
      <c r="G324" t="s">
        <v>9</v>
      </c>
      <c r="H324" s="1">
        <v>360</v>
      </c>
      <c r="I324" s="1">
        <v>360</v>
      </c>
      <c r="J324" s="1">
        <v>0.74180327868852503</v>
      </c>
      <c r="K324" s="1">
        <v>0.74180327868852503</v>
      </c>
      <c r="L324" t="s">
        <v>9</v>
      </c>
      <c r="M324" t="s">
        <v>9</v>
      </c>
      <c r="N324" t="s">
        <v>357</v>
      </c>
    </row>
    <row r="325" spans="1:14" x14ac:dyDescent="0.25">
      <c r="A325" t="s">
        <v>8</v>
      </c>
      <c r="B325" t="s">
        <v>332</v>
      </c>
      <c r="C325" t="s">
        <v>9</v>
      </c>
      <c r="D325" t="s">
        <v>333</v>
      </c>
      <c r="E325" t="s">
        <v>168</v>
      </c>
      <c r="F325" t="s">
        <v>273</v>
      </c>
      <c r="G325" t="s">
        <v>9</v>
      </c>
      <c r="H325" s="1">
        <v>80</v>
      </c>
      <c r="I325" s="1">
        <v>80</v>
      </c>
      <c r="J325" s="1">
        <v>0.16598360655737701</v>
      </c>
      <c r="K325" s="1">
        <v>0.16598360655737701</v>
      </c>
      <c r="L325" t="s">
        <v>9</v>
      </c>
      <c r="M325" t="s">
        <v>9</v>
      </c>
      <c r="N325" t="s">
        <v>357</v>
      </c>
    </row>
    <row r="326" spans="1:14" x14ac:dyDescent="0.25">
      <c r="A326" t="s">
        <v>8</v>
      </c>
      <c r="B326" t="s">
        <v>332</v>
      </c>
      <c r="C326" t="s">
        <v>9</v>
      </c>
      <c r="D326" t="s">
        <v>333</v>
      </c>
      <c r="E326" t="s">
        <v>257</v>
      </c>
      <c r="F326" t="s">
        <v>261</v>
      </c>
      <c r="G326" t="s">
        <v>9</v>
      </c>
      <c r="H326" s="1">
        <v>50</v>
      </c>
      <c r="I326" s="1">
        <v>50</v>
      </c>
      <c r="J326" s="1">
        <v>0.10655737704918</v>
      </c>
      <c r="K326" s="1">
        <v>0.10655737704918</v>
      </c>
      <c r="L326" t="s">
        <v>9</v>
      </c>
      <c r="M326" t="s">
        <v>9</v>
      </c>
      <c r="N326" t="s">
        <v>357</v>
      </c>
    </row>
    <row r="327" spans="1:14" x14ac:dyDescent="0.25">
      <c r="A327" t="s">
        <v>8</v>
      </c>
      <c r="B327" t="s">
        <v>332</v>
      </c>
      <c r="C327" t="s">
        <v>9</v>
      </c>
      <c r="D327" t="s">
        <v>333</v>
      </c>
      <c r="E327" t="s">
        <v>168</v>
      </c>
      <c r="F327" t="s">
        <v>248</v>
      </c>
      <c r="G327" t="s">
        <v>9</v>
      </c>
      <c r="H327" s="1">
        <v>-1</v>
      </c>
      <c r="I327" s="1">
        <v>0</v>
      </c>
      <c r="J327" s="1">
        <v>-0.01</v>
      </c>
      <c r="K327" s="1">
        <v>0</v>
      </c>
      <c r="L327" t="s">
        <v>9</v>
      </c>
      <c r="M327" t="s">
        <v>9</v>
      </c>
      <c r="N327" t="s">
        <v>357</v>
      </c>
    </row>
    <row r="328" spans="1:14" x14ac:dyDescent="0.25">
      <c r="A328" t="s">
        <v>8</v>
      </c>
      <c r="B328" t="s">
        <v>332</v>
      </c>
      <c r="C328" t="s">
        <v>9</v>
      </c>
      <c r="D328" t="s">
        <v>333</v>
      </c>
      <c r="E328" t="s">
        <v>257</v>
      </c>
      <c r="F328" t="s">
        <v>262</v>
      </c>
      <c r="G328" t="s">
        <v>9</v>
      </c>
      <c r="H328" s="1">
        <v>15</v>
      </c>
      <c r="I328" s="1">
        <v>15</v>
      </c>
      <c r="J328" s="1">
        <v>3.07377049180328E-2</v>
      </c>
      <c r="K328" s="1">
        <v>3.07377049180328E-2</v>
      </c>
      <c r="L328" t="s">
        <v>9</v>
      </c>
      <c r="M328" t="s">
        <v>9</v>
      </c>
      <c r="N328" t="s">
        <v>357</v>
      </c>
    </row>
    <row r="329" spans="1:14" x14ac:dyDescent="0.25">
      <c r="A329" t="s">
        <v>8</v>
      </c>
      <c r="B329" t="s">
        <v>332</v>
      </c>
      <c r="C329" t="s">
        <v>9</v>
      </c>
      <c r="D329" t="s">
        <v>333</v>
      </c>
      <c r="E329" t="s">
        <v>180</v>
      </c>
      <c r="F329" t="s">
        <v>228</v>
      </c>
      <c r="G329" t="s">
        <v>228</v>
      </c>
      <c r="H329" s="1">
        <v>10</v>
      </c>
      <c r="I329" s="1">
        <v>10</v>
      </c>
      <c r="J329" s="1">
        <v>1.84426229508197E-2</v>
      </c>
      <c r="K329" s="1">
        <v>1.84426229508197E-2</v>
      </c>
      <c r="L329" t="s">
        <v>9</v>
      </c>
      <c r="M329" t="s">
        <v>9</v>
      </c>
      <c r="N329" t="s">
        <v>357</v>
      </c>
    </row>
    <row r="330" spans="1:14" x14ac:dyDescent="0.25">
      <c r="A330" t="s">
        <v>8</v>
      </c>
      <c r="B330" t="s">
        <v>332</v>
      </c>
      <c r="C330" t="s">
        <v>9</v>
      </c>
      <c r="D330" t="s">
        <v>333</v>
      </c>
      <c r="E330" t="s">
        <v>180</v>
      </c>
      <c r="F330" t="s">
        <v>218</v>
      </c>
      <c r="G330" t="s">
        <v>215</v>
      </c>
      <c r="H330" s="1">
        <v>420</v>
      </c>
      <c r="I330" s="1">
        <v>420</v>
      </c>
      <c r="J330" s="1">
        <v>0.86270491803278704</v>
      </c>
      <c r="K330" s="1">
        <v>0.86270491803278704</v>
      </c>
      <c r="L330" t="s">
        <v>9</v>
      </c>
      <c r="M330" t="s">
        <v>9</v>
      </c>
      <c r="N330" t="s">
        <v>357</v>
      </c>
    </row>
    <row r="331" spans="1:14" x14ac:dyDescent="0.25">
      <c r="A331" t="s">
        <v>8</v>
      </c>
      <c r="B331" t="s">
        <v>332</v>
      </c>
      <c r="C331" t="s">
        <v>9</v>
      </c>
      <c r="D331" t="s">
        <v>333</v>
      </c>
      <c r="E331" t="s">
        <v>168</v>
      </c>
      <c r="F331" t="s">
        <v>272</v>
      </c>
      <c r="G331" t="s">
        <v>9</v>
      </c>
      <c r="H331" s="1">
        <v>20</v>
      </c>
      <c r="I331" s="1">
        <v>20</v>
      </c>
      <c r="J331" s="1">
        <v>4.5081967213114797E-2</v>
      </c>
      <c r="K331" s="1">
        <v>4.5081967213114797E-2</v>
      </c>
      <c r="L331" t="s">
        <v>9</v>
      </c>
      <c r="M331" t="s">
        <v>9</v>
      </c>
      <c r="N331" t="s">
        <v>357</v>
      </c>
    </row>
    <row r="332" spans="1:14" x14ac:dyDescent="0.25">
      <c r="A332" t="s">
        <v>8</v>
      </c>
      <c r="B332" t="s">
        <v>332</v>
      </c>
      <c r="C332" t="s">
        <v>9</v>
      </c>
      <c r="D332" t="s">
        <v>333</v>
      </c>
      <c r="E332" t="s">
        <v>166</v>
      </c>
      <c r="F332" t="s">
        <v>169</v>
      </c>
      <c r="G332" t="s">
        <v>9</v>
      </c>
      <c r="H332" s="1">
        <v>290</v>
      </c>
      <c r="I332" s="1">
        <v>290</v>
      </c>
      <c r="J332" s="1">
        <v>0.59631147540983598</v>
      </c>
      <c r="K332" s="1">
        <v>0.59631147540983598</v>
      </c>
      <c r="L332" t="s">
        <v>9</v>
      </c>
      <c r="M332" t="s">
        <v>9</v>
      </c>
      <c r="N332" t="s">
        <v>357</v>
      </c>
    </row>
    <row r="333" spans="1:14" x14ac:dyDescent="0.25">
      <c r="A333" t="s">
        <v>8</v>
      </c>
      <c r="B333" t="s">
        <v>332</v>
      </c>
      <c r="C333" t="s">
        <v>9</v>
      </c>
      <c r="D333" t="s">
        <v>333</v>
      </c>
      <c r="E333" t="s">
        <v>353</v>
      </c>
      <c r="F333" t="s">
        <v>14</v>
      </c>
      <c r="G333" t="s">
        <v>9</v>
      </c>
      <c r="H333" s="1">
        <v>160</v>
      </c>
      <c r="I333" s="1">
        <v>160</v>
      </c>
      <c r="J333" s="1">
        <v>0.32991803278688497</v>
      </c>
      <c r="K333" s="1">
        <v>0.32991803278688497</v>
      </c>
      <c r="L333" t="s">
        <v>9</v>
      </c>
      <c r="M333" t="s">
        <v>9</v>
      </c>
      <c r="N333" t="s">
        <v>357</v>
      </c>
    </row>
    <row r="334" spans="1:14" x14ac:dyDescent="0.25">
      <c r="A334" t="s">
        <v>8</v>
      </c>
      <c r="B334" t="s">
        <v>332</v>
      </c>
      <c r="C334" t="s">
        <v>9</v>
      </c>
      <c r="D334" t="s">
        <v>333</v>
      </c>
      <c r="E334" t="s">
        <v>242</v>
      </c>
      <c r="F334" t="s">
        <v>237</v>
      </c>
      <c r="G334" t="s">
        <v>9</v>
      </c>
      <c r="H334" s="1">
        <v>45</v>
      </c>
      <c r="I334" s="1">
        <v>45</v>
      </c>
      <c r="J334" s="1">
        <v>9.2213114754098394E-2</v>
      </c>
      <c r="K334" s="1">
        <v>9.2213114754098394E-2</v>
      </c>
      <c r="L334" t="s">
        <v>9</v>
      </c>
      <c r="M334" t="s">
        <v>9</v>
      </c>
      <c r="N334" t="s">
        <v>357</v>
      </c>
    </row>
    <row r="335" spans="1:14" x14ac:dyDescent="0.25">
      <c r="A335" t="s">
        <v>8</v>
      </c>
      <c r="B335" t="s">
        <v>332</v>
      </c>
      <c r="C335" t="s">
        <v>9</v>
      </c>
      <c r="D335" t="s">
        <v>333</v>
      </c>
      <c r="E335" t="s">
        <v>166</v>
      </c>
      <c r="F335" t="s">
        <v>252</v>
      </c>
      <c r="G335" t="s">
        <v>9</v>
      </c>
      <c r="H335" s="1">
        <v>15</v>
      </c>
      <c r="I335" s="1">
        <v>15</v>
      </c>
      <c r="J335" s="1">
        <v>3.4836065573770503E-2</v>
      </c>
      <c r="K335" s="1">
        <v>3.4836065573770503E-2</v>
      </c>
      <c r="L335" t="s">
        <v>9</v>
      </c>
      <c r="M335" t="s">
        <v>9</v>
      </c>
      <c r="N335" t="s">
        <v>357</v>
      </c>
    </row>
    <row r="336" spans="1:14" x14ac:dyDescent="0.25">
      <c r="A336" t="s">
        <v>8</v>
      </c>
      <c r="B336" t="s">
        <v>332</v>
      </c>
      <c r="C336" t="s">
        <v>9</v>
      </c>
      <c r="D336" t="s">
        <v>333</v>
      </c>
      <c r="E336" t="s">
        <v>229</v>
      </c>
      <c r="F336" t="s">
        <v>248</v>
      </c>
      <c r="G336" t="s">
        <v>9</v>
      </c>
      <c r="H336" s="1">
        <v>20</v>
      </c>
      <c r="I336" s="1">
        <v>20</v>
      </c>
      <c r="J336" s="1">
        <v>3.8934426229508198E-2</v>
      </c>
      <c r="K336" s="1">
        <v>3.8934426229508198E-2</v>
      </c>
      <c r="L336" t="s">
        <v>9</v>
      </c>
      <c r="M336" t="s">
        <v>9</v>
      </c>
      <c r="N336" t="s">
        <v>357</v>
      </c>
    </row>
    <row r="337" spans="1:14" x14ac:dyDescent="0.25">
      <c r="A337" t="s">
        <v>8</v>
      </c>
      <c r="B337" t="s">
        <v>332</v>
      </c>
      <c r="C337" t="s">
        <v>9</v>
      </c>
      <c r="D337" t="s">
        <v>333</v>
      </c>
      <c r="E337" t="s">
        <v>166</v>
      </c>
      <c r="F337" t="s">
        <v>254</v>
      </c>
      <c r="G337" t="s">
        <v>9</v>
      </c>
      <c r="H337" s="1">
        <v>-1</v>
      </c>
      <c r="I337" s="1">
        <v>0</v>
      </c>
      <c r="J337" s="1">
        <v>-0.01</v>
      </c>
      <c r="K337" s="1">
        <v>0</v>
      </c>
      <c r="L337" t="s">
        <v>9</v>
      </c>
      <c r="M337" t="s">
        <v>9</v>
      </c>
      <c r="N337" t="s">
        <v>357</v>
      </c>
    </row>
    <row r="338" spans="1:14" x14ac:dyDescent="0.25">
      <c r="A338" t="s">
        <v>8</v>
      </c>
      <c r="B338" t="s">
        <v>332</v>
      </c>
      <c r="C338" t="s">
        <v>9</v>
      </c>
      <c r="D338" t="s">
        <v>333</v>
      </c>
      <c r="E338" t="s">
        <v>257</v>
      </c>
      <c r="F338" t="s">
        <v>228</v>
      </c>
      <c r="G338" t="s">
        <v>9</v>
      </c>
      <c r="H338" s="1">
        <v>-1</v>
      </c>
      <c r="I338" s="1">
        <v>0</v>
      </c>
      <c r="J338" s="1">
        <v>-0.01</v>
      </c>
      <c r="K338" s="1">
        <v>0</v>
      </c>
      <c r="L338" t="s">
        <v>9</v>
      </c>
      <c r="M338" t="s">
        <v>9</v>
      </c>
      <c r="N338" t="s">
        <v>357</v>
      </c>
    </row>
    <row r="339" spans="1:14" x14ac:dyDescent="0.25">
      <c r="A339" t="s">
        <v>8</v>
      </c>
      <c r="B339" t="s">
        <v>332</v>
      </c>
      <c r="C339" t="s">
        <v>9</v>
      </c>
      <c r="D339" t="s">
        <v>333</v>
      </c>
      <c r="E339" t="s">
        <v>257</v>
      </c>
      <c r="F339" t="s">
        <v>340</v>
      </c>
      <c r="G339" t="s">
        <v>9</v>
      </c>
      <c r="H339" s="1">
        <v>35</v>
      </c>
      <c r="I339" s="1">
        <v>35</v>
      </c>
      <c r="J339" s="1">
        <v>6.9672131147541005E-2</v>
      </c>
      <c r="K339" s="1">
        <v>6.9672131147541005E-2</v>
      </c>
      <c r="L339" t="s">
        <v>9</v>
      </c>
      <c r="M339" t="s">
        <v>9</v>
      </c>
      <c r="N339" t="s">
        <v>357</v>
      </c>
    </row>
    <row r="340" spans="1:14" x14ac:dyDescent="0.25">
      <c r="A340" t="s">
        <v>8</v>
      </c>
      <c r="B340" t="s">
        <v>332</v>
      </c>
      <c r="C340" t="s">
        <v>9</v>
      </c>
      <c r="D340" t="s">
        <v>333</v>
      </c>
      <c r="E340" t="s">
        <v>168</v>
      </c>
      <c r="F340" t="s">
        <v>274</v>
      </c>
      <c r="G340" t="s">
        <v>9</v>
      </c>
      <c r="H340" s="1">
        <v>40</v>
      </c>
      <c r="I340" s="1">
        <v>40</v>
      </c>
      <c r="J340" s="1">
        <v>7.9918032786885307E-2</v>
      </c>
      <c r="K340" s="1">
        <v>7.9918032786885307E-2</v>
      </c>
      <c r="L340" t="s">
        <v>9</v>
      </c>
      <c r="M340" t="s">
        <v>9</v>
      </c>
      <c r="N340" t="s">
        <v>357</v>
      </c>
    </row>
    <row r="341" spans="1:14" x14ac:dyDescent="0.25">
      <c r="A341" t="s">
        <v>8</v>
      </c>
      <c r="B341" t="s">
        <v>332</v>
      </c>
      <c r="C341" t="s">
        <v>9</v>
      </c>
      <c r="D341" t="s">
        <v>333</v>
      </c>
      <c r="E341" t="s">
        <v>257</v>
      </c>
      <c r="F341" t="s">
        <v>260</v>
      </c>
      <c r="G341" t="s">
        <v>9</v>
      </c>
      <c r="H341" s="1">
        <v>115</v>
      </c>
      <c r="I341" s="1">
        <v>115</v>
      </c>
      <c r="J341" s="1">
        <v>0.23770491803278701</v>
      </c>
      <c r="K341" s="1">
        <v>0.23770491803278701</v>
      </c>
      <c r="L341" t="s">
        <v>9</v>
      </c>
      <c r="M341" t="s">
        <v>9</v>
      </c>
      <c r="N341" t="s">
        <v>357</v>
      </c>
    </row>
    <row r="342" spans="1:14" x14ac:dyDescent="0.25">
      <c r="A342" t="s">
        <v>8</v>
      </c>
      <c r="B342" t="s">
        <v>332</v>
      </c>
      <c r="C342" t="s">
        <v>9</v>
      </c>
      <c r="D342" t="s">
        <v>333</v>
      </c>
      <c r="E342" t="s">
        <v>180</v>
      </c>
      <c r="F342" t="s">
        <v>219</v>
      </c>
      <c r="G342" t="s">
        <v>216</v>
      </c>
      <c r="H342" s="1">
        <v>60</v>
      </c>
      <c r="I342" s="1">
        <v>60</v>
      </c>
      <c r="J342" s="1">
        <v>0.11885245901639301</v>
      </c>
      <c r="K342" s="1">
        <v>0.11885245901639301</v>
      </c>
      <c r="L342" t="s">
        <v>9</v>
      </c>
      <c r="M342" t="s">
        <v>9</v>
      </c>
      <c r="N342" t="s">
        <v>357</v>
      </c>
    </row>
    <row r="343" spans="1:14" x14ac:dyDescent="0.25">
      <c r="A343" t="s">
        <v>8</v>
      </c>
      <c r="B343" t="s">
        <v>332</v>
      </c>
      <c r="C343" t="s">
        <v>9</v>
      </c>
      <c r="D343" t="s">
        <v>333</v>
      </c>
      <c r="E343" t="s">
        <v>242</v>
      </c>
      <c r="F343" t="s">
        <v>238</v>
      </c>
      <c r="G343" t="s">
        <v>9</v>
      </c>
      <c r="H343" s="1">
        <v>10</v>
      </c>
      <c r="I343" s="1">
        <v>10</v>
      </c>
      <c r="J343" s="1">
        <v>2.0491803278688499E-2</v>
      </c>
      <c r="K343" s="1">
        <v>2.0491803278688499E-2</v>
      </c>
      <c r="L343" t="s">
        <v>9</v>
      </c>
      <c r="M343" t="s">
        <v>9</v>
      </c>
      <c r="N343" t="s">
        <v>357</v>
      </c>
    </row>
    <row r="344" spans="1:14" x14ac:dyDescent="0.25">
      <c r="A344" t="s">
        <v>8</v>
      </c>
      <c r="B344" t="s">
        <v>332</v>
      </c>
      <c r="C344" t="s">
        <v>9</v>
      </c>
      <c r="D344" t="s">
        <v>333</v>
      </c>
      <c r="E344" t="s">
        <v>242</v>
      </c>
      <c r="F344" t="s">
        <v>239</v>
      </c>
      <c r="G344" t="s">
        <v>9</v>
      </c>
      <c r="H344" s="1">
        <v>155</v>
      </c>
      <c r="I344" s="1">
        <v>155</v>
      </c>
      <c r="J344" s="1">
        <v>0.31762295081967201</v>
      </c>
      <c r="K344" s="1">
        <v>0.31762295081967201</v>
      </c>
      <c r="L344" t="s">
        <v>9</v>
      </c>
      <c r="M344" t="s">
        <v>9</v>
      </c>
      <c r="N344" t="s">
        <v>357</v>
      </c>
    </row>
    <row r="345" spans="1:14" x14ac:dyDescent="0.25">
      <c r="A345" t="s">
        <v>8</v>
      </c>
      <c r="B345" t="s">
        <v>332</v>
      </c>
      <c r="C345" t="s">
        <v>9</v>
      </c>
      <c r="D345" t="s">
        <v>333</v>
      </c>
      <c r="E345" t="s">
        <v>242</v>
      </c>
      <c r="F345" t="s">
        <v>235</v>
      </c>
      <c r="G345" t="s">
        <v>9</v>
      </c>
      <c r="H345" s="1">
        <v>75</v>
      </c>
      <c r="I345" s="1">
        <v>75</v>
      </c>
      <c r="J345" s="1">
        <v>0.15573770491803299</v>
      </c>
      <c r="K345" s="1">
        <v>0.15573770491803299</v>
      </c>
      <c r="L345" t="s">
        <v>9</v>
      </c>
      <c r="M345" t="s">
        <v>9</v>
      </c>
      <c r="N345" t="s">
        <v>357</v>
      </c>
    </row>
    <row r="346" spans="1:14" x14ac:dyDescent="0.25">
      <c r="A346" t="s">
        <v>8</v>
      </c>
      <c r="B346" t="s">
        <v>332</v>
      </c>
      <c r="C346" t="s">
        <v>9</v>
      </c>
      <c r="D346" t="s">
        <v>333</v>
      </c>
      <c r="E346" t="s">
        <v>232</v>
      </c>
      <c r="F346" t="s">
        <v>9</v>
      </c>
      <c r="G346" t="s">
        <v>9</v>
      </c>
      <c r="H346" s="1">
        <v>490</v>
      </c>
      <c r="I346" s="1">
        <v>490</v>
      </c>
      <c r="J346" s="1">
        <v>1</v>
      </c>
      <c r="K346" s="1">
        <v>1</v>
      </c>
      <c r="L346" t="s">
        <v>9</v>
      </c>
      <c r="M346" t="s">
        <v>9</v>
      </c>
      <c r="N346" t="s">
        <v>357</v>
      </c>
    </row>
    <row r="347" spans="1:14" x14ac:dyDescent="0.25">
      <c r="A347" t="s">
        <v>8</v>
      </c>
      <c r="B347" t="s">
        <v>332</v>
      </c>
      <c r="C347" t="s">
        <v>9</v>
      </c>
      <c r="D347" t="s">
        <v>333</v>
      </c>
      <c r="E347" t="s">
        <v>242</v>
      </c>
      <c r="F347" t="s">
        <v>234</v>
      </c>
      <c r="G347" t="s">
        <v>9</v>
      </c>
      <c r="H347" s="1">
        <v>190</v>
      </c>
      <c r="I347" s="1">
        <v>190</v>
      </c>
      <c r="J347" s="1">
        <v>0.38934426229508201</v>
      </c>
      <c r="K347" s="1">
        <v>0.38934426229508201</v>
      </c>
      <c r="L347" t="s">
        <v>9</v>
      </c>
      <c r="M347" t="s">
        <v>9</v>
      </c>
      <c r="N347" t="s">
        <v>357</v>
      </c>
    </row>
    <row r="348" spans="1:14" x14ac:dyDescent="0.25">
      <c r="A348" t="s">
        <v>8</v>
      </c>
      <c r="B348" t="s">
        <v>332</v>
      </c>
      <c r="C348" t="s">
        <v>9</v>
      </c>
      <c r="D348" t="s">
        <v>333</v>
      </c>
      <c r="E348" t="s">
        <v>353</v>
      </c>
      <c r="F348" t="s">
        <v>228</v>
      </c>
      <c r="G348" t="s">
        <v>9</v>
      </c>
      <c r="H348" s="1">
        <v>110</v>
      </c>
      <c r="I348" s="1">
        <v>110</v>
      </c>
      <c r="J348" s="1">
        <v>0.223360655737705</v>
      </c>
      <c r="K348" s="1">
        <v>0.223360655737705</v>
      </c>
      <c r="L348" t="s">
        <v>9</v>
      </c>
      <c r="M348" t="s">
        <v>9</v>
      </c>
      <c r="N348" t="s">
        <v>357</v>
      </c>
    </row>
    <row r="349" spans="1:14" x14ac:dyDescent="0.25">
      <c r="A349" t="s">
        <v>8</v>
      </c>
      <c r="B349" t="s">
        <v>332</v>
      </c>
      <c r="C349" t="s">
        <v>9</v>
      </c>
      <c r="D349" t="s">
        <v>333</v>
      </c>
      <c r="E349" t="s">
        <v>166</v>
      </c>
      <c r="F349" t="s">
        <v>170</v>
      </c>
      <c r="G349" t="s">
        <v>9</v>
      </c>
      <c r="H349" s="1">
        <v>75</v>
      </c>
      <c r="I349" s="1">
        <v>75</v>
      </c>
      <c r="J349" s="1">
        <v>0.14959016393442601</v>
      </c>
      <c r="K349" s="1">
        <v>0.14959016393442601</v>
      </c>
      <c r="L349" t="s">
        <v>9</v>
      </c>
      <c r="M349" t="s">
        <v>9</v>
      </c>
      <c r="N349" t="s">
        <v>357</v>
      </c>
    </row>
    <row r="350" spans="1:14" x14ac:dyDescent="0.25">
      <c r="A350" t="s">
        <v>8</v>
      </c>
      <c r="B350" t="s">
        <v>332</v>
      </c>
      <c r="C350" t="s">
        <v>9</v>
      </c>
      <c r="D350" t="s">
        <v>333</v>
      </c>
      <c r="E350" t="s">
        <v>166</v>
      </c>
      <c r="F350" t="s">
        <v>171</v>
      </c>
      <c r="G350" t="s">
        <v>9</v>
      </c>
      <c r="H350" s="1">
        <v>-1</v>
      </c>
      <c r="I350" s="1">
        <v>0</v>
      </c>
      <c r="J350" s="1">
        <v>-0.01</v>
      </c>
      <c r="K350" s="1">
        <v>0</v>
      </c>
      <c r="L350" t="s">
        <v>9</v>
      </c>
      <c r="M350" t="s">
        <v>9</v>
      </c>
      <c r="N350" t="s">
        <v>357</v>
      </c>
    </row>
    <row r="351" spans="1:14" x14ac:dyDescent="0.25">
      <c r="A351" t="s">
        <v>8</v>
      </c>
      <c r="B351" t="s">
        <v>332</v>
      </c>
      <c r="C351" t="s">
        <v>9</v>
      </c>
      <c r="D351" t="s">
        <v>333</v>
      </c>
      <c r="E351" t="s">
        <v>229</v>
      </c>
      <c r="F351" t="s">
        <v>230</v>
      </c>
      <c r="G351" t="s">
        <v>9</v>
      </c>
      <c r="H351" s="1">
        <v>100</v>
      </c>
      <c r="I351" s="1">
        <v>100</v>
      </c>
      <c r="J351" s="1">
        <v>0.20286885245901601</v>
      </c>
      <c r="K351" s="1">
        <v>0.20286885245901601</v>
      </c>
      <c r="L351" t="s">
        <v>9</v>
      </c>
      <c r="M351" t="s">
        <v>9</v>
      </c>
      <c r="N351" t="s">
        <v>357</v>
      </c>
    </row>
    <row r="352" spans="1:14" x14ac:dyDescent="0.25">
      <c r="A352" t="s">
        <v>8</v>
      </c>
      <c r="B352" t="s">
        <v>332</v>
      </c>
      <c r="C352" t="s">
        <v>9</v>
      </c>
      <c r="D352" t="s">
        <v>333</v>
      </c>
      <c r="E352" t="s">
        <v>353</v>
      </c>
      <c r="F352" t="s">
        <v>15</v>
      </c>
      <c r="G352" t="s">
        <v>9</v>
      </c>
      <c r="H352" s="1">
        <v>115</v>
      </c>
      <c r="I352" s="1">
        <v>115</v>
      </c>
      <c r="J352" s="1">
        <v>0.23155737704918</v>
      </c>
      <c r="K352" s="1">
        <v>0.23155737704918</v>
      </c>
      <c r="L352" t="s">
        <v>9</v>
      </c>
      <c r="M352" t="s">
        <v>9</v>
      </c>
      <c r="N352" t="s">
        <v>357</v>
      </c>
    </row>
    <row r="353" spans="1:14" x14ac:dyDescent="0.25">
      <c r="A353" t="s">
        <v>8</v>
      </c>
      <c r="B353" t="s">
        <v>332</v>
      </c>
      <c r="C353" t="s">
        <v>9</v>
      </c>
      <c r="D353" t="s">
        <v>333</v>
      </c>
      <c r="E353" t="s">
        <v>242</v>
      </c>
      <c r="F353" t="s">
        <v>248</v>
      </c>
      <c r="G353" t="s">
        <v>9</v>
      </c>
      <c r="H353" s="1">
        <v>-1</v>
      </c>
      <c r="I353" s="1">
        <v>0</v>
      </c>
      <c r="J353" s="1">
        <v>-0.01</v>
      </c>
      <c r="K353" s="1">
        <v>0</v>
      </c>
      <c r="L353" t="s">
        <v>9</v>
      </c>
      <c r="M353" t="s">
        <v>9</v>
      </c>
      <c r="N353" t="s">
        <v>357</v>
      </c>
    </row>
    <row r="354" spans="1:14" x14ac:dyDescent="0.25">
      <c r="A354" t="s">
        <v>8</v>
      </c>
      <c r="B354" t="s">
        <v>21</v>
      </c>
      <c r="C354" t="s">
        <v>9</v>
      </c>
      <c r="D354" t="s">
        <v>22</v>
      </c>
      <c r="E354" t="s">
        <v>10</v>
      </c>
      <c r="F354" t="s">
        <v>240</v>
      </c>
      <c r="G354" t="s">
        <v>9</v>
      </c>
      <c r="H354" s="1">
        <v>1</v>
      </c>
      <c r="I354" s="1" t="s">
        <v>9</v>
      </c>
      <c r="J354" s="1" t="s">
        <v>9</v>
      </c>
      <c r="K354" s="1" t="s">
        <v>9</v>
      </c>
      <c r="L354" t="s">
        <v>9</v>
      </c>
      <c r="M354" t="s">
        <v>9</v>
      </c>
      <c r="N354" t="s">
        <v>357</v>
      </c>
    </row>
    <row r="355" spans="1:14" x14ac:dyDescent="0.25">
      <c r="A355" t="s">
        <v>8</v>
      </c>
      <c r="B355" t="s">
        <v>21</v>
      </c>
      <c r="C355" t="s">
        <v>9</v>
      </c>
      <c r="D355" t="s">
        <v>22</v>
      </c>
      <c r="E355" t="s">
        <v>172</v>
      </c>
      <c r="F355" t="s">
        <v>9</v>
      </c>
      <c r="G355" t="s">
        <v>9</v>
      </c>
      <c r="H355" s="1" t="s">
        <v>9</v>
      </c>
      <c r="I355" s="1" t="s">
        <v>9</v>
      </c>
      <c r="J355" s="1" t="s">
        <v>9</v>
      </c>
      <c r="K355" s="1" t="s">
        <v>9</v>
      </c>
      <c r="L355">
        <v>8.59375</v>
      </c>
      <c r="M355">
        <v>10</v>
      </c>
      <c r="N355" t="s">
        <v>357</v>
      </c>
    </row>
    <row r="356" spans="1:14" x14ac:dyDescent="0.25">
      <c r="A356" t="s">
        <v>8</v>
      </c>
      <c r="B356" t="s">
        <v>21</v>
      </c>
      <c r="C356" t="s">
        <v>9</v>
      </c>
      <c r="D356" t="s">
        <v>22</v>
      </c>
      <c r="E356" t="s">
        <v>165</v>
      </c>
      <c r="F356" t="s">
        <v>9</v>
      </c>
      <c r="G356" t="s">
        <v>9</v>
      </c>
      <c r="H356" s="1" t="s">
        <v>9</v>
      </c>
      <c r="I356" s="1" t="s">
        <v>9</v>
      </c>
      <c r="J356" s="1" t="s">
        <v>9</v>
      </c>
      <c r="K356" s="1" t="s">
        <v>9</v>
      </c>
      <c r="L356">
        <v>28.348479999999999</v>
      </c>
      <c r="M356">
        <v>28.5</v>
      </c>
      <c r="N356" t="s">
        <v>357</v>
      </c>
    </row>
    <row r="357" spans="1:14" x14ac:dyDescent="0.25">
      <c r="A357" t="s">
        <v>8</v>
      </c>
      <c r="B357" t="s">
        <v>21</v>
      </c>
      <c r="C357" t="s">
        <v>9</v>
      </c>
      <c r="D357" t="s">
        <v>22</v>
      </c>
      <c r="E357" t="s">
        <v>166</v>
      </c>
      <c r="F357" t="s">
        <v>248</v>
      </c>
      <c r="G357" t="s">
        <v>9</v>
      </c>
      <c r="H357" s="1">
        <v>-1</v>
      </c>
      <c r="I357" s="1">
        <v>0</v>
      </c>
      <c r="J357" s="1">
        <v>-0.01</v>
      </c>
      <c r="K357" s="1">
        <v>0</v>
      </c>
      <c r="L357" t="s">
        <v>9</v>
      </c>
      <c r="M357" t="s">
        <v>9</v>
      </c>
      <c r="N357" t="s">
        <v>357</v>
      </c>
    </row>
    <row r="358" spans="1:14" x14ac:dyDescent="0.25">
      <c r="A358" t="s">
        <v>8</v>
      </c>
      <c r="B358" t="s">
        <v>21</v>
      </c>
      <c r="C358" t="s">
        <v>9</v>
      </c>
      <c r="D358" t="s">
        <v>22</v>
      </c>
      <c r="E358" t="s">
        <v>353</v>
      </c>
      <c r="F358" t="s">
        <v>15</v>
      </c>
      <c r="G358" t="s">
        <v>9</v>
      </c>
      <c r="H358">
        <v>-1</v>
      </c>
      <c r="I358">
        <v>0</v>
      </c>
      <c r="J358">
        <v>-0.01</v>
      </c>
      <c r="K358">
        <v>0</v>
      </c>
      <c r="L358" s="1" t="s">
        <v>9</v>
      </c>
      <c r="M358" s="1" t="s">
        <v>9</v>
      </c>
      <c r="N358" t="s">
        <v>357</v>
      </c>
    </row>
    <row r="359" spans="1:14" x14ac:dyDescent="0.25">
      <c r="A359" t="s">
        <v>8</v>
      </c>
      <c r="B359" t="s">
        <v>21</v>
      </c>
      <c r="C359" t="s">
        <v>9</v>
      </c>
      <c r="D359" t="s">
        <v>22</v>
      </c>
      <c r="E359" t="s">
        <v>166</v>
      </c>
      <c r="F359" t="s">
        <v>253</v>
      </c>
      <c r="G359" t="s">
        <v>9</v>
      </c>
      <c r="H359">
        <v>-1</v>
      </c>
      <c r="I359">
        <v>0</v>
      </c>
      <c r="J359">
        <v>-0.01</v>
      </c>
      <c r="K359">
        <v>0</v>
      </c>
      <c r="L359" s="1" t="s">
        <v>9</v>
      </c>
      <c r="M359" s="1" t="s">
        <v>9</v>
      </c>
      <c r="N359" t="s">
        <v>357</v>
      </c>
    </row>
    <row r="360" spans="1:14" x14ac:dyDescent="0.25">
      <c r="A360" t="s">
        <v>8</v>
      </c>
      <c r="B360" t="s">
        <v>21</v>
      </c>
      <c r="C360" t="s">
        <v>9</v>
      </c>
      <c r="D360" t="s">
        <v>22</v>
      </c>
      <c r="E360" t="s">
        <v>353</v>
      </c>
      <c r="F360" t="s">
        <v>13</v>
      </c>
      <c r="G360" t="s">
        <v>9</v>
      </c>
      <c r="H360" s="1">
        <v>-1</v>
      </c>
      <c r="I360" s="1">
        <v>0</v>
      </c>
      <c r="J360" s="1">
        <v>-0.01</v>
      </c>
      <c r="K360" s="1">
        <v>0</v>
      </c>
      <c r="L360" t="s">
        <v>9</v>
      </c>
      <c r="M360" t="s">
        <v>9</v>
      </c>
      <c r="N360" t="s">
        <v>357</v>
      </c>
    </row>
    <row r="361" spans="1:14" x14ac:dyDescent="0.25">
      <c r="A361" t="s">
        <v>8</v>
      </c>
      <c r="B361" t="s">
        <v>21</v>
      </c>
      <c r="C361" t="s">
        <v>9</v>
      </c>
      <c r="D361" t="s">
        <v>22</v>
      </c>
      <c r="E361" t="s">
        <v>229</v>
      </c>
      <c r="F361" t="s">
        <v>217</v>
      </c>
      <c r="G361" t="s">
        <v>9</v>
      </c>
      <c r="H361" s="1">
        <v>-1</v>
      </c>
      <c r="I361" s="1">
        <v>0</v>
      </c>
      <c r="J361" s="1">
        <v>-0.01</v>
      </c>
      <c r="K361" s="1">
        <v>0</v>
      </c>
      <c r="L361" t="s">
        <v>9</v>
      </c>
      <c r="M361" t="s">
        <v>9</v>
      </c>
      <c r="N361" t="s">
        <v>357</v>
      </c>
    </row>
    <row r="362" spans="1:14" x14ac:dyDescent="0.25">
      <c r="A362" t="s">
        <v>8</v>
      </c>
      <c r="B362" t="s">
        <v>21</v>
      </c>
      <c r="C362" t="s">
        <v>9</v>
      </c>
      <c r="D362" t="s">
        <v>22</v>
      </c>
      <c r="E362" t="s">
        <v>229</v>
      </c>
      <c r="F362" t="s">
        <v>230</v>
      </c>
      <c r="G362" t="s">
        <v>9</v>
      </c>
      <c r="H362" s="1">
        <v>35</v>
      </c>
      <c r="I362">
        <v>35</v>
      </c>
      <c r="J362">
        <v>0.13636363636363599</v>
      </c>
      <c r="K362">
        <v>0.13636363636363599</v>
      </c>
      <c r="L362" t="s">
        <v>9</v>
      </c>
      <c r="M362" t="s">
        <v>9</v>
      </c>
      <c r="N362" t="s">
        <v>357</v>
      </c>
    </row>
    <row r="363" spans="1:14" x14ac:dyDescent="0.25">
      <c r="A363" t="s">
        <v>8</v>
      </c>
      <c r="B363" t="s">
        <v>21</v>
      </c>
      <c r="C363" t="s">
        <v>9</v>
      </c>
      <c r="D363" t="s">
        <v>22</v>
      </c>
      <c r="E363" t="s">
        <v>257</v>
      </c>
      <c r="F363" t="s">
        <v>258</v>
      </c>
      <c r="G363" t="s">
        <v>9</v>
      </c>
      <c r="H363" s="1">
        <v>45</v>
      </c>
      <c r="I363" s="1">
        <v>45</v>
      </c>
      <c r="J363" s="1">
        <v>0.174242424242424</v>
      </c>
      <c r="K363" s="1">
        <v>0.174242424242424</v>
      </c>
      <c r="L363" t="s">
        <v>9</v>
      </c>
      <c r="M363" t="s">
        <v>9</v>
      </c>
      <c r="N363" t="s">
        <v>357</v>
      </c>
    </row>
    <row r="364" spans="1:14" x14ac:dyDescent="0.25">
      <c r="A364" t="s">
        <v>8</v>
      </c>
      <c r="B364" t="s">
        <v>21</v>
      </c>
      <c r="C364" t="s">
        <v>9</v>
      </c>
      <c r="D364" t="s">
        <v>22</v>
      </c>
      <c r="E364" t="s">
        <v>257</v>
      </c>
      <c r="F364" t="s">
        <v>280</v>
      </c>
      <c r="G364" t="s">
        <v>9</v>
      </c>
      <c r="H364" s="1">
        <v>-1</v>
      </c>
      <c r="I364" s="1">
        <v>0</v>
      </c>
      <c r="J364" s="1">
        <v>-0.01</v>
      </c>
      <c r="K364" s="1">
        <v>0</v>
      </c>
      <c r="L364" t="s">
        <v>9</v>
      </c>
      <c r="M364" t="s">
        <v>9</v>
      </c>
      <c r="N364" t="s">
        <v>357</v>
      </c>
    </row>
    <row r="365" spans="1:14" x14ac:dyDescent="0.25">
      <c r="A365" t="s">
        <v>8</v>
      </c>
      <c r="B365" t="s">
        <v>21</v>
      </c>
      <c r="C365" t="s">
        <v>9</v>
      </c>
      <c r="D365" t="s">
        <v>22</v>
      </c>
      <c r="E365" t="s">
        <v>168</v>
      </c>
      <c r="F365" t="s">
        <v>271</v>
      </c>
      <c r="G365" t="s">
        <v>9</v>
      </c>
      <c r="H365" s="1">
        <v>30</v>
      </c>
      <c r="I365" s="1">
        <v>30</v>
      </c>
      <c r="J365" s="1">
        <v>0.109848484848485</v>
      </c>
      <c r="K365" s="1">
        <v>0.109848484848485</v>
      </c>
      <c r="L365" t="s">
        <v>9</v>
      </c>
      <c r="M365" t="s">
        <v>9</v>
      </c>
      <c r="N365" t="s">
        <v>357</v>
      </c>
    </row>
    <row r="366" spans="1:14" x14ac:dyDescent="0.25">
      <c r="A366" t="s">
        <v>8</v>
      </c>
      <c r="B366" t="s">
        <v>21</v>
      </c>
      <c r="C366" t="s">
        <v>9</v>
      </c>
      <c r="D366" t="s">
        <v>22</v>
      </c>
      <c r="E366" t="s">
        <v>168</v>
      </c>
      <c r="F366" t="s">
        <v>273</v>
      </c>
      <c r="G366" t="s">
        <v>9</v>
      </c>
      <c r="H366" s="1">
        <v>185</v>
      </c>
      <c r="I366" s="1">
        <v>185</v>
      </c>
      <c r="J366" s="1">
        <v>0.69318181818181801</v>
      </c>
      <c r="K366" s="1">
        <v>0.69318181818181801</v>
      </c>
      <c r="L366" t="s">
        <v>9</v>
      </c>
      <c r="M366" t="s">
        <v>9</v>
      </c>
      <c r="N366" t="s">
        <v>357</v>
      </c>
    </row>
    <row r="367" spans="1:14" x14ac:dyDescent="0.25">
      <c r="A367" t="s">
        <v>8</v>
      </c>
      <c r="B367" t="s">
        <v>21</v>
      </c>
      <c r="C367" t="s">
        <v>9</v>
      </c>
      <c r="D367" t="s">
        <v>22</v>
      </c>
      <c r="E367" t="s">
        <v>257</v>
      </c>
      <c r="F367" t="s">
        <v>261</v>
      </c>
      <c r="G367" t="s">
        <v>9</v>
      </c>
      <c r="H367" s="1">
        <v>30</v>
      </c>
      <c r="I367" s="1">
        <v>30</v>
      </c>
      <c r="J367" s="1">
        <v>0.11363636363636399</v>
      </c>
      <c r="K367" s="1">
        <v>0.11363636363636399</v>
      </c>
      <c r="L367" t="s">
        <v>9</v>
      </c>
      <c r="M367" t="s">
        <v>9</v>
      </c>
      <c r="N367" t="s">
        <v>357</v>
      </c>
    </row>
    <row r="368" spans="1:14" x14ac:dyDescent="0.25">
      <c r="A368" t="s">
        <v>8</v>
      </c>
      <c r="B368" t="s">
        <v>21</v>
      </c>
      <c r="C368" t="s">
        <v>9</v>
      </c>
      <c r="D368" t="s">
        <v>22</v>
      </c>
      <c r="E368" t="s">
        <v>168</v>
      </c>
      <c r="F368" t="s">
        <v>272</v>
      </c>
      <c r="G368" t="s">
        <v>9</v>
      </c>
      <c r="H368" s="1">
        <v>15</v>
      </c>
      <c r="I368" s="1">
        <v>15</v>
      </c>
      <c r="J368" s="1">
        <v>4.9242424242424199E-2</v>
      </c>
      <c r="K368" s="1">
        <v>4.9242424242424199E-2</v>
      </c>
      <c r="L368" t="s">
        <v>9</v>
      </c>
      <c r="M368" t="s">
        <v>9</v>
      </c>
      <c r="N368" t="s">
        <v>357</v>
      </c>
    </row>
    <row r="369" spans="1:14" x14ac:dyDescent="0.25">
      <c r="A369" t="s">
        <v>8</v>
      </c>
      <c r="B369" t="s">
        <v>21</v>
      </c>
      <c r="C369" t="s">
        <v>9</v>
      </c>
      <c r="D369" t="s">
        <v>22</v>
      </c>
      <c r="E369" t="s">
        <v>257</v>
      </c>
      <c r="F369" t="s">
        <v>259</v>
      </c>
      <c r="G369" t="s">
        <v>9</v>
      </c>
      <c r="H369" s="1">
        <v>75</v>
      </c>
      <c r="I369" s="1">
        <v>75</v>
      </c>
      <c r="J369" s="1">
        <v>0.29166666666666702</v>
      </c>
      <c r="K369" s="1">
        <v>0.29166666666666702</v>
      </c>
      <c r="L369" t="s">
        <v>9</v>
      </c>
      <c r="M369" t="s">
        <v>9</v>
      </c>
      <c r="N369" t="s">
        <v>357</v>
      </c>
    </row>
    <row r="370" spans="1:14" x14ac:dyDescent="0.25">
      <c r="A370" t="s">
        <v>8</v>
      </c>
      <c r="B370" t="s">
        <v>21</v>
      </c>
      <c r="C370" t="s">
        <v>9</v>
      </c>
      <c r="D370" t="s">
        <v>22</v>
      </c>
      <c r="E370" t="s">
        <v>229</v>
      </c>
      <c r="F370" t="s">
        <v>231</v>
      </c>
      <c r="G370" t="s">
        <v>9</v>
      </c>
      <c r="H370" s="1">
        <v>195</v>
      </c>
      <c r="I370" s="1">
        <v>195</v>
      </c>
      <c r="J370" s="1">
        <v>0.74242424242424299</v>
      </c>
      <c r="K370" s="1">
        <v>0.74242424242424299</v>
      </c>
      <c r="L370" t="s">
        <v>9</v>
      </c>
      <c r="M370" t="s">
        <v>9</v>
      </c>
      <c r="N370" t="s">
        <v>357</v>
      </c>
    </row>
    <row r="371" spans="1:14" x14ac:dyDescent="0.25">
      <c r="A371" t="s">
        <v>8</v>
      </c>
      <c r="B371" t="s">
        <v>21</v>
      </c>
      <c r="C371" t="s">
        <v>9</v>
      </c>
      <c r="D371" t="s">
        <v>22</v>
      </c>
      <c r="E371" t="s">
        <v>257</v>
      </c>
      <c r="F371" t="s">
        <v>228</v>
      </c>
      <c r="G371" t="s">
        <v>9</v>
      </c>
      <c r="H371" s="1">
        <v>-1</v>
      </c>
      <c r="I371" s="1">
        <v>0</v>
      </c>
      <c r="J371" s="1">
        <v>-0.01</v>
      </c>
      <c r="K371" s="1">
        <v>0</v>
      </c>
      <c r="L371" t="s">
        <v>9</v>
      </c>
      <c r="M371" t="s">
        <v>9</v>
      </c>
      <c r="N371" t="s">
        <v>357</v>
      </c>
    </row>
    <row r="372" spans="1:14" x14ac:dyDescent="0.25">
      <c r="A372" t="s">
        <v>8</v>
      </c>
      <c r="B372" t="s">
        <v>21</v>
      </c>
      <c r="C372" t="s">
        <v>9</v>
      </c>
      <c r="D372" t="s">
        <v>22</v>
      </c>
      <c r="E372" t="s">
        <v>353</v>
      </c>
      <c r="F372" t="s">
        <v>14</v>
      </c>
      <c r="G372" t="s">
        <v>9</v>
      </c>
      <c r="H372" s="1">
        <v>-1</v>
      </c>
      <c r="I372" s="1">
        <v>0</v>
      </c>
      <c r="J372" s="1">
        <v>-0.01</v>
      </c>
      <c r="K372" s="1">
        <v>0</v>
      </c>
      <c r="L372" t="s">
        <v>9</v>
      </c>
      <c r="M372" t="s">
        <v>9</v>
      </c>
      <c r="N372" t="s">
        <v>357</v>
      </c>
    </row>
    <row r="373" spans="1:14" x14ac:dyDescent="0.25">
      <c r="A373" t="s">
        <v>8</v>
      </c>
      <c r="B373" t="s">
        <v>21</v>
      </c>
      <c r="C373" t="s">
        <v>9</v>
      </c>
      <c r="D373" t="s">
        <v>22</v>
      </c>
      <c r="E373" t="s">
        <v>168</v>
      </c>
      <c r="F373" t="s">
        <v>248</v>
      </c>
      <c r="G373" t="s">
        <v>9</v>
      </c>
      <c r="H373" s="1">
        <v>-1</v>
      </c>
      <c r="I373" s="1">
        <v>0</v>
      </c>
      <c r="J373" s="1">
        <v>-0.01</v>
      </c>
      <c r="K373" s="1">
        <v>0</v>
      </c>
      <c r="L373" t="s">
        <v>9</v>
      </c>
      <c r="M373" t="s">
        <v>9</v>
      </c>
      <c r="N373" t="s">
        <v>357</v>
      </c>
    </row>
    <row r="374" spans="1:14" x14ac:dyDescent="0.25">
      <c r="A374" t="s">
        <v>8</v>
      </c>
      <c r="B374" t="s">
        <v>21</v>
      </c>
      <c r="C374" t="s">
        <v>9</v>
      </c>
      <c r="D374" t="s">
        <v>22</v>
      </c>
      <c r="E374" t="s">
        <v>180</v>
      </c>
      <c r="F374" t="s">
        <v>218</v>
      </c>
      <c r="G374" t="s">
        <v>215</v>
      </c>
      <c r="H374" s="1">
        <v>-1</v>
      </c>
      <c r="I374" s="1">
        <v>0</v>
      </c>
      <c r="J374" s="1">
        <v>-0.01</v>
      </c>
      <c r="K374" s="1">
        <v>0</v>
      </c>
      <c r="L374" t="s">
        <v>9</v>
      </c>
      <c r="M374" t="s">
        <v>9</v>
      </c>
      <c r="N374" t="s">
        <v>357</v>
      </c>
    </row>
    <row r="375" spans="1:14" x14ac:dyDescent="0.25">
      <c r="A375" t="s">
        <v>8</v>
      </c>
      <c r="B375" t="s">
        <v>21</v>
      </c>
      <c r="C375" t="s">
        <v>9</v>
      </c>
      <c r="D375" t="s">
        <v>22</v>
      </c>
      <c r="E375" t="s">
        <v>353</v>
      </c>
      <c r="F375" t="s">
        <v>228</v>
      </c>
      <c r="G375" t="s">
        <v>9</v>
      </c>
      <c r="H375" s="1">
        <v>265</v>
      </c>
      <c r="I375" s="1">
        <v>265</v>
      </c>
      <c r="J375" s="1">
        <v>1</v>
      </c>
      <c r="K375" s="1">
        <v>1</v>
      </c>
      <c r="L375" t="s">
        <v>9</v>
      </c>
      <c r="M375" t="s">
        <v>9</v>
      </c>
      <c r="N375" t="s">
        <v>357</v>
      </c>
    </row>
    <row r="376" spans="1:14" x14ac:dyDescent="0.25">
      <c r="A376" t="s">
        <v>8</v>
      </c>
      <c r="B376" t="s">
        <v>21</v>
      </c>
      <c r="C376" t="s">
        <v>9</v>
      </c>
      <c r="D376" t="s">
        <v>22</v>
      </c>
      <c r="E376" t="s">
        <v>257</v>
      </c>
      <c r="F376" t="s">
        <v>340</v>
      </c>
      <c r="G376" t="s">
        <v>9</v>
      </c>
      <c r="H376" s="1">
        <v>25</v>
      </c>
      <c r="I376" s="1">
        <v>25</v>
      </c>
      <c r="J376" s="1">
        <v>9.0909090909090898E-2</v>
      </c>
      <c r="K376" s="1">
        <v>9.0909090909090898E-2</v>
      </c>
      <c r="L376" t="s">
        <v>9</v>
      </c>
      <c r="M376" t="s">
        <v>9</v>
      </c>
      <c r="N376" t="s">
        <v>357</v>
      </c>
    </row>
    <row r="377" spans="1:14" x14ac:dyDescent="0.25">
      <c r="A377" t="s">
        <v>8</v>
      </c>
      <c r="B377" t="s">
        <v>21</v>
      </c>
      <c r="C377" t="s">
        <v>9</v>
      </c>
      <c r="D377" t="s">
        <v>22</v>
      </c>
      <c r="E377" t="s">
        <v>180</v>
      </c>
      <c r="F377" t="s">
        <v>228</v>
      </c>
      <c r="G377" t="s">
        <v>228</v>
      </c>
      <c r="H377" s="1">
        <v>265</v>
      </c>
      <c r="I377" s="1">
        <v>265</v>
      </c>
      <c r="J377" s="1">
        <v>1</v>
      </c>
      <c r="K377" s="1">
        <v>1</v>
      </c>
      <c r="L377" t="s">
        <v>9</v>
      </c>
      <c r="M377" t="s">
        <v>9</v>
      </c>
      <c r="N377" t="s">
        <v>357</v>
      </c>
    </row>
    <row r="378" spans="1:14" x14ac:dyDescent="0.25">
      <c r="A378" t="s">
        <v>8</v>
      </c>
      <c r="B378" t="s">
        <v>21</v>
      </c>
      <c r="C378" t="s">
        <v>9</v>
      </c>
      <c r="D378" t="s">
        <v>22</v>
      </c>
      <c r="E378" t="s">
        <v>168</v>
      </c>
      <c r="F378" t="s">
        <v>274</v>
      </c>
      <c r="G378" t="s">
        <v>9</v>
      </c>
      <c r="H378" s="1">
        <v>40</v>
      </c>
      <c r="I378" s="1">
        <v>40</v>
      </c>
      <c r="J378" s="1">
        <v>0.14772727272727301</v>
      </c>
      <c r="K378" s="1">
        <v>0.14772727272727301</v>
      </c>
      <c r="L378" t="s">
        <v>9</v>
      </c>
      <c r="M378" t="s">
        <v>9</v>
      </c>
      <c r="N378" t="s">
        <v>357</v>
      </c>
    </row>
    <row r="379" spans="1:14" x14ac:dyDescent="0.25">
      <c r="A379" t="s">
        <v>8</v>
      </c>
      <c r="B379" t="s">
        <v>21</v>
      </c>
      <c r="C379" t="s">
        <v>9</v>
      </c>
      <c r="D379" t="s">
        <v>22</v>
      </c>
      <c r="E379" t="s">
        <v>166</v>
      </c>
      <c r="F379" t="s">
        <v>252</v>
      </c>
      <c r="G379" t="s">
        <v>9</v>
      </c>
      <c r="H379" s="1">
        <v>-1</v>
      </c>
      <c r="I379" s="1">
        <v>0</v>
      </c>
      <c r="J379" s="1">
        <v>-0.01</v>
      </c>
      <c r="K379" s="1">
        <v>0</v>
      </c>
      <c r="L379" t="s">
        <v>9</v>
      </c>
      <c r="M379" t="s">
        <v>9</v>
      </c>
      <c r="N379" t="s">
        <v>357</v>
      </c>
    </row>
    <row r="380" spans="1:14" x14ac:dyDescent="0.25">
      <c r="A380" t="s">
        <v>8</v>
      </c>
      <c r="B380" t="s">
        <v>21</v>
      </c>
      <c r="C380" t="s">
        <v>9</v>
      </c>
      <c r="D380" t="s">
        <v>22</v>
      </c>
      <c r="E380" t="s">
        <v>242</v>
      </c>
      <c r="F380" t="s">
        <v>237</v>
      </c>
      <c r="G380" t="s">
        <v>9</v>
      </c>
      <c r="H380" s="1">
        <v>15</v>
      </c>
      <c r="I380" s="1">
        <v>15</v>
      </c>
      <c r="J380" s="1">
        <v>6.4393939393939406E-2</v>
      </c>
      <c r="K380" s="1">
        <v>6.4393939393939406E-2</v>
      </c>
      <c r="L380" t="s">
        <v>9</v>
      </c>
      <c r="M380" t="s">
        <v>9</v>
      </c>
      <c r="N380" t="s">
        <v>357</v>
      </c>
    </row>
    <row r="381" spans="1:14" x14ac:dyDescent="0.25">
      <c r="A381" t="s">
        <v>8</v>
      </c>
      <c r="B381" t="s">
        <v>21</v>
      </c>
      <c r="C381" t="s">
        <v>9</v>
      </c>
      <c r="D381" t="s">
        <v>22</v>
      </c>
      <c r="E381" t="s">
        <v>257</v>
      </c>
      <c r="F381" t="s">
        <v>262</v>
      </c>
      <c r="G381" t="s">
        <v>9</v>
      </c>
      <c r="H381" s="1">
        <v>10</v>
      </c>
      <c r="I381" s="1">
        <v>10</v>
      </c>
      <c r="J381" s="1">
        <v>4.1666666666666699E-2</v>
      </c>
      <c r="K381" s="1">
        <v>4.1666666666666699E-2</v>
      </c>
      <c r="L381" t="s">
        <v>9</v>
      </c>
      <c r="M381" t="s">
        <v>9</v>
      </c>
      <c r="N381" t="s">
        <v>357</v>
      </c>
    </row>
    <row r="382" spans="1:14" x14ac:dyDescent="0.25">
      <c r="A382" t="s">
        <v>8</v>
      </c>
      <c r="B382" t="s">
        <v>21</v>
      </c>
      <c r="C382" t="s">
        <v>9</v>
      </c>
      <c r="D382" t="s">
        <v>22</v>
      </c>
      <c r="E382" t="s">
        <v>242</v>
      </c>
      <c r="F382" t="s">
        <v>236</v>
      </c>
      <c r="G382" t="s">
        <v>9</v>
      </c>
      <c r="H382" s="1">
        <v>-1</v>
      </c>
      <c r="I382" s="1">
        <v>0</v>
      </c>
      <c r="J382" s="1">
        <v>-0.01</v>
      </c>
      <c r="K382" s="1">
        <v>0</v>
      </c>
      <c r="L382" t="s">
        <v>9</v>
      </c>
      <c r="M382" t="s">
        <v>9</v>
      </c>
      <c r="N382" t="s">
        <v>357</v>
      </c>
    </row>
    <row r="383" spans="1:14" x14ac:dyDescent="0.25">
      <c r="A383" t="s">
        <v>8</v>
      </c>
      <c r="B383" t="s">
        <v>21</v>
      </c>
      <c r="C383" t="s">
        <v>9</v>
      </c>
      <c r="D383" t="s">
        <v>22</v>
      </c>
      <c r="E383" t="s">
        <v>242</v>
      </c>
      <c r="F383" t="s">
        <v>239</v>
      </c>
      <c r="G383" t="s">
        <v>9</v>
      </c>
      <c r="H383" s="1">
        <v>95</v>
      </c>
      <c r="I383" s="1">
        <v>95</v>
      </c>
      <c r="J383" s="1">
        <v>0.36742424242424199</v>
      </c>
      <c r="K383" s="1">
        <v>0.36742424242424199</v>
      </c>
      <c r="L383" t="s">
        <v>9</v>
      </c>
      <c r="M383" t="s">
        <v>9</v>
      </c>
      <c r="N383" t="s">
        <v>357</v>
      </c>
    </row>
    <row r="384" spans="1:14" x14ac:dyDescent="0.25">
      <c r="A384" t="s">
        <v>8</v>
      </c>
      <c r="B384" t="s">
        <v>21</v>
      </c>
      <c r="C384" t="s">
        <v>9</v>
      </c>
      <c r="D384" t="s">
        <v>22</v>
      </c>
      <c r="E384" t="s">
        <v>229</v>
      </c>
      <c r="F384" t="s">
        <v>248</v>
      </c>
      <c r="G384" t="s">
        <v>9</v>
      </c>
      <c r="H384" s="1">
        <v>30</v>
      </c>
      <c r="I384" s="1">
        <v>30</v>
      </c>
      <c r="J384" s="1">
        <v>0.12121212121212099</v>
      </c>
      <c r="K384" s="1">
        <v>0.12121212121212099</v>
      </c>
      <c r="L384" t="s">
        <v>9</v>
      </c>
      <c r="M384" t="s">
        <v>9</v>
      </c>
      <c r="N384" t="s">
        <v>357</v>
      </c>
    </row>
    <row r="385" spans="1:14" x14ac:dyDescent="0.25">
      <c r="A385" t="s">
        <v>8</v>
      </c>
      <c r="B385" t="s">
        <v>21</v>
      </c>
      <c r="C385" t="s">
        <v>9</v>
      </c>
      <c r="D385" t="s">
        <v>22</v>
      </c>
      <c r="E385" t="s">
        <v>166</v>
      </c>
      <c r="F385" t="s">
        <v>167</v>
      </c>
      <c r="G385" t="s">
        <v>9</v>
      </c>
      <c r="H385" s="1">
        <v>-1</v>
      </c>
      <c r="I385" s="1">
        <v>0</v>
      </c>
      <c r="J385" s="1">
        <v>-0.01</v>
      </c>
      <c r="K385" s="1">
        <v>0</v>
      </c>
      <c r="L385" t="s">
        <v>9</v>
      </c>
      <c r="M385" t="s">
        <v>9</v>
      </c>
      <c r="N385" t="s">
        <v>357</v>
      </c>
    </row>
    <row r="386" spans="1:14" x14ac:dyDescent="0.25">
      <c r="A386" t="s">
        <v>8</v>
      </c>
      <c r="B386" t="s">
        <v>21</v>
      </c>
      <c r="C386" t="s">
        <v>9</v>
      </c>
      <c r="D386" t="s">
        <v>22</v>
      </c>
      <c r="E386" t="s">
        <v>242</v>
      </c>
      <c r="F386" t="s">
        <v>235</v>
      </c>
      <c r="G386" t="s">
        <v>9</v>
      </c>
      <c r="H386" s="1">
        <v>30</v>
      </c>
      <c r="I386" s="1">
        <v>30</v>
      </c>
      <c r="J386" s="1">
        <v>0.10606060606060599</v>
      </c>
      <c r="K386" s="1">
        <v>0.10606060606060599</v>
      </c>
      <c r="L386" t="s">
        <v>9</v>
      </c>
      <c r="M386" t="s">
        <v>9</v>
      </c>
      <c r="N386" t="s">
        <v>357</v>
      </c>
    </row>
    <row r="387" spans="1:14" x14ac:dyDescent="0.25">
      <c r="A387" t="s">
        <v>8</v>
      </c>
      <c r="B387" t="s">
        <v>21</v>
      </c>
      <c r="C387" t="s">
        <v>9</v>
      </c>
      <c r="D387" t="s">
        <v>22</v>
      </c>
      <c r="E387" t="s">
        <v>180</v>
      </c>
      <c r="F387" t="s">
        <v>219</v>
      </c>
      <c r="G387" t="s">
        <v>216</v>
      </c>
      <c r="H387" s="1">
        <v>-1</v>
      </c>
      <c r="I387" s="1">
        <v>0</v>
      </c>
      <c r="J387" s="1">
        <v>-0.01</v>
      </c>
      <c r="K387" s="1">
        <v>0</v>
      </c>
      <c r="L387" t="s">
        <v>9</v>
      </c>
      <c r="M387" t="s">
        <v>9</v>
      </c>
      <c r="N387" t="s">
        <v>357</v>
      </c>
    </row>
    <row r="388" spans="1:14" x14ac:dyDescent="0.25">
      <c r="A388" t="s">
        <v>8</v>
      </c>
      <c r="B388" t="s">
        <v>21</v>
      </c>
      <c r="C388" t="s">
        <v>9</v>
      </c>
      <c r="D388" t="s">
        <v>22</v>
      </c>
      <c r="E388" t="s">
        <v>242</v>
      </c>
      <c r="F388" t="s">
        <v>234</v>
      </c>
      <c r="G388" t="s">
        <v>9</v>
      </c>
      <c r="H388" s="1">
        <v>115</v>
      </c>
      <c r="I388" s="1">
        <v>115</v>
      </c>
      <c r="J388" s="1">
        <v>0.435606060606061</v>
      </c>
      <c r="K388" s="1">
        <v>0.435606060606061</v>
      </c>
      <c r="L388" t="s">
        <v>9</v>
      </c>
      <c r="M388" t="s">
        <v>9</v>
      </c>
      <c r="N388" t="s">
        <v>357</v>
      </c>
    </row>
    <row r="389" spans="1:14" x14ac:dyDescent="0.25">
      <c r="A389" t="s">
        <v>8</v>
      </c>
      <c r="B389" t="s">
        <v>21</v>
      </c>
      <c r="C389" t="s">
        <v>9</v>
      </c>
      <c r="D389" t="s">
        <v>22</v>
      </c>
      <c r="E389" t="s">
        <v>257</v>
      </c>
      <c r="F389" t="s">
        <v>260</v>
      </c>
      <c r="G389" t="s">
        <v>9</v>
      </c>
      <c r="H389" s="1">
        <v>75</v>
      </c>
      <c r="I389" s="1">
        <v>75</v>
      </c>
      <c r="J389" s="1">
        <v>0.28787878787878801</v>
      </c>
      <c r="K389" s="1">
        <v>0.28787878787878801</v>
      </c>
      <c r="L389" t="s">
        <v>9</v>
      </c>
      <c r="M389" t="s">
        <v>9</v>
      </c>
      <c r="N389" t="s">
        <v>357</v>
      </c>
    </row>
    <row r="390" spans="1:14" x14ac:dyDescent="0.25">
      <c r="A390" t="s">
        <v>8</v>
      </c>
      <c r="B390" t="s">
        <v>21</v>
      </c>
      <c r="C390" t="s">
        <v>9</v>
      </c>
      <c r="D390" t="s">
        <v>22</v>
      </c>
      <c r="E390" t="s">
        <v>166</v>
      </c>
      <c r="F390" t="s">
        <v>254</v>
      </c>
      <c r="G390" t="s">
        <v>9</v>
      </c>
      <c r="H390" s="1">
        <v>-1</v>
      </c>
      <c r="I390" s="1">
        <v>0</v>
      </c>
      <c r="J390" s="1">
        <v>-0.01</v>
      </c>
      <c r="K390" s="1">
        <v>0</v>
      </c>
      <c r="L390" t="s">
        <v>9</v>
      </c>
      <c r="M390" t="s">
        <v>9</v>
      </c>
      <c r="N390" t="s">
        <v>357</v>
      </c>
    </row>
    <row r="391" spans="1:14" x14ac:dyDescent="0.25">
      <c r="A391" t="s">
        <v>8</v>
      </c>
      <c r="B391" t="s">
        <v>21</v>
      </c>
      <c r="C391" t="s">
        <v>9</v>
      </c>
      <c r="D391" t="s">
        <v>22</v>
      </c>
      <c r="E391" t="s">
        <v>232</v>
      </c>
      <c r="F391" t="s">
        <v>9</v>
      </c>
      <c r="G391" t="s">
        <v>9</v>
      </c>
      <c r="H391" s="1">
        <v>265</v>
      </c>
      <c r="I391" s="1">
        <v>265</v>
      </c>
      <c r="J391" s="1">
        <v>1</v>
      </c>
      <c r="K391" s="1">
        <v>1</v>
      </c>
      <c r="L391" t="s">
        <v>9</v>
      </c>
      <c r="M391" t="s">
        <v>9</v>
      </c>
      <c r="N391" t="s">
        <v>357</v>
      </c>
    </row>
    <row r="392" spans="1:14" x14ac:dyDescent="0.25">
      <c r="A392" t="s">
        <v>8</v>
      </c>
      <c r="B392" t="s">
        <v>21</v>
      </c>
      <c r="C392" t="s">
        <v>9</v>
      </c>
      <c r="D392" t="s">
        <v>22</v>
      </c>
      <c r="E392" t="s">
        <v>242</v>
      </c>
      <c r="F392" t="s">
        <v>238</v>
      </c>
      <c r="G392" t="s">
        <v>9</v>
      </c>
      <c r="H392" s="1">
        <v>-1</v>
      </c>
      <c r="I392" s="1">
        <v>0</v>
      </c>
      <c r="J392" s="1">
        <v>-0.01</v>
      </c>
      <c r="K392" s="1">
        <v>0</v>
      </c>
      <c r="L392" t="s">
        <v>9</v>
      </c>
      <c r="M392" t="s">
        <v>9</v>
      </c>
      <c r="N392" t="s">
        <v>357</v>
      </c>
    </row>
    <row r="393" spans="1:14" x14ac:dyDescent="0.25">
      <c r="A393" t="s">
        <v>8</v>
      </c>
      <c r="B393" t="s">
        <v>21</v>
      </c>
      <c r="C393" t="s">
        <v>9</v>
      </c>
      <c r="D393" t="s">
        <v>22</v>
      </c>
      <c r="E393" t="s">
        <v>166</v>
      </c>
      <c r="F393" t="s">
        <v>171</v>
      </c>
      <c r="G393" t="s">
        <v>9</v>
      </c>
      <c r="H393" s="1">
        <v>-1</v>
      </c>
      <c r="I393" s="1">
        <v>0</v>
      </c>
      <c r="J393" s="1">
        <v>-0.01</v>
      </c>
      <c r="K393" s="1">
        <v>0</v>
      </c>
      <c r="L393" t="s">
        <v>9</v>
      </c>
      <c r="M393" t="s">
        <v>9</v>
      </c>
      <c r="N393" t="s">
        <v>357</v>
      </c>
    </row>
    <row r="394" spans="1:14" x14ac:dyDescent="0.25">
      <c r="A394" t="s">
        <v>8</v>
      </c>
      <c r="B394" t="s">
        <v>21</v>
      </c>
      <c r="C394" t="s">
        <v>9</v>
      </c>
      <c r="D394" t="s">
        <v>22</v>
      </c>
      <c r="E394" t="s">
        <v>166</v>
      </c>
      <c r="F394" t="s">
        <v>170</v>
      </c>
      <c r="G394" t="s">
        <v>9</v>
      </c>
      <c r="H394" s="1">
        <v>-1</v>
      </c>
      <c r="I394" s="1">
        <v>0</v>
      </c>
      <c r="J394" s="1">
        <v>-0.01</v>
      </c>
      <c r="K394" s="1">
        <v>0</v>
      </c>
      <c r="L394" t="s">
        <v>9</v>
      </c>
      <c r="M394" t="s">
        <v>9</v>
      </c>
      <c r="N394" t="s">
        <v>357</v>
      </c>
    </row>
    <row r="395" spans="1:14" x14ac:dyDescent="0.25">
      <c r="A395" t="s">
        <v>8</v>
      </c>
      <c r="B395" t="s">
        <v>21</v>
      </c>
      <c r="C395" t="s">
        <v>9</v>
      </c>
      <c r="D395" t="s">
        <v>22</v>
      </c>
      <c r="E395" t="s">
        <v>242</v>
      </c>
      <c r="F395" t="s">
        <v>248</v>
      </c>
      <c r="G395" t="s">
        <v>9</v>
      </c>
      <c r="H395" s="1">
        <v>-1</v>
      </c>
      <c r="I395" s="1">
        <v>0</v>
      </c>
      <c r="J395" s="1">
        <v>-0.01</v>
      </c>
      <c r="K395" s="1">
        <v>0</v>
      </c>
      <c r="L395" t="s">
        <v>9</v>
      </c>
      <c r="M395" t="s">
        <v>9</v>
      </c>
      <c r="N395" t="s">
        <v>357</v>
      </c>
    </row>
    <row r="396" spans="1:14" x14ac:dyDescent="0.25">
      <c r="A396" t="s">
        <v>8</v>
      </c>
      <c r="B396" t="s">
        <v>21</v>
      </c>
      <c r="C396" t="s">
        <v>9</v>
      </c>
      <c r="D396" t="s">
        <v>22</v>
      </c>
      <c r="E396" t="s">
        <v>353</v>
      </c>
      <c r="F396" t="s">
        <v>16</v>
      </c>
      <c r="G396" t="s">
        <v>9</v>
      </c>
      <c r="H396" s="1">
        <v>-1</v>
      </c>
      <c r="I396" s="1">
        <v>0</v>
      </c>
      <c r="J396" s="1">
        <v>-0.01</v>
      </c>
      <c r="K396" s="1">
        <v>0</v>
      </c>
      <c r="L396" t="s">
        <v>9</v>
      </c>
      <c r="M396" t="s">
        <v>9</v>
      </c>
      <c r="N396" t="s">
        <v>357</v>
      </c>
    </row>
    <row r="397" spans="1:14" x14ac:dyDescent="0.25">
      <c r="A397" t="s">
        <v>8</v>
      </c>
      <c r="B397" t="s">
        <v>21</v>
      </c>
      <c r="C397" t="s">
        <v>9</v>
      </c>
      <c r="D397" t="s">
        <v>22</v>
      </c>
      <c r="E397" t="s">
        <v>166</v>
      </c>
      <c r="F397" t="s">
        <v>169</v>
      </c>
      <c r="G397" t="s">
        <v>9</v>
      </c>
      <c r="H397" s="1">
        <v>250</v>
      </c>
      <c r="I397" s="1">
        <v>250</v>
      </c>
      <c r="J397" s="1">
        <v>0.94696969696969702</v>
      </c>
      <c r="K397" s="1">
        <v>0.94696969696969702</v>
      </c>
      <c r="L397" t="s">
        <v>9</v>
      </c>
      <c r="M397" t="s">
        <v>9</v>
      </c>
      <c r="N397" t="s">
        <v>357</v>
      </c>
    </row>
    <row r="398" spans="1:14" x14ac:dyDescent="0.25">
      <c r="A398" t="s">
        <v>8</v>
      </c>
      <c r="B398" t="s">
        <v>23</v>
      </c>
      <c r="C398" t="s">
        <v>9</v>
      </c>
      <c r="D398" t="s">
        <v>292</v>
      </c>
      <c r="E398" t="s">
        <v>10</v>
      </c>
      <c r="F398" t="s">
        <v>240</v>
      </c>
      <c r="G398" t="s">
        <v>9</v>
      </c>
      <c r="H398" s="1">
        <v>1</v>
      </c>
      <c r="I398" s="1" t="s">
        <v>9</v>
      </c>
      <c r="J398" s="1" t="s">
        <v>9</v>
      </c>
      <c r="K398" s="1" t="s">
        <v>9</v>
      </c>
      <c r="L398" t="s">
        <v>9</v>
      </c>
      <c r="M398" t="s">
        <v>9</v>
      </c>
      <c r="N398" t="s">
        <v>357</v>
      </c>
    </row>
    <row r="399" spans="1:14" x14ac:dyDescent="0.25">
      <c r="A399" t="s">
        <v>8</v>
      </c>
      <c r="B399" t="s">
        <v>23</v>
      </c>
      <c r="C399" t="s">
        <v>9</v>
      </c>
      <c r="D399" t="s">
        <v>292</v>
      </c>
      <c r="E399" t="s">
        <v>172</v>
      </c>
      <c r="F399" t="s">
        <v>9</v>
      </c>
      <c r="G399" t="s">
        <v>9</v>
      </c>
      <c r="H399" s="1" t="s">
        <v>9</v>
      </c>
      <c r="I399" s="1" t="s">
        <v>9</v>
      </c>
      <c r="J399" s="1" t="s">
        <v>9</v>
      </c>
      <c r="K399" s="1" t="s">
        <v>9</v>
      </c>
      <c r="L399">
        <v>-1</v>
      </c>
      <c r="M399">
        <v>-1</v>
      </c>
      <c r="N399" t="s">
        <v>357</v>
      </c>
    </row>
    <row r="400" spans="1:14" x14ac:dyDescent="0.25">
      <c r="A400" t="s">
        <v>8</v>
      </c>
      <c r="B400" t="s">
        <v>23</v>
      </c>
      <c r="C400" t="s">
        <v>9</v>
      </c>
      <c r="D400" t="s">
        <v>292</v>
      </c>
      <c r="E400" t="s">
        <v>165</v>
      </c>
      <c r="F400" t="s">
        <v>9</v>
      </c>
      <c r="G400" t="s">
        <v>9</v>
      </c>
      <c r="H400" s="1" t="s">
        <v>9</v>
      </c>
      <c r="I400" s="1" t="s">
        <v>9</v>
      </c>
      <c r="J400" s="1" t="s">
        <v>9</v>
      </c>
      <c r="K400" s="1" t="s">
        <v>9</v>
      </c>
      <c r="L400">
        <v>27.84348</v>
      </c>
      <c r="M400">
        <v>28</v>
      </c>
      <c r="N400" t="s">
        <v>357</v>
      </c>
    </row>
    <row r="401" spans="1:14" x14ac:dyDescent="0.25">
      <c r="A401" t="s">
        <v>8</v>
      </c>
      <c r="B401" t="s">
        <v>23</v>
      </c>
      <c r="C401" t="s">
        <v>9</v>
      </c>
      <c r="D401" t="s">
        <v>292</v>
      </c>
      <c r="E401" t="s">
        <v>166</v>
      </c>
      <c r="F401" t="s">
        <v>171</v>
      </c>
      <c r="G401" t="s">
        <v>9</v>
      </c>
      <c r="H401" s="1">
        <v>-1</v>
      </c>
      <c r="I401" s="1">
        <v>0</v>
      </c>
      <c r="J401" s="1">
        <v>-0.01</v>
      </c>
      <c r="K401" s="1">
        <v>0</v>
      </c>
      <c r="L401" t="s">
        <v>9</v>
      </c>
      <c r="M401" t="s">
        <v>9</v>
      </c>
      <c r="N401" t="s">
        <v>357</v>
      </c>
    </row>
    <row r="402" spans="1:14" x14ac:dyDescent="0.25">
      <c r="A402" t="s">
        <v>8</v>
      </c>
      <c r="B402" t="s">
        <v>23</v>
      </c>
      <c r="C402" t="s">
        <v>9</v>
      </c>
      <c r="D402" t="s">
        <v>292</v>
      </c>
      <c r="E402" t="s">
        <v>166</v>
      </c>
      <c r="F402" t="s">
        <v>254</v>
      </c>
      <c r="G402" t="s">
        <v>9</v>
      </c>
      <c r="H402" s="1">
        <v>-1</v>
      </c>
      <c r="I402" s="1">
        <v>0</v>
      </c>
      <c r="J402" s="1">
        <v>-0.01</v>
      </c>
      <c r="K402" s="1">
        <v>0</v>
      </c>
      <c r="L402" t="s">
        <v>9</v>
      </c>
      <c r="M402" t="s">
        <v>9</v>
      </c>
      <c r="N402" t="s">
        <v>357</v>
      </c>
    </row>
    <row r="403" spans="1:14" x14ac:dyDescent="0.25">
      <c r="A403" t="s">
        <v>8</v>
      </c>
      <c r="B403" t="s">
        <v>23</v>
      </c>
      <c r="C403" t="s">
        <v>9</v>
      </c>
      <c r="D403" t="s">
        <v>292</v>
      </c>
      <c r="E403" t="s">
        <v>229</v>
      </c>
      <c r="F403" t="s">
        <v>230</v>
      </c>
      <c r="G403" t="s">
        <v>9</v>
      </c>
      <c r="H403">
        <v>25</v>
      </c>
      <c r="I403">
        <v>25</v>
      </c>
      <c r="J403">
        <v>0.2</v>
      </c>
      <c r="K403">
        <v>0.2</v>
      </c>
      <c r="L403" s="1" t="s">
        <v>9</v>
      </c>
      <c r="M403" s="1" t="s">
        <v>9</v>
      </c>
      <c r="N403" t="s">
        <v>357</v>
      </c>
    </row>
    <row r="404" spans="1:14" x14ac:dyDescent="0.25">
      <c r="A404" t="s">
        <v>8</v>
      </c>
      <c r="B404" t="s">
        <v>23</v>
      </c>
      <c r="C404" t="s">
        <v>9</v>
      </c>
      <c r="D404" t="s">
        <v>292</v>
      </c>
      <c r="E404" t="s">
        <v>229</v>
      </c>
      <c r="F404" t="s">
        <v>217</v>
      </c>
      <c r="G404" t="s">
        <v>9</v>
      </c>
      <c r="H404" s="1">
        <v>-1</v>
      </c>
      <c r="I404" s="1">
        <v>0</v>
      </c>
      <c r="J404" s="1">
        <v>-0.01</v>
      </c>
      <c r="K404" s="1">
        <v>0</v>
      </c>
      <c r="L404" t="s">
        <v>9</v>
      </c>
      <c r="M404" t="s">
        <v>9</v>
      </c>
      <c r="N404" t="s">
        <v>357</v>
      </c>
    </row>
    <row r="405" spans="1:14" x14ac:dyDescent="0.25">
      <c r="A405" t="s">
        <v>8</v>
      </c>
      <c r="B405" t="s">
        <v>23</v>
      </c>
      <c r="C405" t="s">
        <v>9</v>
      </c>
      <c r="D405" t="s">
        <v>292</v>
      </c>
      <c r="E405" t="s">
        <v>166</v>
      </c>
      <c r="F405" t="s">
        <v>253</v>
      </c>
      <c r="G405" t="s">
        <v>9</v>
      </c>
      <c r="H405" s="1">
        <v>-1</v>
      </c>
      <c r="I405" s="1">
        <v>0</v>
      </c>
      <c r="J405" s="1">
        <v>-0.01</v>
      </c>
      <c r="K405" s="1">
        <v>0</v>
      </c>
      <c r="L405" t="s">
        <v>9</v>
      </c>
      <c r="M405" t="s">
        <v>9</v>
      </c>
      <c r="N405" t="s">
        <v>357</v>
      </c>
    </row>
    <row r="406" spans="1:14" x14ac:dyDescent="0.25">
      <c r="A406" t="s">
        <v>8</v>
      </c>
      <c r="B406" t="s">
        <v>23</v>
      </c>
      <c r="C406" t="s">
        <v>9</v>
      </c>
      <c r="D406" t="s">
        <v>292</v>
      </c>
      <c r="E406" t="s">
        <v>257</v>
      </c>
      <c r="F406" t="s">
        <v>259</v>
      </c>
      <c r="G406" t="s">
        <v>9</v>
      </c>
      <c r="H406">
        <v>30</v>
      </c>
      <c r="I406">
        <v>30</v>
      </c>
      <c r="J406">
        <v>0.27826086956521701</v>
      </c>
      <c r="K406">
        <v>0.27826086956521701</v>
      </c>
      <c r="L406" s="1" t="s">
        <v>9</v>
      </c>
      <c r="M406" s="1" t="s">
        <v>9</v>
      </c>
      <c r="N406" t="s">
        <v>357</v>
      </c>
    </row>
    <row r="407" spans="1:14" x14ac:dyDescent="0.25">
      <c r="A407" t="s">
        <v>8</v>
      </c>
      <c r="B407" t="s">
        <v>23</v>
      </c>
      <c r="C407" t="s">
        <v>9</v>
      </c>
      <c r="D407" t="s">
        <v>292</v>
      </c>
      <c r="E407" t="s">
        <v>242</v>
      </c>
      <c r="F407" t="s">
        <v>248</v>
      </c>
      <c r="G407" t="s">
        <v>9</v>
      </c>
      <c r="H407">
        <v>-1</v>
      </c>
      <c r="I407">
        <v>0</v>
      </c>
      <c r="J407">
        <v>-0.01</v>
      </c>
      <c r="K407">
        <v>0</v>
      </c>
      <c r="L407" s="1" t="s">
        <v>9</v>
      </c>
      <c r="M407" s="1" t="s">
        <v>9</v>
      </c>
      <c r="N407" t="s">
        <v>357</v>
      </c>
    </row>
    <row r="408" spans="1:14" x14ac:dyDescent="0.25">
      <c r="A408" t="s">
        <v>8</v>
      </c>
      <c r="B408" t="s">
        <v>23</v>
      </c>
      <c r="C408" t="s">
        <v>9</v>
      </c>
      <c r="D408" t="s">
        <v>292</v>
      </c>
      <c r="E408" t="s">
        <v>168</v>
      </c>
      <c r="F408" t="s">
        <v>273</v>
      </c>
      <c r="G408" t="s">
        <v>9</v>
      </c>
      <c r="H408">
        <v>40</v>
      </c>
      <c r="I408">
        <v>40</v>
      </c>
      <c r="J408">
        <v>0.34782608695652201</v>
      </c>
      <c r="K408">
        <v>0.34782608695652201</v>
      </c>
      <c r="L408" s="1" t="s">
        <v>9</v>
      </c>
      <c r="M408" s="1" t="s">
        <v>9</v>
      </c>
      <c r="N408" t="s">
        <v>357</v>
      </c>
    </row>
    <row r="409" spans="1:14" x14ac:dyDescent="0.25">
      <c r="A409" t="s">
        <v>8</v>
      </c>
      <c r="B409" t="s">
        <v>23</v>
      </c>
      <c r="C409" t="s">
        <v>9</v>
      </c>
      <c r="D409" t="s">
        <v>292</v>
      </c>
      <c r="E409" t="s">
        <v>166</v>
      </c>
      <c r="F409" t="s">
        <v>248</v>
      </c>
      <c r="G409" t="s">
        <v>9</v>
      </c>
      <c r="H409" s="1">
        <v>-1</v>
      </c>
      <c r="I409">
        <v>0</v>
      </c>
      <c r="J409">
        <v>-0.01</v>
      </c>
      <c r="K409">
        <v>0</v>
      </c>
      <c r="L409" t="s">
        <v>9</v>
      </c>
      <c r="M409" t="s">
        <v>9</v>
      </c>
      <c r="N409" t="s">
        <v>357</v>
      </c>
    </row>
    <row r="410" spans="1:14" x14ac:dyDescent="0.25">
      <c r="A410" t="s">
        <v>8</v>
      </c>
      <c r="B410" t="s">
        <v>23</v>
      </c>
      <c r="C410" t="s">
        <v>9</v>
      </c>
      <c r="D410" t="s">
        <v>292</v>
      </c>
      <c r="E410" t="s">
        <v>229</v>
      </c>
      <c r="F410" t="s">
        <v>231</v>
      </c>
      <c r="G410" t="s">
        <v>9</v>
      </c>
      <c r="H410" s="1">
        <v>25</v>
      </c>
      <c r="I410" s="1">
        <v>25</v>
      </c>
      <c r="J410" s="1">
        <v>0.22608695652173899</v>
      </c>
      <c r="K410" s="1">
        <v>0.22608695652173899</v>
      </c>
      <c r="L410" t="s">
        <v>9</v>
      </c>
      <c r="M410" t="s">
        <v>9</v>
      </c>
      <c r="N410" t="s">
        <v>357</v>
      </c>
    </row>
    <row r="411" spans="1:14" x14ac:dyDescent="0.25">
      <c r="A411" t="s">
        <v>8</v>
      </c>
      <c r="B411" t="s">
        <v>23</v>
      </c>
      <c r="C411" t="s">
        <v>9</v>
      </c>
      <c r="D411" t="s">
        <v>292</v>
      </c>
      <c r="E411" t="s">
        <v>168</v>
      </c>
      <c r="F411" t="s">
        <v>272</v>
      </c>
      <c r="G411" t="s">
        <v>9</v>
      </c>
      <c r="H411" s="1">
        <v>10</v>
      </c>
      <c r="I411" s="1">
        <v>10</v>
      </c>
      <c r="J411" s="1">
        <v>6.9565217391304293E-2</v>
      </c>
      <c r="K411" s="1">
        <v>6.9565217391304293E-2</v>
      </c>
      <c r="L411" t="s">
        <v>9</v>
      </c>
      <c r="M411" t="s">
        <v>9</v>
      </c>
      <c r="N411" t="s">
        <v>357</v>
      </c>
    </row>
    <row r="412" spans="1:14" x14ac:dyDescent="0.25">
      <c r="A412" t="s">
        <v>8</v>
      </c>
      <c r="B412" t="s">
        <v>23</v>
      </c>
      <c r="C412" t="s">
        <v>9</v>
      </c>
      <c r="D412" t="s">
        <v>292</v>
      </c>
      <c r="E412" t="s">
        <v>168</v>
      </c>
      <c r="F412" t="s">
        <v>271</v>
      </c>
      <c r="G412" t="s">
        <v>9</v>
      </c>
      <c r="H412" s="1">
        <v>55</v>
      </c>
      <c r="I412" s="1">
        <v>55</v>
      </c>
      <c r="J412" s="1">
        <v>0.47826086956521702</v>
      </c>
      <c r="K412" s="1">
        <v>0.47826086956521702</v>
      </c>
      <c r="L412" t="s">
        <v>9</v>
      </c>
      <c r="M412" t="s">
        <v>9</v>
      </c>
      <c r="N412" t="s">
        <v>357</v>
      </c>
    </row>
    <row r="413" spans="1:14" x14ac:dyDescent="0.25">
      <c r="A413" t="s">
        <v>8</v>
      </c>
      <c r="B413" t="s">
        <v>23</v>
      </c>
      <c r="C413" t="s">
        <v>9</v>
      </c>
      <c r="D413" t="s">
        <v>292</v>
      </c>
      <c r="E413" t="s">
        <v>353</v>
      </c>
      <c r="F413" t="s">
        <v>15</v>
      </c>
      <c r="G413" t="s">
        <v>9</v>
      </c>
      <c r="H413" s="1">
        <v>40</v>
      </c>
      <c r="I413" s="1">
        <v>40</v>
      </c>
      <c r="J413" s="1">
        <v>0.33913043478260901</v>
      </c>
      <c r="K413" s="1">
        <v>0.33913043478260901</v>
      </c>
      <c r="L413" t="s">
        <v>9</v>
      </c>
      <c r="M413" t="s">
        <v>9</v>
      </c>
      <c r="N413" t="s">
        <v>357</v>
      </c>
    </row>
    <row r="414" spans="1:14" x14ac:dyDescent="0.25">
      <c r="A414" t="s">
        <v>8</v>
      </c>
      <c r="B414" t="s">
        <v>23</v>
      </c>
      <c r="C414" t="s">
        <v>9</v>
      </c>
      <c r="D414" t="s">
        <v>292</v>
      </c>
      <c r="E414" t="s">
        <v>353</v>
      </c>
      <c r="F414" t="s">
        <v>13</v>
      </c>
      <c r="G414" t="s">
        <v>9</v>
      </c>
      <c r="H414" s="1">
        <v>25</v>
      </c>
      <c r="I414" s="1">
        <v>25</v>
      </c>
      <c r="J414" s="1">
        <v>0.23478260869565201</v>
      </c>
      <c r="K414" s="1">
        <v>0.23478260869565201</v>
      </c>
      <c r="L414" t="s">
        <v>9</v>
      </c>
      <c r="M414" t="s">
        <v>9</v>
      </c>
      <c r="N414" t="s">
        <v>357</v>
      </c>
    </row>
    <row r="415" spans="1:14" x14ac:dyDescent="0.25">
      <c r="A415" t="s">
        <v>8</v>
      </c>
      <c r="B415" t="s">
        <v>23</v>
      </c>
      <c r="C415" t="s">
        <v>9</v>
      </c>
      <c r="D415" t="s">
        <v>292</v>
      </c>
      <c r="E415" t="s">
        <v>353</v>
      </c>
      <c r="F415" t="s">
        <v>14</v>
      </c>
      <c r="G415" t="s">
        <v>9</v>
      </c>
      <c r="H415" s="1">
        <v>45</v>
      </c>
      <c r="I415" s="1">
        <v>45</v>
      </c>
      <c r="J415" s="1">
        <v>0.4</v>
      </c>
      <c r="K415" s="1">
        <v>0.4</v>
      </c>
      <c r="L415" t="s">
        <v>9</v>
      </c>
      <c r="M415" t="s">
        <v>9</v>
      </c>
      <c r="N415" t="s">
        <v>357</v>
      </c>
    </row>
    <row r="416" spans="1:14" x14ac:dyDescent="0.25">
      <c r="A416" t="s">
        <v>8</v>
      </c>
      <c r="B416" t="s">
        <v>23</v>
      </c>
      <c r="C416" t="s">
        <v>9</v>
      </c>
      <c r="D416" t="s">
        <v>292</v>
      </c>
      <c r="E416" t="s">
        <v>242</v>
      </c>
      <c r="F416" t="s">
        <v>239</v>
      </c>
      <c r="G416" t="s">
        <v>9</v>
      </c>
      <c r="H416" s="1">
        <v>40</v>
      </c>
      <c r="I416" s="1">
        <v>40</v>
      </c>
      <c r="J416" s="1">
        <v>0.34782608695652201</v>
      </c>
      <c r="K416" s="1">
        <v>0.34782608695652201</v>
      </c>
      <c r="L416" t="s">
        <v>9</v>
      </c>
      <c r="M416" t="s">
        <v>9</v>
      </c>
      <c r="N416" t="s">
        <v>357</v>
      </c>
    </row>
    <row r="417" spans="1:14" x14ac:dyDescent="0.25">
      <c r="A417" t="s">
        <v>8</v>
      </c>
      <c r="B417" t="s">
        <v>23</v>
      </c>
      <c r="C417" t="s">
        <v>9</v>
      </c>
      <c r="D417" t="s">
        <v>292</v>
      </c>
      <c r="E417" t="s">
        <v>257</v>
      </c>
      <c r="F417" t="s">
        <v>340</v>
      </c>
      <c r="G417" t="s">
        <v>9</v>
      </c>
      <c r="H417" s="1">
        <v>10</v>
      </c>
      <c r="I417" s="1">
        <v>10</v>
      </c>
      <c r="J417" s="1">
        <v>6.9565217391304293E-2</v>
      </c>
      <c r="K417" s="1">
        <v>6.9565217391304293E-2</v>
      </c>
      <c r="L417" t="s">
        <v>9</v>
      </c>
      <c r="M417" t="s">
        <v>9</v>
      </c>
      <c r="N417" t="s">
        <v>357</v>
      </c>
    </row>
    <row r="418" spans="1:14" x14ac:dyDescent="0.25">
      <c r="A418" t="s">
        <v>8</v>
      </c>
      <c r="B418" t="s">
        <v>23</v>
      </c>
      <c r="C418" t="s">
        <v>9</v>
      </c>
      <c r="D418" t="s">
        <v>292</v>
      </c>
      <c r="E418" t="s">
        <v>168</v>
      </c>
      <c r="F418" t="s">
        <v>248</v>
      </c>
      <c r="G418" t="s">
        <v>9</v>
      </c>
      <c r="H418" s="1">
        <v>-1</v>
      </c>
      <c r="I418" s="1">
        <v>0</v>
      </c>
      <c r="J418" s="1">
        <v>-0.01</v>
      </c>
      <c r="K418" s="1">
        <v>0</v>
      </c>
      <c r="L418" t="s">
        <v>9</v>
      </c>
      <c r="M418" t="s">
        <v>9</v>
      </c>
      <c r="N418" t="s">
        <v>357</v>
      </c>
    </row>
    <row r="419" spans="1:14" x14ac:dyDescent="0.25">
      <c r="A419" t="s">
        <v>8</v>
      </c>
      <c r="B419" t="s">
        <v>23</v>
      </c>
      <c r="C419" t="s">
        <v>9</v>
      </c>
      <c r="D419" t="s">
        <v>292</v>
      </c>
      <c r="E419" t="s">
        <v>242</v>
      </c>
      <c r="F419" t="s">
        <v>234</v>
      </c>
      <c r="G419" t="s">
        <v>9</v>
      </c>
      <c r="H419" s="1">
        <v>45</v>
      </c>
      <c r="I419" s="1">
        <v>45</v>
      </c>
      <c r="J419" s="1">
        <v>0.4</v>
      </c>
      <c r="K419" s="1">
        <v>0.4</v>
      </c>
      <c r="L419" t="s">
        <v>9</v>
      </c>
      <c r="M419" t="s">
        <v>9</v>
      </c>
      <c r="N419" t="s">
        <v>357</v>
      </c>
    </row>
    <row r="420" spans="1:14" x14ac:dyDescent="0.25">
      <c r="A420" t="s">
        <v>8</v>
      </c>
      <c r="B420" t="s">
        <v>23</v>
      </c>
      <c r="C420" t="s">
        <v>9</v>
      </c>
      <c r="D420" t="s">
        <v>292</v>
      </c>
      <c r="E420" t="s">
        <v>257</v>
      </c>
      <c r="F420" t="s">
        <v>228</v>
      </c>
      <c r="G420" t="s">
        <v>9</v>
      </c>
      <c r="H420" s="1">
        <v>-1</v>
      </c>
      <c r="I420" s="1">
        <v>0</v>
      </c>
      <c r="J420" s="1">
        <v>-0.01</v>
      </c>
      <c r="K420" s="1">
        <v>0</v>
      </c>
      <c r="L420" t="s">
        <v>9</v>
      </c>
      <c r="M420" t="s">
        <v>9</v>
      </c>
      <c r="N420" t="s">
        <v>357</v>
      </c>
    </row>
    <row r="421" spans="1:14" x14ac:dyDescent="0.25">
      <c r="A421" t="s">
        <v>8</v>
      </c>
      <c r="B421" t="s">
        <v>23</v>
      </c>
      <c r="C421" t="s">
        <v>9</v>
      </c>
      <c r="D421" t="s">
        <v>292</v>
      </c>
      <c r="E421" t="s">
        <v>257</v>
      </c>
      <c r="F421" t="s">
        <v>261</v>
      </c>
      <c r="G421" t="s">
        <v>9</v>
      </c>
      <c r="H421" s="1">
        <v>15</v>
      </c>
      <c r="I421" s="1">
        <v>15</v>
      </c>
      <c r="J421" s="1">
        <v>0.11304347826087</v>
      </c>
      <c r="K421" s="1">
        <v>0.11304347826087</v>
      </c>
      <c r="L421" t="s">
        <v>9</v>
      </c>
      <c r="M421" t="s">
        <v>9</v>
      </c>
      <c r="N421" t="s">
        <v>357</v>
      </c>
    </row>
    <row r="422" spans="1:14" x14ac:dyDescent="0.25">
      <c r="A422" t="s">
        <v>8</v>
      </c>
      <c r="B422" t="s">
        <v>23</v>
      </c>
      <c r="C422" t="s">
        <v>9</v>
      </c>
      <c r="D422" t="s">
        <v>292</v>
      </c>
      <c r="E422" t="s">
        <v>242</v>
      </c>
      <c r="F422" t="s">
        <v>237</v>
      </c>
      <c r="G422" t="s">
        <v>9</v>
      </c>
      <c r="H422" s="1">
        <v>-1</v>
      </c>
      <c r="I422" s="1">
        <v>0</v>
      </c>
      <c r="J422" s="1">
        <v>-0.01</v>
      </c>
      <c r="K422" s="1">
        <v>0</v>
      </c>
      <c r="L422" t="s">
        <v>9</v>
      </c>
      <c r="M422" t="s">
        <v>9</v>
      </c>
      <c r="N422" t="s">
        <v>357</v>
      </c>
    </row>
    <row r="423" spans="1:14" x14ac:dyDescent="0.25">
      <c r="A423" t="s">
        <v>8</v>
      </c>
      <c r="B423" t="s">
        <v>23</v>
      </c>
      <c r="C423" t="s">
        <v>9</v>
      </c>
      <c r="D423" t="s">
        <v>292</v>
      </c>
      <c r="E423" t="s">
        <v>353</v>
      </c>
      <c r="F423" t="s">
        <v>228</v>
      </c>
      <c r="G423" t="s">
        <v>9</v>
      </c>
      <c r="H423" s="1">
        <v>-1</v>
      </c>
      <c r="I423" s="1">
        <v>0</v>
      </c>
      <c r="J423" s="1">
        <v>-0.01</v>
      </c>
      <c r="K423" s="1">
        <v>0</v>
      </c>
      <c r="L423" t="s">
        <v>9</v>
      </c>
      <c r="M423" t="s">
        <v>9</v>
      </c>
      <c r="N423" t="s">
        <v>357</v>
      </c>
    </row>
    <row r="424" spans="1:14" x14ac:dyDescent="0.25">
      <c r="A424" t="s">
        <v>8</v>
      </c>
      <c r="B424" t="s">
        <v>23</v>
      </c>
      <c r="C424" t="s">
        <v>9</v>
      </c>
      <c r="D424" t="s">
        <v>292</v>
      </c>
      <c r="E424" t="s">
        <v>166</v>
      </c>
      <c r="F424" t="s">
        <v>167</v>
      </c>
      <c r="G424" t="s">
        <v>9</v>
      </c>
      <c r="H424" s="1">
        <v>-1</v>
      </c>
      <c r="I424" s="1">
        <v>0</v>
      </c>
      <c r="J424" s="1">
        <v>-0.01</v>
      </c>
      <c r="K424" s="1">
        <v>0</v>
      </c>
      <c r="L424" t="s">
        <v>9</v>
      </c>
      <c r="M424" t="s">
        <v>9</v>
      </c>
      <c r="N424" t="s">
        <v>357</v>
      </c>
    </row>
    <row r="425" spans="1:14" x14ac:dyDescent="0.25">
      <c r="A425" t="s">
        <v>8</v>
      </c>
      <c r="B425" t="s">
        <v>23</v>
      </c>
      <c r="C425" t="s">
        <v>9</v>
      </c>
      <c r="D425" t="s">
        <v>292</v>
      </c>
      <c r="E425" t="s">
        <v>242</v>
      </c>
      <c r="F425" t="s">
        <v>236</v>
      </c>
      <c r="G425" t="s">
        <v>9</v>
      </c>
      <c r="H425" s="1">
        <v>-1</v>
      </c>
      <c r="I425" s="1">
        <v>0</v>
      </c>
      <c r="J425" s="1">
        <v>-0.01</v>
      </c>
      <c r="K425" s="1">
        <v>0</v>
      </c>
      <c r="L425" t="s">
        <v>9</v>
      </c>
      <c r="M425" t="s">
        <v>9</v>
      </c>
      <c r="N425" t="s">
        <v>357</v>
      </c>
    </row>
    <row r="426" spans="1:14" x14ac:dyDescent="0.25">
      <c r="A426" t="s">
        <v>8</v>
      </c>
      <c r="B426" t="s">
        <v>23</v>
      </c>
      <c r="C426" t="s">
        <v>9</v>
      </c>
      <c r="D426" t="s">
        <v>292</v>
      </c>
      <c r="E426" t="s">
        <v>180</v>
      </c>
      <c r="F426" t="s">
        <v>219</v>
      </c>
      <c r="G426" t="s">
        <v>216</v>
      </c>
      <c r="H426" s="1">
        <v>115</v>
      </c>
      <c r="I426" s="1">
        <v>115</v>
      </c>
      <c r="J426" s="1">
        <v>1</v>
      </c>
      <c r="K426" s="1">
        <v>1</v>
      </c>
      <c r="L426" t="s">
        <v>9</v>
      </c>
      <c r="M426" t="s">
        <v>9</v>
      </c>
      <c r="N426" t="s">
        <v>357</v>
      </c>
    </row>
    <row r="427" spans="1:14" x14ac:dyDescent="0.25">
      <c r="A427" t="s">
        <v>8</v>
      </c>
      <c r="B427" t="s">
        <v>23</v>
      </c>
      <c r="C427" t="s">
        <v>9</v>
      </c>
      <c r="D427" t="s">
        <v>292</v>
      </c>
      <c r="E427" t="s">
        <v>180</v>
      </c>
      <c r="F427" t="s">
        <v>228</v>
      </c>
      <c r="G427" t="s">
        <v>228</v>
      </c>
      <c r="H427" s="1">
        <v>-1</v>
      </c>
      <c r="I427" s="1">
        <v>0</v>
      </c>
      <c r="J427" s="1">
        <v>-0.01</v>
      </c>
      <c r="K427" s="1">
        <v>0</v>
      </c>
      <c r="L427" t="s">
        <v>9</v>
      </c>
      <c r="M427" t="s">
        <v>9</v>
      </c>
      <c r="N427" t="s">
        <v>357</v>
      </c>
    </row>
    <row r="428" spans="1:14" x14ac:dyDescent="0.25">
      <c r="A428" t="s">
        <v>8</v>
      </c>
      <c r="B428" t="s">
        <v>23</v>
      </c>
      <c r="C428" t="s">
        <v>9</v>
      </c>
      <c r="D428" t="s">
        <v>292</v>
      </c>
      <c r="E428" t="s">
        <v>180</v>
      </c>
      <c r="F428" t="s">
        <v>218</v>
      </c>
      <c r="G428" t="s">
        <v>215</v>
      </c>
      <c r="H428" s="1">
        <v>-1</v>
      </c>
      <c r="I428" s="1">
        <v>0</v>
      </c>
      <c r="J428" s="1">
        <v>-0.01</v>
      </c>
      <c r="K428" s="1">
        <v>0</v>
      </c>
      <c r="L428" t="s">
        <v>9</v>
      </c>
      <c r="M428" t="s">
        <v>9</v>
      </c>
      <c r="N428" t="s">
        <v>357</v>
      </c>
    </row>
    <row r="429" spans="1:14" x14ac:dyDescent="0.25">
      <c r="A429" t="s">
        <v>8</v>
      </c>
      <c r="B429" t="s">
        <v>23</v>
      </c>
      <c r="C429" t="s">
        <v>9</v>
      </c>
      <c r="D429" t="s">
        <v>292</v>
      </c>
      <c r="E429" t="s">
        <v>168</v>
      </c>
      <c r="F429" t="s">
        <v>274</v>
      </c>
      <c r="G429" t="s">
        <v>9</v>
      </c>
      <c r="H429" s="1">
        <v>10</v>
      </c>
      <c r="I429" s="1">
        <v>10</v>
      </c>
      <c r="J429" s="1">
        <v>0.104347826086957</v>
      </c>
      <c r="K429" s="1">
        <v>0.104347826086957</v>
      </c>
      <c r="L429" t="s">
        <v>9</v>
      </c>
      <c r="M429" t="s">
        <v>9</v>
      </c>
      <c r="N429" t="s">
        <v>357</v>
      </c>
    </row>
    <row r="430" spans="1:14" x14ac:dyDescent="0.25">
      <c r="A430" t="s">
        <v>8</v>
      </c>
      <c r="B430" t="s">
        <v>23</v>
      </c>
      <c r="C430" t="s">
        <v>9</v>
      </c>
      <c r="D430" t="s">
        <v>292</v>
      </c>
      <c r="E430" t="s">
        <v>257</v>
      </c>
      <c r="F430" t="s">
        <v>260</v>
      </c>
      <c r="G430" t="s">
        <v>9</v>
      </c>
      <c r="H430" s="1">
        <v>35</v>
      </c>
      <c r="I430" s="1">
        <v>35</v>
      </c>
      <c r="J430" s="1">
        <v>0.30434782608695699</v>
      </c>
      <c r="K430" s="1">
        <v>0.30434782608695699</v>
      </c>
      <c r="L430" t="s">
        <v>9</v>
      </c>
      <c r="M430" t="s">
        <v>9</v>
      </c>
      <c r="N430" t="s">
        <v>357</v>
      </c>
    </row>
    <row r="431" spans="1:14" x14ac:dyDescent="0.25">
      <c r="A431" t="s">
        <v>8</v>
      </c>
      <c r="B431" t="s">
        <v>23</v>
      </c>
      <c r="C431" t="s">
        <v>9</v>
      </c>
      <c r="D431" t="s">
        <v>292</v>
      </c>
      <c r="E431" t="s">
        <v>229</v>
      </c>
      <c r="F431" t="s">
        <v>248</v>
      </c>
      <c r="G431" t="s">
        <v>9</v>
      </c>
      <c r="H431" s="1">
        <v>65</v>
      </c>
      <c r="I431" s="1">
        <v>65</v>
      </c>
      <c r="J431" s="1">
        <v>0.565217391304348</v>
      </c>
      <c r="K431" s="1">
        <v>0.565217391304348</v>
      </c>
      <c r="L431" t="s">
        <v>9</v>
      </c>
      <c r="M431" t="s">
        <v>9</v>
      </c>
      <c r="N431" t="s">
        <v>357</v>
      </c>
    </row>
    <row r="432" spans="1:14" x14ac:dyDescent="0.25">
      <c r="A432" t="s">
        <v>8</v>
      </c>
      <c r="B432" t="s">
        <v>23</v>
      </c>
      <c r="C432" t="s">
        <v>9</v>
      </c>
      <c r="D432" t="s">
        <v>292</v>
      </c>
      <c r="E432" t="s">
        <v>257</v>
      </c>
      <c r="F432" t="s">
        <v>262</v>
      </c>
      <c r="G432" t="s">
        <v>9</v>
      </c>
      <c r="H432" s="1">
        <v>-1</v>
      </c>
      <c r="I432" s="1">
        <v>0</v>
      </c>
      <c r="J432" s="1">
        <v>-0.01</v>
      </c>
      <c r="K432" s="1">
        <v>0</v>
      </c>
      <c r="L432" t="s">
        <v>9</v>
      </c>
      <c r="M432" t="s">
        <v>9</v>
      </c>
      <c r="N432" t="s">
        <v>357</v>
      </c>
    </row>
    <row r="433" spans="1:14" x14ac:dyDescent="0.25">
      <c r="A433" t="s">
        <v>8</v>
      </c>
      <c r="B433" t="s">
        <v>23</v>
      </c>
      <c r="C433" t="s">
        <v>9</v>
      </c>
      <c r="D433" t="s">
        <v>292</v>
      </c>
      <c r="E433" t="s">
        <v>242</v>
      </c>
      <c r="F433" t="s">
        <v>235</v>
      </c>
      <c r="G433" t="s">
        <v>9</v>
      </c>
      <c r="H433" s="1">
        <v>20</v>
      </c>
      <c r="I433" s="1">
        <v>20</v>
      </c>
      <c r="J433" s="1">
        <v>0.173913043478261</v>
      </c>
      <c r="K433" s="1">
        <v>0.173913043478261</v>
      </c>
      <c r="L433" t="s">
        <v>9</v>
      </c>
      <c r="M433" t="s">
        <v>9</v>
      </c>
      <c r="N433" t="s">
        <v>357</v>
      </c>
    </row>
    <row r="434" spans="1:14" x14ac:dyDescent="0.25">
      <c r="A434" t="s">
        <v>8</v>
      </c>
      <c r="B434" t="s">
        <v>23</v>
      </c>
      <c r="C434" t="s">
        <v>9</v>
      </c>
      <c r="D434" t="s">
        <v>292</v>
      </c>
      <c r="E434" t="s">
        <v>166</v>
      </c>
      <c r="F434" t="s">
        <v>252</v>
      </c>
      <c r="G434" t="s">
        <v>9</v>
      </c>
      <c r="H434" s="1">
        <v>-1</v>
      </c>
      <c r="I434" s="1">
        <v>0</v>
      </c>
      <c r="J434" s="1">
        <v>-0.01</v>
      </c>
      <c r="K434" s="1">
        <v>0</v>
      </c>
      <c r="L434" t="s">
        <v>9</v>
      </c>
      <c r="M434" t="s">
        <v>9</v>
      </c>
      <c r="N434" t="s">
        <v>357</v>
      </c>
    </row>
    <row r="435" spans="1:14" x14ac:dyDescent="0.25">
      <c r="A435" t="s">
        <v>8</v>
      </c>
      <c r="B435" t="s">
        <v>23</v>
      </c>
      <c r="C435" t="s">
        <v>9</v>
      </c>
      <c r="D435" t="s">
        <v>292</v>
      </c>
      <c r="E435" t="s">
        <v>232</v>
      </c>
      <c r="F435" t="s">
        <v>9</v>
      </c>
      <c r="G435" t="s">
        <v>9</v>
      </c>
      <c r="H435" s="1">
        <v>115</v>
      </c>
      <c r="I435" s="1">
        <v>115</v>
      </c>
      <c r="J435" s="1">
        <v>1</v>
      </c>
      <c r="K435" s="1">
        <v>1</v>
      </c>
      <c r="L435" t="s">
        <v>9</v>
      </c>
      <c r="M435" t="s">
        <v>9</v>
      </c>
      <c r="N435" t="s">
        <v>357</v>
      </c>
    </row>
    <row r="436" spans="1:14" x14ac:dyDescent="0.25">
      <c r="A436" t="s">
        <v>8</v>
      </c>
      <c r="B436" t="s">
        <v>23</v>
      </c>
      <c r="C436" t="s">
        <v>9</v>
      </c>
      <c r="D436" t="s">
        <v>292</v>
      </c>
      <c r="E436" t="s">
        <v>166</v>
      </c>
      <c r="F436" t="s">
        <v>169</v>
      </c>
      <c r="G436" t="s">
        <v>9</v>
      </c>
      <c r="H436" s="1">
        <v>110</v>
      </c>
      <c r="I436" s="1">
        <v>110</v>
      </c>
      <c r="J436" s="1">
        <v>0.94782608695652204</v>
      </c>
      <c r="K436" s="1">
        <v>0.94782608695652204</v>
      </c>
      <c r="L436" t="s">
        <v>9</v>
      </c>
      <c r="M436" t="s">
        <v>9</v>
      </c>
      <c r="N436" t="s">
        <v>357</v>
      </c>
    </row>
    <row r="437" spans="1:14" x14ac:dyDescent="0.25">
      <c r="A437" t="s">
        <v>8</v>
      </c>
      <c r="B437" t="s">
        <v>23</v>
      </c>
      <c r="C437" t="s">
        <v>9</v>
      </c>
      <c r="D437" t="s">
        <v>292</v>
      </c>
      <c r="E437" t="s">
        <v>257</v>
      </c>
      <c r="F437" t="s">
        <v>280</v>
      </c>
      <c r="G437" t="s">
        <v>9</v>
      </c>
      <c r="H437" s="1">
        <v>-1</v>
      </c>
      <c r="I437" s="1">
        <v>0</v>
      </c>
      <c r="J437" s="1">
        <v>-0.01</v>
      </c>
      <c r="K437" s="1">
        <v>0</v>
      </c>
      <c r="L437" t="s">
        <v>9</v>
      </c>
      <c r="M437" t="s">
        <v>9</v>
      </c>
      <c r="N437" t="s">
        <v>357</v>
      </c>
    </row>
    <row r="438" spans="1:14" x14ac:dyDescent="0.25">
      <c r="A438" t="s">
        <v>8</v>
      </c>
      <c r="B438" t="s">
        <v>23</v>
      </c>
      <c r="C438" t="s">
        <v>9</v>
      </c>
      <c r="D438" t="s">
        <v>292</v>
      </c>
      <c r="E438" t="s">
        <v>166</v>
      </c>
      <c r="F438" t="s">
        <v>170</v>
      </c>
      <c r="G438" t="s">
        <v>9</v>
      </c>
      <c r="H438" s="1">
        <v>-1</v>
      </c>
      <c r="I438" s="1">
        <v>0</v>
      </c>
      <c r="J438" s="1">
        <v>-0.01</v>
      </c>
      <c r="K438" s="1">
        <v>0</v>
      </c>
      <c r="L438" t="s">
        <v>9</v>
      </c>
      <c r="M438" t="s">
        <v>9</v>
      </c>
      <c r="N438" t="s">
        <v>357</v>
      </c>
    </row>
    <row r="439" spans="1:14" x14ac:dyDescent="0.25">
      <c r="A439" t="s">
        <v>8</v>
      </c>
      <c r="B439" t="s">
        <v>23</v>
      </c>
      <c r="C439" t="s">
        <v>9</v>
      </c>
      <c r="D439" t="s">
        <v>292</v>
      </c>
      <c r="E439" t="s">
        <v>353</v>
      </c>
      <c r="F439" t="s">
        <v>16</v>
      </c>
      <c r="G439" t="s">
        <v>9</v>
      </c>
      <c r="H439" s="1">
        <v>-1</v>
      </c>
      <c r="I439" s="1">
        <v>0</v>
      </c>
      <c r="J439" s="1">
        <v>-0.01</v>
      </c>
      <c r="K439" s="1">
        <v>0</v>
      </c>
      <c r="L439" t="s">
        <v>9</v>
      </c>
      <c r="M439" t="s">
        <v>9</v>
      </c>
      <c r="N439" t="s">
        <v>357</v>
      </c>
    </row>
    <row r="440" spans="1:14" x14ac:dyDescent="0.25">
      <c r="A440" t="s">
        <v>8</v>
      </c>
      <c r="B440" t="s">
        <v>23</v>
      </c>
      <c r="C440" t="s">
        <v>9</v>
      </c>
      <c r="D440" t="s">
        <v>292</v>
      </c>
      <c r="E440" t="s">
        <v>242</v>
      </c>
      <c r="F440" t="s">
        <v>238</v>
      </c>
      <c r="G440" t="s">
        <v>9</v>
      </c>
      <c r="H440" s="1">
        <v>-1</v>
      </c>
      <c r="I440" s="1">
        <v>0</v>
      </c>
      <c r="J440" s="1">
        <v>-0.01</v>
      </c>
      <c r="K440" s="1">
        <v>0</v>
      </c>
      <c r="L440" t="s">
        <v>9</v>
      </c>
      <c r="M440" t="s">
        <v>9</v>
      </c>
      <c r="N440" t="s">
        <v>357</v>
      </c>
    </row>
    <row r="441" spans="1:14" x14ac:dyDescent="0.25">
      <c r="A441" t="s">
        <v>8</v>
      </c>
      <c r="B441" t="s">
        <v>23</v>
      </c>
      <c r="C441" t="s">
        <v>9</v>
      </c>
      <c r="D441" t="s">
        <v>292</v>
      </c>
      <c r="E441" t="s">
        <v>257</v>
      </c>
      <c r="F441" t="s">
        <v>258</v>
      </c>
      <c r="G441" t="s">
        <v>9</v>
      </c>
      <c r="H441" s="1">
        <v>25</v>
      </c>
      <c r="I441" s="1">
        <v>25</v>
      </c>
      <c r="J441" s="1">
        <v>0.23478260869565201</v>
      </c>
      <c r="K441" s="1">
        <v>0.23478260869565201</v>
      </c>
      <c r="L441" t="s">
        <v>9</v>
      </c>
      <c r="M441" t="s">
        <v>9</v>
      </c>
      <c r="N441" t="s">
        <v>357</v>
      </c>
    </row>
    <row r="442" spans="1:14" x14ac:dyDescent="0.25">
      <c r="A442" t="s">
        <v>8</v>
      </c>
      <c r="B442" t="s">
        <v>344</v>
      </c>
      <c r="C442" t="s">
        <v>9</v>
      </c>
      <c r="D442" t="s">
        <v>345</v>
      </c>
      <c r="E442" t="s">
        <v>10</v>
      </c>
      <c r="F442" t="s">
        <v>240</v>
      </c>
      <c r="G442" t="s">
        <v>9</v>
      </c>
      <c r="H442" s="1">
        <v>1</v>
      </c>
      <c r="I442" s="1" t="s">
        <v>9</v>
      </c>
      <c r="J442" s="1" t="s">
        <v>9</v>
      </c>
      <c r="K442" s="1" t="s">
        <v>9</v>
      </c>
      <c r="L442" t="s">
        <v>9</v>
      </c>
      <c r="M442" t="s">
        <v>9</v>
      </c>
      <c r="N442" t="s">
        <v>357</v>
      </c>
    </row>
    <row r="443" spans="1:14" x14ac:dyDescent="0.25">
      <c r="A443" t="s">
        <v>8</v>
      </c>
      <c r="B443" t="s">
        <v>344</v>
      </c>
      <c r="C443" t="s">
        <v>9</v>
      </c>
      <c r="D443" t="s">
        <v>345</v>
      </c>
      <c r="E443" t="s">
        <v>257</v>
      </c>
      <c r="F443" t="s">
        <v>280</v>
      </c>
      <c r="G443" t="s">
        <v>9</v>
      </c>
      <c r="H443" s="1">
        <v>-1</v>
      </c>
      <c r="I443" s="1">
        <v>0</v>
      </c>
      <c r="J443" s="1">
        <v>-0.01</v>
      </c>
      <c r="K443" s="1">
        <v>0</v>
      </c>
      <c r="L443" t="s">
        <v>9</v>
      </c>
      <c r="M443" t="s">
        <v>9</v>
      </c>
      <c r="N443" t="s">
        <v>357</v>
      </c>
    </row>
    <row r="444" spans="1:14" x14ac:dyDescent="0.25">
      <c r="A444" t="s">
        <v>8</v>
      </c>
      <c r="B444" t="s">
        <v>344</v>
      </c>
      <c r="C444" t="s">
        <v>9</v>
      </c>
      <c r="D444" t="s">
        <v>345</v>
      </c>
      <c r="E444" t="s">
        <v>242</v>
      </c>
      <c r="F444" t="s">
        <v>248</v>
      </c>
      <c r="G444" t="s">
        <v>9</v>
      </c>
      <c r="H444" s="1">
        <v>-1</v>
      </c>
      <c r="I444" s="1">
        <v>0</v>
      </c>
      <c r="J444" s="1">
        <v>-0.01</v>
      </c>
      <c r="K444" s="1">
        <v>0</v>
      </c>
      <c r="L444" t="s">
        <v>9</v>
      </c>
      <c r="M444" t="s">
        <v>9</v>
      </c>
      <c r="N444" t="s">
        <v>357</v>
      </c>
    </row>
    <row r="445" spans="1:14" x14ac:dyDescent="0.25">
      <c r="A445" t="s">
        <v>8</v>
      </c>
      <c r="B445" t="s">
        <v>344</v>
      </c>
      <c r="C445" t="s">
        <v>9</v>
      </c>
      <c r="D445" t="s">
        <v>345</v>
      </c>
      <c r="E445" t="s">
        <v>257</v>
      </c>
      <c r="F445" t="s">
        <v>258</v>
      </c>
      <c r="G445" t="s">
        <v>9</v>
      </c>
      <c r="H445" s="1">
        <v>65</v>
      </c>
      <c r="I445" s="1">
        <v>65</v>
      </c>
      <c r="J445" s="1">
        <v>0.211920529801325</v>
      </c>
      <c r="K445" s="1">
        <v>0.211920529801325</v>
      </c>
      <c r="L445" t="s">
        <v>9</v>
      </c>
      <c r="M445" t="s">
        <v>9</v>
      </c>
      <c r="N445" t="s">
        <v>357</v>
      </c>
    </row>
    <row r="446" spans="1:14" x14ac:dyDescent="0.25">
      <c r="A446" t="s">
        <v>8</v>
      </c>
      <c r="B446" t="s">
        <v>344</v>
      </c>
      <c r="C446" t="s">
        <v>9</v>
      </c>
      <c r="D446" t="s">
        <v>345</v>
      </c>
      <c r="E446" t="s">
        <v>229</v>
      </c>
      <c r="F446" t="s">
        <v>230</v>
      </c>
      <c r="G446" t="s">
        <v>9</v>
      </c>
      <c r="H446" s="1">
        <v>55</v>
      </c>
      <c r="I446" s="1">
        <v>55</v>
      </c>
      <c r="J446" s="1">
        <v>0.175496688741722</v>
      </c>
      <c r="K446" s="1">
        <v>0.175496688741722</v>
      </c>
      <c r="L446" t="s">
        <v>9</v>
      </c>
      <c r="M446" t="s">
        <v>9</v>
      </c>
      <c r="N446" t="s">
        <v>357</v>
      </c>
    </row>
    <row r="447" spans="1:14" x14ac:dyDescent="0.25">
      <c r="A447" t="s">
        <v>8</v>
      </c>
      <c r="B447" t="s">
        <v>344</v>
      </c>
      <c r="C447" t="s">
        <v>9</v>
      </c>
      <c r="D447" t="s">
        <v>345</v>
      </c>
      <c r="E447" t="s">
        <v>257</v>
      </c>
      <c r="F447" t="s">
        <v>262</v>
      </c>
      <c r="G447" t="s">
        <v>9</v>
      </c>
      <c r="H447" s="1">
        <v>10</v>
      </c>
      <c r="I447" s="1">
        <v>10</v>
      </c>
      <c r="J447" s="1">
        <v>2.6490066225165601E-2</v>
      </c>
      <c r="K447" s="1">
        <v>2.6490066225165601E-2</v>
      </c>
      <c r="L447" t="s">
        <v>9</v>
      </c>
      <c r="M447" t="s">
        <v>9</v>
      </c>
      <c r="N447" t="s">
        <v>357</v>
      </c>
    </row>
    <row r="448" spans="1:14" x14ac:dyDescent="0.25">
      <c r="A448" t="s">
        <v>8</v>
      </c>
      <c r="B448" t="s">
        <v>344</v>
      </c>
      <c r="C448" t="s">
        <v>9</v>
      </c>
      <c r="D448" t="s">
        <v>345</v>
      </c>
      <c r="E448" t="s">
        <v>166</v>
      </c>
      <c r="F448" t="s">
        <v>254</v>
      </c>
      <c r="G448" t="s">
        <v>9</v>
      </c>
      <c r="H448" s="1">
        <v>-1</v>
      </c>
      <c r="I448" s="1">
        <v>0</v>
      </c>
      <c r="J448" s="1">
        <v>-0.01</v>
      </c>
      <c r="K448" s="1">
        <v>0</v>
      </c>
      <c r="L448" t="s">
        <v>9</v>
      </c>
      <c r="M448" t="s">
        <v>9</v>
      </c>
      <c r="N448" t="s">
        <v>357</v>
      </c>
    </row>
    <row r="449" spans="1:14" x14ac:dyDescent="0.25">
      <c r="A449" t="s">
        <v>8</v>
      </c>
      <c r="B449" t="s">
        <v>344</v>
      </c>
      <c r="C449" t="s">
        <v>9</v>
      </c>
      <c r="D449" t="s">
        <v>345</v>
      </c>
      <c r="E449" t="s">
        <v>166</v>
      </c>
      <c r="F449" t="s">
        <v>248</v>
      </c>
      <c r="G449" t="s">
        <v>9</v>
      </c>
      <c r="H449" s="1">
        <v>-1</v>
      </c>
      <c r="I449" s="1">
        <v>0</v>
      </c>
      <c r="J449" s="1">
        <v>-0.01</v>
      </c>
      <c r="K449" s="1">
        <v>0</v>
      </c>
      <c r="L449" t="s">
        <v>9</v>
      </c>
      <c r="M449" t="s">
        <v>9</v>
      </c>
      <c r="N449" t="s">
        <v>357</v>
      </c>
    </row>
    <row r="450" spans="1:14" x14ac:dyDescent="0.25">
      <c r="A450" t="s">
        <v>8</v>
      </c>
      <c r="B450" t="s">
        <v>344</v>
      </c>
      <c r="C450" t="s">
        <v>9</v>
      </c>
      <c r="D450" t="s">
        <v>345</v>
      </c>
      <c r="E450" t="s">
        <v>353</v>
      </c>
      <c r="F450" t="s">
        <v>16</v>
      </c>
      <c r="G450" t="s">
        <v>9</v>
      </c>
      <c r="H450" s="1">
        <v>-1</v>
      </c>
      <c r="I450" s="1">
        <v>0</v>
      </c>
      <c r="J450" s="1">
        <v>-0.01</v>
      </c>
      <c r="K450" s="1">
        <v>0</v>
      </c>
      <c r="L450" t="s">
        <v>9</v>
      </c>
      <c r="M450" t="s">
        <v>9</v>
      </c>
      <c r="N450" t="s">
        <v>357</v>
      </c>
    </row>
    <row r="451" spans="1:14" x14ac:dyDescent="0.25">
      <c r="A451" t="s">
        <v>8</v>
      </c>
      <c r="B451" t="s">
        <v>344</v>
      </c>
      <c r="C451" t="s">
        <v>9</v>
      </c>
      <c r="D451" t="s">
        <v>345</v>
      </c>
      <c r="E451" t="s">
        <v>166</v>
      </c>
      <c r="F451" t="s">
        <v>171</v>
      </c>
      <c r="G451" t="s">
        <v>9</v>
      </c>
      <c r="H451" s="1">
        <v>-1</v>
      </c>
      <c r="I451" s="1">
        <v>0</v>
      </c>
      <c r="J451" s="1">
        <v>-0.01</v>
      </c>
      <c r="K451" s="1">
        <v>0</v>
      </c>
      <c r="L451" t="s">
        <v>9</v>
      </c>
      <c r="M451" t="s">
        <v>9</v>
      </c>
      <c r="N451" t="s">
        <v>357</v>
      </c>
    </row>
    <row r="452" spans="1:14" x14ac:dyDescent="0.25">
      <c r="A452" t="s">
        <v>8</v>
      </c>
      <c r="B452" t="s">
        <v>344</v>
      </c>
      <c r="C452" t="s">
        <v>9</v>
      </c>
      <c r="D452" t="s">
        <v>345</v>
      </c>
      <c r="E452" t="s">
        <v>166</v>
      </c>
      <c r="F452" t="s">
        <v>170</v>
      </c>
      <c r="G452" t="s">
        <v>9</v>
      </c>
      <c r="H452">
        <v>5</v>
      </c>
      <c r="I452">
        <v>5</v>
      </c>
      <c r="J452">
        <v>2.3178807947019899E-2</v>
      </c>
      <c r="K452">
        <v>2.3178807947019899E-2</v>
      </c>
      <c r="L452" s="1" t="s">
        <v>9</v>
      </c>
      <c r="M452" s="1" t="s">
        <v>9</v>
      </c>
      <c r="N452" t="s">
        <v>357</v>
      </c>
    </row>
    <row r="453" spans="1:14" x14ac:dyDescent="0.25">
      <c r="A453" t="s">
        <v>8</v>
      </c>
      <c r="B453" t="s">
        <v>344</v>
      </c>
      <c r="C453" t="s">
        <v>9</v>
      </c>
      <c r="D453" t="s">
        <v>345</v>
      </c>
      <c r="E453" t="s">
        <v>353</v>
      </c>
      <c r="F453" t="s">
        <v>13</v>
      </c>
      <c r="G453" t="s">
        <v>9</v>
      </c>
      <c r="H453">
        <v>-1</v>
      </c>
      <c r="I453">
        <v>0</v>
      </c>
      <c r="J453">
        <v>-0.01</v>
      </c>
      <c r="K453">
        <v>0</v>
      </c>
      <c r="L453" s="1" t="s">
        <v>9</v>
      </c>
      <c r="M453" s="1" t="s">
        <v>9</v>
      </c>
      <c r="N453" t="s">
        <v>357</v>
      </c>
    </row>
    <row r="454" spans="1:14" x14ac:dyDescent="0.25">
      <c r="A454" t="s">
        <v>8</v>
      </c>
      <c r="B454" t="s">
        <v>344</v>
      </c>
      <c r="C454" t="s">
        <v>9</v>
      </c>
      <c r="D454" t="s">
        <v>345</v>
      </c>
      <c r="E454" t="s">
        <v>166</v>
      </c>
      <c r="F454" t="s">
        <v>253</v>
      </c>
      <c r="G454" t="s">
        <v>9</v>
      </c>
      <c r="H454" s="1">
        <v>20</v>
      </c>
      <c r="I454">
        <v>20</v>
      </c>
      <c r="J454">
        <v>6.9536423841059597E-2</v>
      </c>
      <c r="K454">
        <v>6.9536423841059597E-2</v>
      </c>
      <c r="L454" t="s">
        <v>9</v>
      </c>
      <c r="M454" t="s">
        <v>9</v>
      </c>
      <c r="N454" t="s">
        <v>357</v>
      </c>
    </row>
    <row r="455" spans="1:14" x14ac:dyDescent="0.25">
      <c r="A455" t="s">
        <v>8</v>
      </c>
      <c r="B455" t="s">
        <v>344</v>
      </c>
      <c r="C455" t="s">
        <v>9</v>
      </c>
      <c r="D455" t="s">
        <v>345</v>
      </c>
      <c r="E455" t="s">
        <v>166</v>
      </c>
      <c r="F455" t="s">
        <v>169</v>
      </c>
      <c r="G455" t="s">
        <v>9</v>
      </c>
      <c r="H455" s="1">
        <v>265</v>
      </c>
      <c r="I455" s="1">
        <v>265</v>
      </c>
      <c r="J455" s="1">
        <v>0.88079470198675502</v>
      </c>
      <c r="K455" s="1">
        <v>0.88079470198675502</v>
      </c>
      <c r="L455" t="s">
        <v>9</v>
      </c>
      <c r="M455" t="s">
        <v>9</v>
      </c>
      <c r="N455" t="s">
        <v>357</v>
      </c>
    </row>
    <row r="456" spans="1:14" x14ac:dyDescent="0.25">
      <c r="A456" t="s">
        <v>8</v>
      </c>
      <c r="B456" t="s">
        <v>344</v>
      </c>
      <c r="C456" t="s">
        <v>9</v>
      </c>
      <c r="D456" t="s">
        <v>345</v>
      </c>
      <c r="E456" t="s">
        <v>257</v>
      </c>
      <c r="F456" t="s">
        <v>259</v>
      </c>
      <c r="G456" t="s">
        <v>9</v>
      </c>
      <c r="H456" s="1">
        <v>90</v>
      </c>
      <c r="I456" s="1">
        <v>90</v>
      </c>
      <c r="J456" s="1">
        <v>0.30132450331125799</v>
      </c>
      <c r="K456" s="1">
        <v>0.30132450331125799</v>
      </c>
      <c r="L456" t="s">
        <v>9</v>
      </c>
      <c r="M456" t="s">
        <v>9</v>
      </c>
      <c r="N456" t="s">
        <v>357</v>
      </c>
    </row>
    <row r="457" spans="1:14" x14ac:dyDescent="0.25">
      <c r="A457" t="s">
        <v>8</v>
      </c>
      <c r="B457" t="s">
        <v>344</v>
      </c>
      <c r="C457" t="s">
        <v>9</v>
      </c>
      <c r="D457" t="s">
        <v>345</v>
      </c>
      <c r="E457" t="s">
        <v>168</v>
      </c>
      <c r="F457" t="s">
        <v>274</v>
      </c>
      <c r="G457" t="s">
        <v>9</v>
      </c>
      <c r="H457" s="1">
        <v>20</v>
      </c>
      <c r="I457" s="1">
        <v>20</v>
      </c>
      <c r="J457" s="1">
        <v>6.29139072847682E-2</v>
      </c>
      <c r="K457" s="1">
        <v>6.29139072847682E-2</v>
      </c>
      <c r="L457" t="s">
        <v>9</v>
      </c>
      <c r="M457" t="s">
        <v>9</v>
      </c>
      <c r="N457" t="s">
        <v>357</v>
      </c>
    </row>
    <row r="458" spans="1:14" x14ac:dyDescent="0.25">
      <c r="A458" t="s">
        <v>8</v>
      </c>
      <c r="B458" t="s">
        <v>344</v>
      </c>
      <c r="C458" t="s">
        <v>9</v>
      </c>
      <c r="D458" t="s">
        <v>345</v>
      </c>
      <c r="E458" t="s">
        <v>353</v>
      </c>
      <c r="F458" t="s">
        <v>15</v>
      </c>
      <c r="G458" t="s">
        <v>9</v>
      </c>
      <c r="H458" s="1">
        <v>-1</v>
      </c>
      <c r="I458" s="1">
        <v>0</v>
      </c>
      <c r="J458" s="1">
        <v>-0.01</v>
      </c>
      <c r="K458" s="1">
        <v>0</v>
      </c>
      <c r="L458" t="s">
        <v>9</v>
      </c>
      <c r="M458" t="s">
        <v>9</v>
      </c>
      <c r="N458" t="s">
        <v>357</v>
      </c>
    </row>
    <row r="459" spans="1:14" x14ac:dyDescent="0.25">
      <c r="A459" t="s">
        <v>8</v>
      </c>
      <c r="B459" t="s">
        <v>344</v>
      </c>
      <c r="C459" t="s">
        <v>9</v>
      </c>
      <c r="D459" t="s">
        <v>345</v>
      </c>
      <c r="E459" t="s">
        <v>168</v>
      </c>
      <c r="F459" t="s">
        <v>273</v>
      </c>
      <c r="G459" t="s">
        <v>9</v>
      </c>
      <c r="H459" s="1">
        <v>60</v>
      </c>
      <c r="I459" s="1">
        <v>60</v>
      </c>
      <c r="J459" s="1">
        <v>0.19867549668874199</v>
      </c>
      <c r="K459" s="1">
        <v>0.19867549668874199</v>
      </c>
      <c r="L459" t="s">
        <v>9</v>
      </c>
      <c r="M459" t="s">
        <v>9</v>
      </c>
      <c r="N459" t="s">
        <v>357</v>
      </c>
    </row>
    <row r="460" spans="1:14" x14ac:dyDescent="0.25">
      <c r="A460" t="s">
        <v>8</v>
      </c>
      <c r="B460" t="s">
        <v>344</v>
      </c>
      <c r="C460" t="s">
        <v>9</v>
      </c>
      <c r="D460" t="s">
        <v>345</v>
      </c>
      <c r="E460" t="s">
        <v>168</v>
      </c>
      <c r="F460" t="s">
        <v>248</v>
      </c>
      <c r="G460" t="s">
        <v>9</v>
      </c>
      <c r="H460" s="1">
        <v>-1</v>
      </c>
      <c r="I460" s="1">
        <v>0</v>
      </c>
      <c r="J460" s="1">
        <v>-0.01</v>
      </c>
      <c r="K460" s="1">
        <v>0</v>
      </c>
      <c r="L460" t="s">
        <v>9</v>
      </c>
      <c r="M460" t="s">
        <v>9</v>
      </c>
      <c r="N460" t="s">
        <v>357</v>
      </c>
    </row>
    <row r="461" spans="1:14" x14ac:dyDescent="0.25">
      <c r="A461" t="s">
        <v>8</v>
      </c>
      <c r="B461" t="s">
        <v>344</v>
      </c>
      <c r="C461" t="s">
        <v>9</v>
      </c>
      <c r="D461" t="s">
        <v>345</v>
      </c>
      <c r="E461" t="s">
        <v>168</v>
      </c>
      <c r="F461" t="s">
        <v>271</v>
      </c>
      <c r="G461" t="s">
        <v>9</v>
      </c>
      <c r="H461" s="1">
        <v>200</v>
      </c>
      <c r="I461" s="1">
        <v>200</v>
      </c>
      <c r="J461" s="1">
        <v>0.65562913907284803</v>
      </c>
      <c r="K461" s="1">
        <v>0.65562913907284803</v>
      </c>
      <c r="L461" t="s">
        <v>9</v>
      </c>
      <c r="M461" t="s">
        <v>9</v>
      </c>
      <c r="N461" t="s">
        <v>357</v>
      </c>
    </row>
    <row r="462" spans="1:14" x14ac:dyDescent="0.25">
      <c r="A462" t="s">
        <v>8</v>
      </c>
      <c r="B462" t="s">
        <v>344</v>
      </c>
      <c r="C462" t="s">
        <v>9</v>
      </c>
      <c r="D462" t="s">
        <v>345</v>
      </c>
      <c r="E462" t="s">
        <v>229</v>
      </c>
      <c r="F462" t="s">
        <v>217</v>
      </c>
      <c r="G462" t="s">
        <v>9</v>
      </c>
      <c r="H462" s="1">
        <v>-1</v>
      </c>
      <c r="I462" s="1">
        <v>0</v>
      </c>
      <c r="J462" s="1">
        <v>-0.01</v>
      </c>
      <c r="K462" s="1">
        <v>0</v>
      </c>
      <c r="L462" t="s">
        <v>9</v>
      </c>
      <c r="M462" t="s">
        <v>9</v>
      </c>
      <c r="N462" t="s">
        <v>357</v>
      </c>
    </row>
    <row r="463" spans="1:14" x14ac:dyDescent="0.25">
      <c r="A463" t="s">
        <v>8</v>
      </c>
      <c r="B463" t="s">
        <v>344</v>
      </c>
      <c r="C463" t="s">
        <v>9</v>
      </c>
      <c r="D463" t="s">
        <v>345</v>
      </c>
      <c r="E463" t="s">
        <v>229</v>
      </c>
      <c r="F463" t="s">
        <v>231</v>
      </c>
      <c r="G463" t="s">
        <v>9</v>
      </c>
      <c r="H463" s="1">
        <v>250</v>
      </c>
      <c r="I463" s="1">
        <v>250</v>
      </c>
      <c r="J463" s="1">
        <v>0.82119205298013198</v>
      </c>
      <c r="K463" s="1">
        <v>0.82119205298013198</v>
      </c>
      <c r="L463" t="s">
        <v>9</v>
      </c>
      <c r="M463" t="s">
        <v>9</v>
      </c>
      <c r="N463" t="s">
        <v>357</v>
      </c>
    </row>
    <row r="464" spans="1:14" x14ac:dyDescent="0.25">
      <c r="A464" t="s">
        <v>8</v>
      </c>
      <c r="B464" t="s">
        <v>344</v>
      </c>
      <c r="C464" t="s">
        <v>9</v>
      </c>
      <c r="D464" t="s">
        <v>345</v>
      </c>
      <c r="E464" t="s">
        <v>257</v>
      </c>
      <c r="F464" t="s">
        <v>340</v>
      </c>
      <c r="G464" t="s">
        <v>9</v>
      </c>
      <c r="H464" s="1">
        <v>20</v>
      </c>
      <c r="I464" s="1">
        <v>20</v>
      </c>
      <c r="J464" s="1">
        <v>5.9602649006622502E-2</v>
      </c>
      <c r="K464" s="1">
        <v>5.9602649006622502E-2</v>
      </c>
      <c r="L464" t="s">
        <v>9</v>
      </c>
      <c r="M464" t="s">
        <v>9</v>
      </c>
      <c r="N464" t="s">
        <v>357</v>
      </c>
    </row>
    <row r="465" spans="1:14" x14ac:dyDescent="0.25">
      <c r="A465" t="s">
        <v>8</v>
      </c>
      <c r="B465" t="s">
        <v>344</v>
      </c>
      <c r="C465" t="s">
        <v>9</v>
      </c>
      <c r="D465" t="s">
        <v>345</v>
      </c>
      <c r="E465" t="s">
        <v>257</v>
      </c>
      <c r="F465" t="s">
        <v>261</v>
      </c>
      <c r="G465" t="s">
        <v>9</v>
      </c>
      <c r="H465" s="1">
        <v>35</v>
      </c>
      <c r="I465" s="1">
        <v>35</v>
      </c>
      <c r="J465" s="1">
        <v>0.119205298013245</v>
      </c>
      <c r="K465" s="1">
        <v>0.119205298013245</v>
      </c>
      <c r="L465" t="s">
        <v>9</v>
      </c>
      <c r="M465" t="s">
        <v>9</v>
      </c>
      <c r="N465" t="s">
        <v>357</v>
      </c>
    </row>
    <row r="466" spans="1:14" x14ac:dyDescent="0.25">
      <c r="A466" t="s">
        <v>8</v>
      </c>
      <c r="B466" t="s">
        <v>344</v>
      </c>
      <c r="C466" t="s">
        <v>9</v>
      </c>
      <c r="D466" t="s">
        <v>345</v>
      </c>
      <c r="E466" t="s">
        <v>242</v>
      </c>
      <c r="F466" t="s">
        <v>234</v>
      </c>
      <c r="G466" t="s">
        <v>9</v>
      </c>
      <c r="H466" s="1">
        <v>120</v>
      </c>
      <c r="I466" s="1">
        <v>120</v>
      </c>
      <c r="J466" s="1">
        <v>0.40397350993377501</v>
      </c>
      <c r="K466" s="1">
        <v>0.40397350993377501</v>
      </c>
      <c r="L466" t="s">
        <v>9</v>
      </c>
      <c r="M466" t="s">
        <v>9</v>
      </c>
      <c r="N466" t="s">
        <v>357</v>
      </c>
    </row>
    <row r="467" spans="1:14" x14ac:dyDescent="0.25">
      <c r="A467" t="s">
        <v>8</v>
      </c>
      <c r="B467" t="s">
        <v>344</v>
      </c>
      <c r="C467" t="s">
        <v>9</v>
      </c>
      <c r="D467" t="s">
        <v>345</v>
      </c>
      <c r="E467" t="s">
        <v>242</v>
      </c>
      <c r="F467" t="s">
        <v>239</v>
      </c>
      <c r="G467" t="s">
        <v>9</v>
      </c>
      <c r="H467" s="1">
        <v>100</v>
      </c>
      <c r="I467" s="1">
        <v>100</v>
      </c>
      <c r="J467" s="1">
        <v>0.33774834437086099</v>
      </c>
      <c r="K467" s="1">
        <v>0.33774834437086099</v>
      </c>
      <c r="L467" t="s">
        <v>9</v>
      </c>
      <c r="M467" t="s">
        <v>9</v>
      </c>
      <c r="N467" t="s">
        <v>357</v>
      </c>
    </row>
    <row r="468" spans="1:14" x14ac:dyDescent="0.25">
      <c r="A468" t="s">
        <v>8</v>
      </c>
      <c r="B468" t="s">
        <v>344</v>
      </c>
      <c r="C468" t="s">
        <v>9</v>
      </c>
      <c r="D468" t="s">
        <v>345</v>
      </c>
      <c r="E468" t="s">
        <v>257</v>
      </c>
      <c r="F468" t="s">
        <v>228</v>
      </c>
      <c r="G468" t="s">
        <v>9</v>
      </c>
      <c r="H468" s="1">
        <v>-1</v>
      </c>
      <c r="I468" s="1">
        <v>0</v>
      </c>
      <c r="J468" s="1">
        <v>-0.01</v>
      </c>
      <c r="K468" s="1">
        <v>0</v>
      </c>
      <c r="L468" t="s">
        <v>9</v>
      </c>
      <c r="M468" t="s">
        <v>9</v>
      </c>
      <c r="N468" t="s">
        <v>357</v>
      </c>
    </row>
    <row r="469" spans="1:14" x14ac:dyDescent="0.25">
      <c r="A469" t="s">
        <v>8</v>
      </c>
      <c r="B469" t="s">
        <v>344</v>
      </c>
      <c r="C469" t="s">
        <v>9</v>
      </c>
      <c r="D469" t="s">
        <v>345</v>
      </c>
      <c r="E469" t="s">
        <v>168</v>
      </c>
      <c r="F469" t="s">
        <v>272</v>
      </c>
      <c r="G469" t="s">
        <v>9</v>
      </c>
      <c r="H469" s="1">
        <v>25</v>
      </c>
      <c r="I469" s="1">
        <v>25</v>
      </c>
      <c r="J469" s="1">
        <v>8.2781456953642404E-2</v>
      </c>
      <c r="K469" s="1">
        <v>8.2781456953642404E-2</v>
      </c>
      <c r="L469" t="s">
        <v>9</v>
      </c>
      <c r="M469" t="s">
        <v>9</v>
      </c>
      <c r="N469" t="s">
        <v>357</v>
      </c>
    </row>
    <row r="470" spans="1:14" x14ac:dyDescent="0.25">
      <c r="A470" t="s">
        <v>8</v>
      </c>
      <c r="B470" t="s">
        <v>344</v>
      </c>
      <c r="C470" t="s">
        <v>9</v>
      </c>
      <c r="D470" t="s">
        <v>345</v>
      </c>
      <c r="E470" t="s">
        <v>353</v>
      </c>
      <c r="F470" t="s">
        <v>14</v>
      </c>
      <c r="G470" t="s">
        <v>9</v>
      </c>
      <c r="H470" s="1">
        <v>-1</v>
      </c>
      <c r="I470" s="1">
        <v>0</v>
      </c>
      <c r="J470" s="1">
        <v>-0.01</v>
      </c>
      <c r="K470" s="1">
        <v>0</v>
      </c>
      <c r="L470" t="s">
        <v>9</v>
      </c>
      <c r="M470" t="s">
        <v>9</v>
      </c>
      <c r="N470" t="s">
        <v>357</v>
      </c>
    </row>
    <row r="471" spans="1:14" x14ac:dyDescent="0.25">
      <c r="A471" t="s">
        <v>8</v>
      </c>
      <c r="B471" t="s">
        <v>344</v>
      </c>
      <c r="C471" t="s">
        <v>9</v>
      </c>
      <c r="D471" t="s">
        <v>345</v>
      </c>
      <c r="E471" t="s">
        <v>180</v>
      </c>
      <c r="F471" t="s">
        <v>228</v>
      </c>
      <c r="G471" t="s">
        <v>228</v>
      </c>
      <c r="H471" s="1">
        <v>-1</v>
      </c>
      <c r="I471" s="1">
        <v>0</v>
      </c>
      <c r="J471" s="1">
        <v>-0.01</v>
      </c>
      <c r="K471" s="1">
        <v>0</v>
      </c>
      <c r="L471" t="s">
        <v>9</v>
      </c>
      <c r="M471" t="s">
        <v>9</v>
      </c>
      <c r="N471" t="s">
        <v>357</v>
      </c>
    </row>
    <row r="472" spans="1:14" x14ac:dyDescent="0.25">
      <c r="A472" t="s">
        <v>8</v>
      </c>
      <c r="B472" t="s">
        <v>344</v>
      </c>
      <c r="C472" t="s">
        <v>9</v>
      </c>
      <c r="D472" t="s">
        <v>345</v>
      </c>
      <c r="E472" t="s">
        <v>166</v>
      </c>
      <c r="F472" t="s">
        <v>167</v>
      </c>
      <c r="G472" t="s">
        <v>9</v>
      </c>
      <c r="H472" s="1">
        <v>-1</v>
      </c>
      <c r="I472" s="1">
        <v>0</v>
      </c>
      <c r="J472" s="1">
        <v>-0.01</v>
      </c>
      <c r="K472" s="1">
        <v>0</v>
      </c>
      <c r="L472" t="s">
        <v>9</v>
      </c>
      <c r="M472" t="s">
        <v>9</v>
      </c>
      <c r="N472" t="s">
        <v>357</v>
      </c>
    </row>
    <row r="473" spans="1:14" x14ac:dyDescent="0.25">
      <c r="A473" t="s">
        <v>8</v>
      </c>
      <c r="B473" t="s">
        <v>344</v>
      </c>
      <c r="C473" t="s">
        <v>9</v>
      </c>
      <c r="D473" t="s">
        <v>345</v>
      </c>
      <c r="E473" t="s">
        <v>180</v>
      </c>
      <c r="F473" t="s">
        <v>219</v>
      </c>
      <c r="G473" t="s">
        <v>216</v>
      </c>
      <c r="H473" s="1">
        <v>-1</v>
      </c>
      <c r="I473" s="1">
        <v>0</v>
      </c>
      <c r="J473" s="1">
        <v>-0.01</v>
      </c>
      <c r="K473" s="1">
        <v>0</v>
      </c>
      <c r="L473" t="s">
        <v>9</v>
      </c>
      <c r="M473" t="s">
        <v>9</v>
      </c>
      <c r="N473" t="s">
        <v>357</v>
      </c>
    </row>
    <row r="474" spans="1:14" x14ac:dyDescent="0.25">
      <c r="A474" t="s">
        <v>8</v>
      </c>
      <c r="B474" t="s">
        <v>344</v>
      </c>
      <c r="C474" t="s">
        <v>9</v>
      </c>
      <c r="D474" t="s">
        <v>345</v>
      </c>
      <c r="E474" t="s">
        <v>242</v>
      </c>
      <c r="F474" t="s">
        <v>237</v>
      </c>
      <c r="G474" t="s">
        <v>9</v>
      </c>
      <c r="H474" s="1">
        <v>20</v>
      </c>
      <c r="I474" s="1">
        <v>20</v>
      </c>
      <c r="J474" s="1">
        <v>5.9602649006622502E-2</v>
      </c>
      <c r="K474" s="1">
        <v>5.9602649006622502E-2</v>
      </c>
      <c r="L474" t="s">
        <v>9</v>
      </c>
      <c r="M474" t="s">
        <v>9</v>
      </c>
      <c r="N474" t="s">
        <v>357</v>
      </c>
    </row>
    <row r="475" spans="1:14" x14ac:dyDescent="0.25">
      <c r="A475" t="s">
        <v>8</v>
      </c>
      <c r="B475" t="s">
        <v>344</v>
      </c>
      <c r="C475" t="s">
        <v>9</v>
      </c>
      <c r="D475" t="s">
        <v>345</v>
      </c>
      <c r="E475" t="s">
        <v>257</v>
      </c>
      <c r="F475" t="s">
        <v>260</v>
      </c>
      <c r="G475" t="s">
        <v>9</v>
      </c>
      <c r="H475" s="1">
        <v>85</v>
      </c>
      <c r="I475" s="1">
        <v>85</v>
      </c>
      <c r="J475" s="1">
        <v>0.278145695364238</v>
      </c>
      <c r="K475" s="1">
        <v>0.278145695364238</v>
      </c>
      <c r="L475" t="s">
        <v>9</v>
      </c>
      <c r="M475" t="s">
        <v>9</v>
      </c>
      <c r="N475" t="s">
        <v>357</v>
      </c>
    </row>
    <row r="476" spans="1:14" x14ac:dyDescent="0.25">
      <c r="A476" t="s">
        <v>8</v>
      </c>
      <c r="B476" t="s">
        <v>344</v>
      </c>
      <c r="C476" t="s">
        <v>9</v>
      </c>
      <c r="D476" t="s">
        <v>345</v>
      </c>
      <c r="E476" t="s">
        <v>180</v>
      </c>
      <c r="F476" t="s">
        <v>218</v>
      </c>
      <c r="G476" t="s">
        <v>215</v>
      </c>
      <c r="H476" s="1">
        <v>300</v>
      </c>
      <c r="I476" s="1">
        <v>300</v>
      </c>
      <c r="J476" s="1">
        <v>1</v>
      </c>
      <c r="K476" s="1">
        <v>1</v>
      </c>
      <c r="L476" t="s">
        <v>9</v>
      </c>
      <c r="M476" t="s">
        <v>9</v>
      </c>
      <c r="N476" t="s">
        <v>357</v>
      </c>
    </row>
    <row r="477" spans="1:14" x14ac:dyDescent="0.25">
      <c r="A477" t="s">
        <v>8</v>
      </c>
      <c r="B477" t="s">
        <v>344</v>
      </c>
      <c r="C477" t="s">
        <v>9</v>
      </c>
      <c r="D477" t="s">
        <v>345</v>
      </c>
      <c r="E477" t="s">
        <v>242</v>
      </c>
      <c r="F477" t="s">
        <v>238</v>
      </c>
      <c r="G477" t="s">
        <v>9</v>
      </c>
      <c r="H477" s="1">
        <v>5</v>
      </c>
      <c r="I477" s="1">
        <v>5</v>
      </c>
      <c r="J477" s="1">
        <v>1.6556291390728499E-2</v>
      </c>
      <c r="K477" s="1">
        <v>1.6556291390728499E-2</v>
      </c>
      <c r="L477" t="s">
        <v>9</v>
      </c>
      <c r="M477" t="s">
        <v>9</v>
      </c>
      <c r="N477" t="s">
        <v>357</v>
      </c>
    </row>
    <row r="478" spans="1:14" x14ac:dyDescent="0.25">
      <c r="A478" t="s">
        <v>8</v>
      </c>
      <c r="B478" t="s">
        <v>344</v>
      </c>
      <c r="C478" t="s">
        <v>9</v>
      </c>
      <c r="D478" t="s">
        <v>345</v>
      </c>
      <c r="E478" t="s">
        <v>232</v>
      </c>
      <c r="F478" t="s">
        <v>9</v>
      </c>
      <c r="G478" t="s">
        <v>9</v>
      </c>
      <c r="H478" s="1">
        <v>300</v>
      </c>
      <c r="I478" s="1">
        <v>300</v>
      </c>
      <c r="J478" s="1">
        <v>1</v>
      </c>
      <c r="K478" s="1">
        <v>1</v>
      </c>
      <c r="L478" t="s">
        <v>9</v>
      </c>
      <c r="M478" t="s">
        <v>9</v>
      </c>
      <c r="N478" t="s">
        <v>357</v>
      </c>
    </row>
    <row r="479" spans="1:14" x14ac:dyDescent="0.25">
      <c r="A479" t="s">
        <v>8</v>
      </c>
      <c r="B479" t="s">
        <v>344</v>
      </c>
      <c r="C479" t="s">
        <v>9</v>
      </c>
      <c r="D479" t="s">
        <v>345</v>
      </c>
      <c r="E479" t="s">
        <v>242</v>
      </c>
      <c r="F479" t="s">
        <v>235</v>
      </c>
      <c r="G479" t="s">
        <v>9</v>
      </c>
      <c r="H479" s="1">
        <v>50</v>
      </c>
      <c r="I479" s="1">
        <v>50</v>
      </c>
      <c r="J479" s="1">
        <v>0.158940397350993</v>
      </c>
      <c r="K479" s="1">
        <v>0.158940397350993</v>
      </c>
      <c r="L479" t="s">
        <v>9</v>
      </c>
      <c r="M479" t="s">
        <v>9</v>
      </c>
      <c r="N479" t="s">
        <v>357</v>
      </c>
    </row>
    <row r="480" spans="1:14" x14ac:dyDescent="0.25">
      <c r="A480" t="s">
        <v>8</v>
      </c>
      <c r="B480" t="s">
        <v>344</v>
      </c>
      <c r="C480" t="s">
        <v>9</v>
      </c>
      <c r="D480" t="s">
        <v>345</v>
      </c>
      <c r="E480" t="s">
        <v>353</v>
      </c>
      <c r="F480" t="s">
        <v>228</v>
      </c>
      <c r="G480" t="s">
        <v>9</v>
      </c>
      <c r="H480" s="1">
        <v>300</v>
      </c>
      <c r="I480" s="1">
        <v>300</v>
      </c>
      <c r="J480" s="1">
        <v>1</v>
      </c>
      <c r="K480" s="1">
        <v>1</v>
      </c>
      <c r="L480" t="s">
        <v>9</v>
      </c>
      <c r="M480" t="s">
        <v>9</v>
      </c>
      <c r="N480" t="s">
        <v>357</v>
      </c>
    </row>
    <row r="481" spans="1:14" x14ac:dyDescent="0.25">
      <c r="A481" t="s">
        <v>8</v>
      </c>
      <c r="B481" t="s">
        <v>344</v>
      </c>
      <c r="C481" t="s">
        <v>9</v>
      </c>
      <c r="D481" t="s">
        <v>345</v>
      </c>
      <c r="E481" t="s">
        <v>166</v>
      </c>
      <c r="F481" t="s">
        <v>252</v>
      </c>
      <c r="G481" t="s">
        <v>9</v>
      </c>
      <c r="H481" s="1">
        <v>-1</v>
      </c>
      <c r="I481" s="1">
        <v>0</v>
      </c>
      <c r="J481" s="1">
        <v>-0.01</v>
      </c>
      <c r="K481" s="1">
        <v>0</v>
      </c>
      <c r="L481" t="s">
        <v>9</v>
      </c>
      <c r="M481" t="s">
        <v>9</v>
      </c>
      <c r="N481" t="s">
        <v>357</v>
      </c>
    </row>
    <row r="482" spans="1:14" x14ac:dyDescent="0.25">
      <c r="A482" t="s">
        <v>8</v>
      </c>
      <c r="B482" t="s">
        <v>344</v>
      </c>
      <c r="C482" t="s">
        <v>9</v>
      </c>
      <c r="D482" t="s">
        <v>345</v>
      </c>
      <c r="E482" t="s">
        <v>229</v>
      </c>
      <c r="F482" t="s">
        <v>248</v>
      </c>
      <c r="G482" t="s">
        <v>9</v>
      </c>
      <c r="H482" s="1">
        <v>-1</v>
      </c>
      <c r="I482" s="1">
        <v>0</v>
      </c>
      <c r="J482" s="1">
        <v>-0.01</v>
      </c>
      <c r="K482" s="1">
        <v>0</v>
      </c>
      <c r="L482" t="s">
        <v>9</v>
      </c>
      <c r="M482" t="s">
        <v>9</v>
      </c>
      <c r="N482" t="s">
        <v>357</v>
      </c>
    </row>
    <row r="483" spans="1:14" x14ac:dyDescent="0.25">
      <c r="A483" t="s">
        <v>8</v>
      </c>
      <c r="B483" t="s">
        <v>344</v>
      </c>
      <c r="C483" t="s">
        <v>9</v>
      </c>
      <c r="D483" t="s">
        <v>345</v>
      </c>
      <c r="E483" t="s">
        <v>242</v>
      </c>
      <c r="F483" t="s">
        <v>236</v>
      </c>
      <c r="G483" t="s">
        <v>9</v>
      </c>
      <c r="H483" s="1">
        <v>5</v>
      </c>
      <c r="I483" s="1">
        <v>5</v>
      </c>
      <c r="J483" s="1">
        <v>2.3178807947019899E-2</v>
      </c>
      <c r="K483" s="1">
        <v>2.3178807947019899E-2</v>
      </c>
      <c r="L483" t="s">
        <v>9</v>
      </c>
      <c r="M483" t="s">
        <v>9</v>
      </c>
      <c r="N483" t="s">
        <v>357</v>
      </c>
    </row>
    <row r="484" spans="1:14" x14ac:dyDescent="0.25">
      <c r="A484" t="s">
        <v>8</v>
      </c>
      <c r="B484" t="s">
        <v>344</v>
      </c>
      <c r="C484" t="s">
        <v>9</v>
      </c>
      <c r="D484" t="s">
        <v>345</v>
      </c>
      <c r="E484" t="s">
        <v>165</v>
      </c>
      <c r="F484" t="s">
        <v>9</v>
      </c>
      <c r="G484" t="s">
        <v>9</v>
      </c>
      <c r="H484" s="1" t="s">
        <v>9</v>
      </c>
      <c r="I484" s="1" t="s">
        <v>9</v>
      </c>
      <c r="J484" s="1" t="s">
        <v>9</v>
      </c>
      <c r="K484" s="1" t="s">
        <v>9</v>
      </c>
      <c r="L484">
        <v>28.30132</v>
      </c>
      <c r="M484">
        <v>28</v>
      </c>
      <c r="N484" t="s">
        <v>357</v>
      </c>
    </row>
    <row r="485" spans="1:14" x14ac:dyDescent="0.25">
      <c r="A485" t="s">
        <v>8</v>
      </c>
      <c r="B485" t="s">
        <v>344</v>
      </c>
      <c r="C485" t="s">
        <v>9</v>
      </c>
      <c r="D485" t="s">
        <v>345</v>
      </c>
      <c r="E485" t="s">
        <v>172</v>
      </c>
      <c r="F485" t="s">
        <v>9</v>
      </c>
      <c r="G485" t="s">
        <v>9</v>
      </c>
      <c r="H485" s="1" t="s">
        <v>9</v>
      </c>
      <c r="I485" s="1" t="s">
        <v>9</v>
      </c>
      <c r="J485" s="1" t="s">
        <v>9</v>
      </c>
      <c r="K485" s="1" t="s">
        <v>9</v>
      </c>
      <c r="L485">
        <v>8.0565999999999995</v>
      </c>
      <c r="M485">
        <v>6</v>
      </c>
      <c r="N485" t="s">
        <v>357</v>
      </c>
    </row>
    <row r="486" spans="1:14" x14ac:dyDescent="0.25">
      <c r="A486" t="s">
        <v>8</v>
      </c>
      <c r="B486" t="s">
        <v>324</v>
      </c>
      <c r="C486" t="s">
        <v>9</v>
      </c>
      <c r="D486" t="s">
        <v>325</v>
      </c>
      <c r="E486" t="s">
        <v>165</v>
      </c>
      <c r="F486" t="s">
        <v>9</v>
      </c>
      <c r="G486" t="s">
        <v>9</v>
      </c>
      <c r="H486" s="1" t="s">
        <v>9</v>
      </c>
      <c r="I486" s="1" t="s">
        <v>9</v>
      </c>
      <c r="J486" s="1" t="s">
        <v>9</v>
      </c>
      <c r="K486" s="1" t="s">
        <v>9</v>
      </c>
      <c r="L486">
        <v>28.932099999999998</v>
      </c>
      <c r="M486">
        <v>29</v>
      </c>
      <c r="N486" t="s">
        <v>357</v>
      </c>
    </row>
    <row r="487" spans="1:14" x14ac:dyDescent="0.25">
      <c r="A487" t="s">
        <v>8</v>
      </c>
      <c r="B487" t="s">
        <v>324</v>
      </c>
      <c r="C487" t="s">
        <v>9</v>
      </c>
      <c r="D487" t="s">
        <v>325</v>
      </c>
      <c r="E487" t="s">
        <v>172</v>
      </c>
      <c r="F487" t="s">
        <v>9</v>
      </c>
      <c r="G487" t="s">
        <v>9</v>
      </c>
      <c r="H487" s="1" t="s">
        <v>9</v>
      </c>
      <c r="I487" s="1" t="s">
        <v>9</v>
      </c>
      <c r="J487" s="1" t="s">
        <v>9</v>
      </c>
      <c r="K487" s="1" t="s">
        <v>9</v>
      </c>
      <c r="L487">
        <v>9.6666699999999999</v>
      </c>
      <c r="M487">
        <v>10</v>
      </c>
      <c r="N487" t="s">
        <v>357</v>
      </c>
    </row>
    <row r="488" spans="1:14" x14ac:dyDescent="0.25">
      <c r="A488" t="s">
        <v>8</v>
      </c>
      <c r="B488" t="s">
        <v>324</v>
      </c>
      <c r="C488" t="s">
        <v>9</v>
      </c>
      <c r="D488" t="s">
        <v>325</v>
      </c>
      <c r="E488" t="s">
        <v>10</v>
      </c>
      <c r="F488" t="s">
        <v>240</v>
      </c>
      <c r="G488" t="s">
        <v>9</v>
      </c>
      <c r="H488" s="1">
        <v>1</v>
      </c>
      <c r="I488" s="1" t="s">
        <v>9</v>
      </c>
      <c r="J488" s="1" t="s">
        <v>9</v>
      </c>
      <c r="K488" s="1" t="s">
        <v>9</v>
      </c>
      <c r="L488" t="s">
        <v>9</v>
      </c>
      <c r="M488" t="s">
        <v>9</v>
      </c>
      <c r="N488" t="s">
        <v>357</v>
      </c>
    </row>
    <row r="489" spans="1:14" x14ac:dyDescent="0.25">
      <c r="A489" t="s">
        <v>8</v>
      </c>
      <c r="B489" t="s">
        <v>324</v>
      </c>
      <c r="C489" t="s">
        <v>9</v>
      </c>
      <c r="D489" t="s">
        <v>325</v>
      </c>
      <c r="E489" t="s">
        <v>232</v>
      </c>
      <c r="F489" t="s">
        <v>9</v>
      </c>
      <c r="G489" t="s">
        <v>9</v>
      </c>
      <c r="H489" s="1">
        <v>160</v>
      </c>
      <c r="I489" s="1">
        <v>160</v>
      </c>
      <c r="J489" s="1">
        <v>1</v>
      </c>
      <c r="K489" s="1">
        <v>1</v>
      </c>
      <c r="L489" t="s">
        <v>9</v>
      </c>
      <c r="M489" t="s">
        <v>9</v>
      </c>
      <c r="N489" t="s">
        <v>357</v>
      </c>
    </row>
    <row r="490" spans="1:14" x14ac:dyDescent="0.25">
      <c r="A490" t="s">
        <v>8</v>
      </c>
      <c r="B490" t="s">
        <v>324</v>
      </c>
      <c r="C490" t="s">
        <v>9</v>
      </c>
      <c r="D490" t="s">
        <v>325</v>
      </c>
      <c r="E490" t="s">
        <v>166</v>
      </c>
      <c r="F490" t="s">
        <v>254</v>
      </c>
      <c r="G490" t="s">
        <v>9</v>
      </c>
      <c r="H490" s="1">
        <v>-1</v>
      </c>
      <c r="I490" s="1">
        <v>0</v>
      </c>
      <c r="J490" s="1">
        <v>-0.01</v>
      </c>
      <c r="K490" s="1">
        <v>0</v>
      </c>
      <c r="L490" t="s">
        <v>9</v>
      </c>
      <c r="M490" t="s">
        <v>9</v>
      </c>
      <c r="N490" t="s">
        <v>357</v>
      </c>
    </row>
    <row r="491" spans="1:14" x14ac:dyDescent="0.25">
      <c r="A491" t="s">
        <v>8</v>
      </c>
      <c r="B491" t="s">
        <v>324</v>
      </c>
      <c r="C491" t="s">
        <v>9</v>
      </c>
      <c r="D491" t="s">
        <v>325</v>
      </c>
      <c r="E491" t="s">
        <v>166</v>
      </c>
      <c r="F491" t="s">
        <v>253</v>
      </c>
      <c r="G491" t="s">
        <v>9</v>
      </c>
      <c r="H491" s="1">
        <v>-1</v>
      </c>
      <c r="I491" s="1">
        <v>0</v>
      </c>
      <c r="J491" s="1">
        <v>-0.01</v>
      </c>
      <c r="K491" s="1">
        <v>0</v>
      </c>
      <c r="L491" t="s">
        <v>9</v>
      </c>
      <c r="M491" t="s">
        <v>9</v>
      </c>
      <c r="N491" t="s">
        <v>357</v>
      </c>
    </row>
    <row r="492" spans="1:14" x14ac:dyDescent="0.25">
      <c r="A492" t="s">
        <v>8</v>
      </c>
      <c r="B492" t="s">
        <v>324</v>
      </c>
      <c r="C492" t="s">
        <v>9</v>
      </c>
      <c r="D492" t="s">
        <v>325</v>
      </c>
      <c r="E492" t="s">
        <v>229</v>
      </c>
      <c r="F492" t="s">
        <v>231</v>
      </c>
      <c r="G492" t="s">
        <v>9</v>
      </c>
      <c r="H492" s="1">
        <v>140</v>
      </c>
      <c r="I492" s="1">
        <v>140</v>
      </c>
      <c r="J492" s="1">
        <v>0.87037037037037002</v>
      </c>
      <c r="K492" s="1">
        <v>0.87037037037037002</v>
      </c>
      <c r="L492" t="s">
        <v>9</v>
      </c>
      <c r="M492" t="s">
        <v>9</v>
      </c>
      <c r="N492" t="s">
        <v>357</v>
      </c>
    </row>
    <row r="493" spans="1:14" x14ac:dyDescent="0.25">
      <c r="A493" t="s">
        <v>8</v>
      </c>
      <c r="B493" t="s">
        <v>324</v>
      </c>
      <c r="C493" t="s">
        <v>9</v>
      </c>
      <c r="D493" t="s">
        <v>325</v>
      </c>
      <c r="E493" t="s">
        <v>229</v>
      </c>
      <c r="F493" t="s">
        <v>230</v>
      </c>
      <c r="G493" t="s">
        <v>9</v>
      </c>
      <c r="H493" s="1">
        <v>20</v>
      </c>
      <c r="I493" s="1">
        <v>20</v>
      </c>
      <c r="J493" s="1">
        <v>0.12345679012345701</v>
      </c>
      <c r="K493" s="1">
        <v>0.12345679012345701</v>
      </c>
      <c r="L493" t="s">
        <v>9</v>
      </c>
      <c r="M493" t="s">
        <v>9</v>
      </c>
      <c r="N493" t="s">
        <v>357</v>
      </c>
    </row>
    <row r="494" spans="1:14" x14ac:dyDescent="0.25">
      <c r="A494" t="s">
        <v>8</v>
      </c>
      <c r="B494" t="s">
        <v>324</v>
      </c>
      <c r="C494" t="s">
        <v>9</v>
      </c>
      <c r="D494" t="s">
        <v>325</v>
      </c>
      <c r="E494" t="s">
        <v>257</v>
      </c>
      <c r="F494" t="s">
        <v>262</v>
      </c>
      <c r="G494" t="s">
        <v>9</v>
      </c>
      <c r="H494" s="1">
        <v>10</v>
      </c>
      <c r="I494" s="1">
        <v>10</v>
      </c>
      <c r="J494" s="1">
        <v>5.5555555555555601E-2</v>
      </c>
      <c r="K494" s="1">
        <v>5.5555555555555601E-2</v>
      </c>
      <c r="L494" t="s">
        <v>9</v>
      </c>
      <c r="M494" t="s">
        <v>9</v>
      </c>
      <c r="N494" t="s">
        <v>357</v>
      </c>
    </row>
    <row r="495" spans="1:14" x14ac:dyDescent="0.25">
      <c r="A495" t="s">
        <v>8</v>
      </c>
      <c r="B495" t="s">
        <v>324</v>
      </c>
      <c r="C495" t="s">
        <v>9</v>
      </c>
      <c r="D495" t="s">
        <v>325</v>
      </c>
      <c r="E495" t="s">
        <v>353</v>
      </c>
      <c r="F495" t="s">
        <v>14</v>
      </c>
      <c r="G495" t="s">
        <v>9</v>
      </c>
      <c r="H495" s="1">
        <v>85</v>
      </c>
      <c r="I495" s="1">
        <v>85</v>
      </c>
      <c r="J495" s="1">
        <v>0.51851851851851805</v>
      </c>
      <c r="K495" s="1">
        <v>0.51851851851851805</v>
      </c>
      <c r="L495" t="s">
        <v>9</v>
      </c>
      <c r="M495" t="s">
        <v>9</v>
      </c>
      <c r="N495" t="s">
        <v>357</v>
      </c>
    </row>
    <row r="496" spans="1:14" x14ac:dyDescent="0.25">
      <c r="A496" t="s">
        <v>8</v>
      </c>
      <c r="B496" t="s">
        <v>324</v>
      </c>
      <c r="C496" t="s">
        <v>9</v>
      </c>
      <c r="D496" t="s">
        <v>325</v>
      </c>
      <c r="E496" t="s">
        <v>257</v>
      </c>
      <c r="F496" t="s">
        <v>260</v>
      </c>
      <c r="G496" t="s">
        <v>9</v>
      </c>
      <c r="H496" s="1">
        <v>50</v>
      </c>
      <c r="I496" s="1">
        <v>50</v>
      </c>
      <c r="J496" s="1">
        <v>0.30246913580246898</v>
      </c>
      <c r="K496" s="1">
        <v>0.30246913580246898</v>
      </c>
      <c r="L496" t="s">
        <v>9</v>
      </c>
      <c r="M496" t="s">
        <v>9</v>
      </c>
      <c r="N496" t="s">
        <v>357</v>
      </c>
    </row>
    <row r="497" spans="1:14" x14ac:dyDescent="0.25">
      <c r="A497" t="s">
        <v>8</v>
      </c>
      <c r="B497" t="s">
        <v>324</v>
      </c>
      <c r="C497" t="s">
        <v>9</v>
      </c>
      <c r="D497" t="s">
        <v>325</v>
      </c>
      <c r="E497" t="s">
        <v>166</v>
      </c>
      <c r="F497" t="s">
        <v>170</v>
      </c>
      <c r="G497" t="s">
        <v>9</v>
      </c>
      <c r="H497" s="1">
        <v>-1</v>
      </c>
      <c r="I497" s="1">
        <v>0</v>
      </c>
      <c r="J497" s="1">
        <v>-0.01</v>
      </c>
      <c r="K497" s="1">
        <v>0</v>
      </c>
      <c r="L497" t="s">
        <v>9</v>
      </c>
      <c r="M497" t="s">
        <v>9</v>
      </c>
      <c r="N497" t="s">
        <v>357</v>
      </c>
    </row>
    <row r="498" spans="1:14" x14ac:dyDescent="0.25">
      <c r="A498" t="s">
        <v>8</v>
      </c>
      <c r="B498" t="s">
        <v>324</v>
      </c>
      <c r="C498" t="s">
        <v>9</v>
      </c>
      <c r="D498" t="s">
        <v>325</v>
      </c>
      <c r="E498" t="s">
        <v>168</v>
      </c>
      <c r="F498" t="s">
        <v>273</v>
      </c>
      <c r="G498" t="s">
        <v>9</v>
      </c>
      <c r="H498" s="1">
        <v>35</v>
      </c>
      <c r="I498" s="1">
        <v>35</v>
      </c>
      <c r="J498" s="1">
        <v>0.22222222222222199</v>
      </c>
      <c r="K498" s="1">
        <v>0.22222222222222199</v>
      </c>
      <c r="L498" t="s">
        <v>9</v>
      </c>
      <c r="M498" t="s">
        <v>9</v>
      </c>
      <c r="N498" t="s">
        <v>357</v>
      </c>
    </row>
    <row r="499" spans="1:14" x14ac:dyDescent="0.25">
      <c r="A499" t="s">
        <v>8</v>
      </c>
      <c r="B499" t="s">
        <v>324</v>
      </c>
      <c r="C499" t="s">
        <v>9</v>
      </c>
      <c r="D499" t="s">
        <v>325</v>
      </c>
      <c r="E499" t="s">
        <v>166</v>
      </c>
      <c r="F499" t="s">
        <v>248</v>
      </c>
      <c r="G499" t="s">
        <v>9</v>
      </c>
      <c r="H499">
        <v>5</v>
      </c>
      <c r="I499">
        <v>5</v>
      </c>
      <c r="J499">
        <v>3.0864197530864199E-2</v>
      </c>
      <c r="K499">
        <v>3.0864197530864199E-2</v>
      </c>
      <c r="L499" s="1" t="s">
        <v>9</v>
      </c>
      <c r="M499" s="1" t="s">
        <v>9</v>
      </c>
      <c r="N499" t="s">
        <v>357</v>
      </c>
    </row>
    <row r="500" spans="1:14" x14ac:dyDescent="0.25">
      <c r="A500" t="s">
        <v>8</v>
      </c>
      <c r="B500" t="s">
        <v>324</v>
      </c>
      <c r="C500" t="s">
        <v>9</v>
      </c>
      <c r="D500" t="s">
        <v>325</v>
      </c>
      <c r="E500" t="s">
        <v>166</v>
      </c>
      <c r="F500" t="s">
        <v>169</v>
      </c>
      <c r="G500" t="s">
        <v>9</v>
      </c>
      <c r="H500">
        <v>150</v>
      </c>
      <c r="I500">
        <v>150</v>
      </c>
      <c r="J500">
        <v>0.938271604938272</v>
      </c>
      <c r="K500">
        <v>0.938271604938272</v>
      </c>
      <c r="L500" s="1" t="s">
        <v>9</v>
      </c>
      <c r="M500" s="1" t="s">
        <v>9</v>
      </c>
      <c r="N500" t="s">
        <v>357</v>
      </c>
    </row>
    <row r="501" spans="1:14" x14ac:dyDescent="0.25">
      <c r="A501" t="s">
        <v>8</v>
      </c>
      <c r="B501" t="s">
        <v>324</v>
      </c>
      <c r="C501" t="s">
        <v>9</v>
      </c>
      <c r="D501" t="s">
        <v>325</v>
      </c>
      <c r="E501" t="s">
        <v>242</v>
      </c>
      <c r="F501" t="s">
        <v>248</v>
      </c>
      <c r="G501" t="s">
        <v>9</v>
      </c>
      <c r="H501" s="1">
        <v>-1</v>
      </c>
      <c r="I501">
        <v>0</v>
      </c>
      <c r="J501">
        <v>-0.01</v>
      </c>
      <c r="K501">
        <v>0</v>
      </c>
      <c r="L501" t="s">
        <v>9</v>
      </c>
      <c r="M501" t="s">
        <v>9</v>
      </c>
      <c r="N501" t="s">
        <v>357</v>
      </c>
    </row>
    <row r="502" spans="1:14" x14ac:dyDescent="0.25">
      <c r="A502" t="s">
        <v>8</v>
      </c>
      <c r="B502" t="s">
        <v>324</v>
      </c>
      <c r="C502" t="s">
        <v>9</v>
      </c>
      <c r="D502" t="s">
        <v>325</v>
      </c>
      <c r="E502" t="s">
        <v>257</v>
      </c>
      <c r="F502" t="s">
        <v>258</v>
      </c>
      <c r="G502" t="s">
        <v>9</v>
      </c>
      <c r="H502" s="1">
        <v>25</v>
      </c>
      <c r="I502" s="1">
        <v>25</v>
      </c>
      <c r="J502" s="1">
        <v>0.15432098765432101</v>
      </c>
      <c r="K502" s="1">
        <v>0.15432098765432101</v>
      </c>
      <c r="L502" t="s">
        <v>9</v>
      </c>
      <c r="M502" t="s">
        <v>9</v>
      </c>
      <c r="N502" t="s">
        <v>357</v>
      </c>
    </row>
    <row r="503" spans="1:14" x14ac:dyDescent="0.25">
      <c r="A503" t="s">
        <v>8</v>
      </c>
      <c r="B503" t="s">
        <v>324</v>
      </c>
      <c r="C503" t="s">
        <v>9</v>
      </c>
      <c r="D503" t="s">
        <v>325</v>
      </c>
      <c r="E503" t="s">
        <v>257</v>
      </c>
      <c r="F503" t="s">
        <v>280</v>
      </c>
      <c r="G503" t="s">
        <v>9</v>
      </c>
      <c r="H503" s="1">
        <v>-1</v>
      </c>
      <c r="I503" s="1">
        <v>0</v>
      </c>
      <c r="J503" s="1">
        <v>-0.01</v>
      </c>
      <c r="K503" s="1">
        <v>0</v>
      </c>
      <c r="L503" t="s">
        <v>9</v>
      </c>
      <c r="M503" t="s">
        <v>9</v>
      </c>
      <c r="N503" t="s">
        <v>357</v>
      </c>
    </row>
    <row r="504" spans="1:14" x14ac:dyDescent="0.25">
      <c r="A504" t="s">
        <v>8</v>
      </c>
      <c r="B504" t="s">
        <v>324</v>
      </c>
      <c r="C504" t="s">
        <v>9</v>
      </c>
      <c r="D504" t="s">
        <v>325</v>
      </c>
      <c r="E504" t="s">
        <v>353</v>
      </c>
      <c r="F504" t="s">
        <v>13</v>
      </c>
      <c r="G504" t="s">
        <v>9</v>
      </c>
      <c r="H504" s="1">
        <v>30</v>
      </c>
      <c r="I504" s="1">
        <v>30</v>
      </c>
      <c r="J504" s="1">
        <v>0.18518518518518501</v>
      </c>
      <c r="K504" s="1">
        <v>0.18518518518518501</v>
      </c>
      <c r="L504" t="s">
        <v>9</v>
      </c>
      <c r="M504" t="s">
        <v>9</v>
      </c>
      <c r="N504" t="s">
        <v>357</v>
      </c>
    </row>
    <row r="505" spans="1:14" x14ac:dyDescent="0.25">
      <c r="A505" t="s">
        <v>8</v>
      </c>
      <c r="B505" t="s">
        <v>324</v>
      </c>
      <c r="C505" t="s">
        <v>9</v>
      </c>
      <c r="D505" t="s">
        <v>325</v>
      </c>
      <c r="E505" t="s">
        <v>168</v>
      </c>
      <c r="F505" t="s">
        <v>271</v>
      </c>
      <c r="G505" t="s">
        <v>9</v>
      </c>
      <c r="H505" s="1">
        <v>105</v>
      </c>
      <c r="I505" s="1">
        <v>105</v>
      </c>
      <c r="J505" s="1">
        <v>0.65432098765432101</v>
      </c>
      <c r="K505" s="1">
        <v>0.65432098765432101</v>
      </c>
      <c r="L505" t="s">
        <v>9</v>
      </c>
      <c r="M505" t="s">
        <v>9</v>
      </c>
      <c r="N505" t="s">
        <v>357</v>
      </c>
    </row>
    <row r="506" spans="1:14" x14ac:dyDescent="0.25">
      <c r="A506" t="s">
        <v>8</v>
      </c>
      <c r="B506" t="s">
        <v>324</v>
      </c>
      <c r="C506" t="s">
        <v>9</v>
      </c>
      <c r="D506" t="s">
        <v>325</v>
      </c>
      <c r="E506" t="s">
        <v>166</v>
      </c>
      <c r="F506" t="s">
        <v>171</v>
      </c>
      <c r="G506" t="s">
        <v>9</v>
      </c>
      <c r="H506" s="1">
        <v>-1</v>
      </c>
      <c r="I506" s="1">
        <v>0</v>
      </c>
      <c r="J506" s="1">
        <v>-0.01</v>
      </c>
      <c r="K506" s="1">
        <v>0</v>
      </c>
      <c r="L506" t="s">
        <v>9</v>
      </c>
      <c r="M506" t="s">
        <v>9</v>
      </c>
      <c r="N506" t="s">
        <v>357</v>
      </c>
    </row>
    <row r="507" spans="1:14" x14ac:dyDescent="0.25">
      <c r="A507" t="s">
        <v>8</v>
      </c>
      <c r="B507" t="s">
        <v>324</v>
      </c>
      <c r="C507" t="s">
        <v>9</v>
      </c>
      <c r="D507" t="s">
        <v>325</v>
      </c>
      <c r="E507" t="s">
        <v>257</v>
      </c>
      <c r="F507" t="s">
        <v>261</v>
      </c>
      <c r="G507" t="s">
        <v>9</v>
      </c>
      <c r="H507" s="1">
        <v>20</v>
      </c>
      <c r="I507" s="1">
        <v>20</v>
      </c>
      <c r="J507" s="1">
        <v>0.11111111111111099</v>
      </c>
      <c r="K507" s="1">
        <v>0.11111111111111099</v>
      </c>
      <c r="L507" t="s">
        <v>9</v>
      </c>
      <c r="M507" t="s">
        <v>9</v>
      </c>
      <c r="N507" t="s">
        <v>357</v>
      </c>
    </row>
    <row r="508" spans="1:14" x14ac:dyDescent="0.25">
      <c r="A508" t="s">
        <v>8</v>
      </c>
      <c r="B508" t="s">
        <v>324</v>
      </c>
      <c r="C508" t="s">
        <v>9</v>
      </c>
      <c r="D508" t="s">
        <v>325</v>
      </c>
      <c r="E508" t="s">
        <v>229</v>
      </c>
      <c r="F508" t="s">
        <v>217</v>
      </c>
      <c r="G508" t="s">
        <v>9</v>
      </c>
      <c r="H508" s="1">
        <v>-1</v>
      </c>
      <c r="I508" s="1">
        <v>0</v>
      </c>
      <c r="J508" s="1">
        <v>-0.01</v>
      </c>
      <c r="K508" s="1">
        <v>0</v>
      </c>
      <c r="L508" t="s">
        <v>9</v>
      </c>
      <c r="M508" t="s">
        <v>9</v>
      </c>
      <c r="N508" t="s">
        <v>357</v>
      </c>
    </row>
    <row r="509" spans="1:14" x14ac:dyDescent="0.25">
      <c r="A509" t="s">
        <v>8</v>
      </c>
      <c r="B509" t="s">
        <v>324</v>
      </c>
      <c r="C509" t="s">
        <v>9</v>
      </c>
      <c r="D509" t="s">
        <v>325</v>
      </c>
      <c r="E509" t="s">
        <v>353</v>
      </c>
      <c r="F509" t="s">
        <v>16</v>
      </c>
      <c r="G509" t="s">
        <v>9</v>
      </c>
      <c r="H509" s="1">
        <v>10</v>
      </c>
      <c r="I509" s="1">
        <v>10</v>
      </c>
      <c r="J509" s="1">
        <v>4.9382716049382699E-2</v>
      </c>
      <c r="K509" s="1">
        <v>4.9382716049382699E-2</v>
      </c>
      <c r="L509" t="s">
        <v>9</v>
      </c>
      <c r="M509" t="s">
        <v>9</v>
      </c>
      <c r="N509" t="s">
        <v>357</v>
      </c>
    </row>
    <row r="510" spans="1:14" x14ac:dyDescent="0.25">
      <c r="A510" t="s">
        <v>8</v>
      </c>
      <c r="B510" t="s">
        <v>324</v>
      </c>
      <c r="C510" t="s">
        <v>9</v>
      </c>
      <c r="D510" t="s">
        <v>325</v>
      </c>
      <c r="E510" t="s">
        <v>257</v>
      </c>
      <c r="F510" t="s">
        <v>259</v>
      </c>
      <c r="G510" t="s">
        <v>9</v>
      </c>
      <c r="H510" s="1">
        <v>50</v>
      </c>
      <c r="I510" s="1">
        <v>50</v>
      </c>
      <c r="J510" s="1">
        <v>0.30864197530864201</v>
      </c>
      <c r="K510" s="1">
        <v>0.30864197530864201</v>
      </c>
      <c r="L510" t="s">
        <v>9</v>
      </c>
      <c r="M510" t="s">
        <v>9</v>
      </c>
      <c r="N510" t="s">
        <v>357</v>
      </c>
    </row>
    <row r="511" spans="1:14" x14ac:dyDescent="0.25">
      <c r="A511" t="s">
        <v>8</v>
      </c>
      <c r="B511" t="s">
        <v>324</v>
      </c>
      <c r="C511" t="s">
        <v>9</v>
      </c>
      <c r="D511" t="s">
        <v>325</v>
      </c>
      <c r="E511" t="s">
        <v>242</v>
      </c>
      <c r="F511" t="s">
        <v>235</v>
      </c>
      <c r="G511" t="s">
        <v>9</v>
      </c>
      <c r="H511" s="1">
        <v>20</v>
      </c>
      <c r="I511" s="1">
        <v>20</v>
      </c>
      <c r="J511" s="1">
        <v>0.117283950617284</v>
      </c>
      <c r="K511" s="1">
        <v>0.117283950617284</v>
      </c>
      <c r="L511" t="s">
        <v>9</v>
      </c>
      <c r="M511" t="s">
        <v>9</v>
      </c>
      <c r="N511" t="s">
        <v>357</v>
      </c>
    </row>
    <row r="512" spans="1:14" x14ac:dyDescent="0.25">
      <c r="A512" t="s">
        <v>8</v>
      </c>
      <c r="B512" t="s">
        <v>324</v>
      </c>
      <c r="C512" t="s">
        <v>9</v>
      </c>
      <c r="D512" t="s">
        <v>325</v>
      </c>
      <c r="E512" t="s">
        <v>257</v>
      </c>
      <c r="F512" t="s">
        <v>228</v>
      </c>
      <c r="G512" t="s">
        <v>9</v>
      </c>
      <c r="H512" s="1">
        <v>-1</v>
      </c>
      <c r="I512" s="1">
        <v>0</v>
      </c>
      <c r="J512" s="1">
        <v>-0.01</v>
      </c>
      <c r="K512" s="1">
        <v>0</v>
      </c>
      <c r="L512" t="s">
        <v>9</v>
      </c>
      <c r="M512" t="s">
        <v>9</v>
      </c>
      <c r="N512" t="s">
        <v>357</v>
      </c>
    </row>
    <row r="513" spans="1:14" x14ac:dyDescent="0.25">
      <c r="A513" t="s">
        <v>8</v>
      </c>
      <c r="B513" t="s">
        <v>324</v>
      </c>
      <c r="C513" t="s">
        <v>9</v>
      </c>
      <c r="D513" t="s">
        <v>325</v>
      </c>
      <c r="E513" t="s">
        <v>168</v>
      </c>
      <c r="F513" t="s">
        <v>274</v>
      </c>
      <c r="G513" t="s">
        <v>9</v>
      </c>
      <c r="H513" s="1">
        <v>5</v>
      </c>
      <c r="I513" s="1">
        <v>5</v>
      </c>
      <c r="J513" s="1">
        <v>4.3209876543209902E-2</v>
      </c>
      <c r="K513" s="1">
        <v>4.3209876543209902E-2</v>
      </c>
      <c r="L513" t="s">
        <v>9</v>
      </c>
      <c r="M513" t="s">
        <v>9</v>
      </c>
      <c r="N513" t="s">
        <v>357</v>
      </c>
    </row>
    <row r="514" spans="1:14" x14ac:dyDescent="0.25">
      <c r="A514" t="s">
        <v>8</v>
      </c>
      <c r="B514" t="s">
        <v>324</v>
      </c>
      <c r="C514" t="s">
        <v>9</v>
      </c>
      <c r="D514" t="s">
        <v>325</v>
      </c>
      <c r="E514" t="s">
        <v>242</v>
      </c>
      <c r="F514" t="s">
        <v>234</v>
      </c>
      <c r="G514" t="s">
        <v>9</v>
      </c>
      <c r="H514" s="1">
        <v>65</v>
      </c>
      <c r="I514" s="1">
        <v>65</v>
      </c>
      <c r="J514" s="1">
        <v>0.407407407407407</v>
      </c>
      <c r="K514" s="1">
        <v>0.407407407407407</v>
      </c>
      <c r="L514" t="s">
        <v>9</v>
      </c>
      <c r="M514" t="s">
        <v>9</v>
      </c>
      <c r="N514" t="s">
        <v>357</v>
      </c>
    </row>
    <row r="515" spans="1:14" x14ac:dyDescent="0.25">
      <c r="A515" t="s">
        <v>8</v>
      </c>
      <c r="B515" t="s">
        <v>324</v>
      </c>
      <c r="C515" t="s">
        <v>9</v>
      </c>
      <c r="D515" t="s">
        <v>325</v>
      </c>
      <c r="E515" t="s">
        <v>168</v>
      </c>
      <c r="F515" t="s">
        <v>248</v>
      </c>
      <c r="G515" t="s">
        <v>9</v>
      </c>
      <c r="H515" s="1">
        <v>-1</v>
      </c>
      <c r="I515" s="1">
        <v>0</v>
      </c>
      <c r="J515" s="1">
        <v>-0.01</v>
      </c>
      <c r="K515" s="1">
        <v>0</v>
      </c>
      <c r="L515" t="s">
        <v>9</v>
      </c>
      <c r="M515" t="s">
        <v>9</v>
      </c>
      <c r="N515" t="s">
        <v>357</v>
      </c>
    </row>
    <row r="516" spans="1:14" x14ac:dyDescent="0.25">
      <c r="A516" t="s">
        <v>8</v>
      </c>
      <c r="B516" t="s">
        <v>324</v>
      </c>
      <c r="C516" t="s">
        <v>9</v>
      </c>
      <c r="D516" t="s">
        <v>325</v>
      </c>
      <c r="E516" t="s">
        <v>353</v>
      </c>
      <c r="F516" t="s">
        <v>15</v>
      </c>
      <c r="G516" t="s">
        <v>9</v>
      </c>
      <c r="H516" s="1">
        <v>40</v>
      </c>
      <c r="I516" s="1">
        <v>40</v>
      </c>
      <c r="J516" s="1">
        <v>0.24691358024691401</v>
      </c>
      <c r="K516" s="1">
        <v>0.24691358024691401</v>
      </c>
      <c r="L516" t="s">
        <v>9</v>
      </c>
      <c r="M516" t="s">
        <v>9</v>
      </c>
      <c r="N516" t="s">
        <v>357</v>
      </c>
    </row>
    <row r="517" spans="1:14" x14ac:dyDescent="0.25">
      <c r="A517" t="s">
        <v>8</v>
      </c>
      <c r="B517" t="s">
        <v>324</v>
      </c>
      <c r="C517" t="s">
        <v>9</v>
      </c>
      <c r="D517" t="s">
        <v>325</v>
      </c>
      <c r="E517" t="s">
        <v>168</v>
      </c>
      <c r="F517" t="s">
        <v>272</v>
      </c>
      <c r="G517" t="s">
        <v>9</v>
      </c>
      <c r="H517" s="1">
        <v>15</v>
      </c>
      <c r="I517" s="1">
        <v>15</v>
      </c>
      <c r="J517" s="1">
        <v>8.0246913580246895E-2</v>
      </c>
      <c r="K517" s="1">
        <v>8.0246913580246895E-2</v>
      </c>
      <c r="L517" t="s">
        <v>9</v>
      </c>
      <c r="M517" t="s">
        <v>9</v>
      </c>
      <c r="N517" t="s">
        <v>357</v>
      </c>
    </row>
    <row r="518" spans="1:14" x14ac:dyDescent="0.25">
      <c r="A518" t="s">
        <v>8</v>
      </c>
      <c r="B518" t="s">
        <v>324</v>
      </c>
      <c r="C518" t="s">
        <v>9</v>
      </c>
      <c r="D518" t="s">
        <v>325</v>
      </c>
      <c r="E518" t="s">
        <v>180</v>
      </c>
      <c r="F518" t="s">
        <v>218</v>
      </c>
      <c r="G518" t="s">
        <v>215</v>
      </c>
      <c r="H518" s="1">
        <v>-1</v>
      </c>
      <c r="I518" s="1">
        <v>0</v>
      </c>
      <c r="J518" s="1">
        <v>-0.01</v>
      </c>
      <c r="K518" s="1">
        <v>0</v>
      </c>
      <c r="L518" t="s">
        <v>9</v>
      </c>
      <c r="M518" t="s">
        <v>9</v>
      </c>
      <c r="N518" t="s">
        <v>357</v>
      </c>
    </row>
    <row r="519" spans="1:14" x14ac:dyDescent="0.25">
      <c r="A519" t="s">
        <v>8</v>
      </c>
      <c r="B519" t="s">
        <v>324</v>
      </c>
      <c r="C519" t="s">
        <v>9</v>
      </c>
      <c r="D519" t="s">
        <v>325</v>
      </c>
      <c r="E519" t="s">
        <v>257</v>
      </c>
      <c r="F519" t="s">
        <v>340</v>
      </c>
      <c r="G519" t="s">
        <v>9</v>
      </c>
      <c r="H519" s="1">
        <v>10</v>
      </c>
      <c r="I519" s="1">
        <v>10</v>
      </c>
      <c r="J519" s="1">
        <v>6.7901234567901203E-2</v>
      </c>
      <c r="K519" s="1">
        <v>6.7901234567901203E-2</v>
      </c>
      <c r="L519" t="s">
        <v>9</v>
      </c>
      <c r="M519" t="s">
        <v>9</v>
      </c>
      <c r="N519" t="s">
        <v>357</v>
      </c>
    </row>
    <row r="520" spans="1:14" x14ac:dyDescent="0.25">
      <c r="A520" t="s">
        <v>8</v>
      </c>
      <c r="B520" t="s">
        <v>324</v>
      </c>
      <c r="C520" t="s">
        <v>9</v>
      </c>
      <c r="D520" t="s">
        <v>325</v>
      </c>
      <c r="E520" t="s">
        <v>242</v>
      </c>
      <c r="F520" t="s">
        <v>239</v>
      </c>
      <c r="G520" t="s">
        <v>9</v>
      </c>
      <c r="H520" s="1">
        <v>55</v>
      </c>
      <c r="I520" s="1">
        <v>55</v>
      </c>
      <c r="J520" s="1">
        <v>0.35185185185185203</v>
      </c>
      <c r="K520" s="1">
        <v>0.35185185185185203</v>
      </c>
      <c r="L520" t="s">
        <v>9</v>
      </c>
      <c r="M520" t="s">
        <v>9</v>
      </c>
      <c r="N520" t="s">
        <v>357</v>
      </c>
    </row>
    <row r="521" spans="1:14" x14ac:dyDescent="0.25">
      <c r="A521" t="s">
        <v>8</v>
      </c>
      <c r="B521" t="s">
        <v>324</v>
      </c>
      <c r="C521" t="s">
        <v>9</v>
      </c>
      <c r="D521" t="s">
        <v>325</v>
      </c>
      <c r="E521" t="s">
        <v>242</v>
      </c>
      <c r="F521" t="s">
        <v>238</v>
      </c>
      <c r="G521" t="s">
        <v>9</v>
      </c>
      <c r="H521" s="1">
        <v>5</v>
      </c>
      <c r="I521" s="1">
        <v>5</v>
      </c>
      <c r="J521" s="1">
        <v>3.0864197530864199E-2</v>
      </c>
      <c r="K521" s="1">
        <v>3.0864197530864199E-2</v>
      </c>
      <c r="L521" t="s">
        <v>9</v>
      </c>
      <c r="M521" t="s">
        <v>9</v>
      </c>
      <c r="N521" t="s">
        <v>357</v>
      </c>
    </row>
    <row r="522" spans="1:14" x14ac:dyDescent="0.25">
      <c r="A522" t="s">
        <v>8</v>
      </c>
      <c r="B522" t="s">
        <v>324</v>
      </c>
      <c r="C522" t="s">
        <v>9</v>
      </c>
      <c r="D522" t="s">
        <v>325</v>
      </c>
      <c r="E522" t="s">
        <v>242</v>
      </c>
      <c r="F522" t="s">
        <v>236</v>
      </c>
      <c r="G522" t="s">
        <v>9</v>
      </c>
      <c r="H522" s="1">
        <v>-1</v>
      </c>
      <c r="I522" s="1">
        <v>0</v>
      </c>
      <c r="J522" s="1">
        <v>-0.01</v>
      </c>
      <c r="K522" s="1">
        <v>0</v>
      </c>
      <c r="L522" t="s">
        <v>9</v>
      </c>
      <c r="M522" t="s">
        <v>9</v>
      </c>
      <c r="N522" t="s">
        <v>357</v>
      </c>
    </row>
    <row r="523" spans="1:14" x14ac:dyDescent="0.25">
      <c r="A523" t="s">
        <v>8</v>
      </c>
      <c r="B523" t="s">
        <v>324</v>
      </c>
      <c r="C523" t="s">
        <v>9</v>
      </c>
      <c r="D523" t="s">
        <v>325</v>
      </c>
      <c r="E523" t="s">
        <v>180</v>
      </c>
      <c r="F523" t="s">
        <v>219</v>
      </c>
      <c r="G523" t="s">
        <v>216</v>
      </c>
      <c r="H523" s="1">
        <v>-1</v>
      </c>
      <c r="I523" s="1">
        <v>0</v>
      </c>
      <c r="J523" s="1">
        <v>-0.01</v>
      </c>
      <c r="K523" s="1">
        <v>0</v>
      </c>
      <c r="L523" t="s">
        <v>9</v>
      </c>
      <c r="M523" t="s">
        <v>9</v>
      </c>
      <c r="N523" t="s">
        <v>357</v>
      </c>
    </row>
    <row r="524" spans="1:14" x14ac:dyDescent="0.25">
      <c r="A524" t="s">
        <v>8</v>
      </c>
      <c r="B524" t="s">
        <v>324</v>
      </c>
      <c r="C524" t="s">
        <v>9</v>
      </c>
      <c r="D524" t="s">
        <v>325</v>
      </c>
      <c r="E524" t="s">
        <v>166</v>
      </c>
      <c r="F524" t="s">
        <v>252</v>
      </c>
      <c r="G524" t="s">
        <v>9</v>
      </c>
      <c r="H524" s="1">
        <v>-1</v>
      </c>
      <c r="I524" s="1">
        <v>0</v>
      </c>
      <c r="J524" s="1">
        <v>-0.01</v>
      </c>
      <c r="K524" s="1">
        <v>0</v>
      </c>
      <c r="L524" t="s">
        <v>9</v>
      </c>
      <c r="M524" t="s">
        <v>9</v>
      </c>
      <c r="N524" t="s">
        <v>357</v>
      </c>
    </row>
    <row r="525" spans="1:14" x14ac:dyDescent="0.25">
      <c r="A525" t="s">
        <v>8</v>
      </c>
      <c r="B525" t="s">
        <v>324</v>
      </c>
      <c r="C525" t="s">
        <v>9</v>
      </c>
      <c r="D525" t="s">
        <v>325</v>
      </c>
      <c r="E525" t="s">
        <v>166</v>
      </c>
      <c r="F525" t="s">
        <v>167</v>
      </c>
      <c r="G525" t="s">
        <v>9</v>
      </c>
      <c r="H525" s="1">
        <v>-1</v>
      </c>
      <c r="I525" s="1">
        <v>0</v>
      </c>
      <c r="J525" s="1">
        <v>-0.01</v>
      </c>
      <c r="K525" s="1">
        <v>0</v>
      </c>
      <c r="L525" t="s">
        <v>9</v>
      </c>
      <c r="M525" t="s">
        <v>9</v>
      </c>
      <c r="N525" t="s">
        <v>357</v>
      </c>
    </row>
    <row r="526" spans="1:14" x14ac:dyDescent="0.25">
      <c r="A526" t="s">
        <v>8</v>
      </c>
      <c r="B526" t="s">
        <v>324</v>
      </c>
      <c r="C526" t="s">
        <v>9</v>
      </c>
      <c r="D526" t="s">
        <v>325</v>
      </c>
      <c r="E526" t="s">
        <v>353</v>
      </c>
      <c r="F526" t="s">
        <v>228</v>
      </c>
      <c r="G526" t="s">
        <v>9</v>
      </c>
      <c r="H526" s="1">
        <v>-1</v>
      </c>
      <c r="I526" s="1">
        <v>0</v>
      </c>
      <c r="J526" s="1">
        <v>-0.01</v>
      </c>
      <c r="K526" s="1">
        <v>0</v>
      </c>
      <c r="L526" t="s">
        <v>9</v>
      </c>
      <c r="M526" t="s">
        <v>9</v>
      </c>
      <c r="N526" t="s">
        <v>357</v>
      </c>
    </row>
    <row r="527" spans="1:14" x14ac:dyDescent="0.25">
      <c r="A527" t="s">
        <v>8</v>
      </c>
      <c r="B527" t="s">
        <v>324</v>
      </c>
      <c r="C527" t="s">
        <v>9</v>
      </c>
      <c r="D527" t="s">
        <v>325</v>
      </c>
      <c r="E527" t="s">
        <v>229</v>
      </c>
      <c r="F527" t="s">
        <v>248</v>
      </c>
      <c r="G527" t="s">
        <v>9</v>
      </c>
      <c r="H527" s="1">
        <v>-1</v>
      </c>
      <c r="I527" s="1">
        <v>0</v>
      </c>
      <c r="J527" s="1">
        <v>-0.01</v>
      </c>
      <c r="K527" s="1">
        <v>0</v>
      </c>
      <c r="L527" t="s">
        <v>9</v>
      </c>
      <c r="M527" t="s">
        <v>9</v>
      </c>
      <c r="N527" t="s">
        <v>357</v>
      </c>
    </row>
    <row r="528" spans="1:14" x14ac:dyDescent="0.25">
      <c r="A528" t="s">
        <v>8</v>
      </c>
      <c r="B528" t="s">
        <v>324</v>
      </c>
      <c r="C528" t="s">
        <v>9</v>
      </c>
      <c r="D528" t="s">
        <v>325</v>
      </c>
      <c r="E528" t="s">
        <v>242</v>
      </c>
      <c r="F528" t="s">
        <v>237</v>
      </c>
      <c r="G528" t="s">
        <v>9</v>
      </c>
      <c r="H528" s="1">
        <v>10</v>
      </c>
      <c r="I528" s="1">
        <v>10</v>
      </c>
      <c r="J528" s="1">
        <v>7.4074074074074098E-2</v>
      </c>
      <c r="K528" s="1">
        <v>7.4074074074074098E-2</v>
      </c>
      <c r="L528" t="s">
        <v>9</v>
      </c>
      <c r="M528" t="s">
        <v>9</v>
      </c>
      <c r="N528" t="s">
        <v>357</v>
      </c>
    </row>
    <row r="529" spans="1:14" x14ac:dyDescent="0.25">
      <c r="A529" t="s">
        <v>8</v>
      </c>
      <c r="B529" t="s">
        <v>324</v>
      </c>
      <c r="C529" t="s">
        <v>9</v>
      </c>
      <c r="D529" t="s">
        <v>325</v>
      </c>
      <c r="E529" t="s">
        <v>180</v>
      </c>
      <c r="F529" t="s">
        <v>228</v>
      </c>
      <c r="G529" t="s">
        <v>228</v>
      </c>
      <c r="H529" s="1">
        <v>160</v>
      </c>
      <c r="I529" s="1">
        <v>160</v>
      </c>
      <c r="J529" s="1">
        <v>1</v>
      </c>
      <c r="K529" s="1">
        <v>1</v>
      </c>
      <c r="L529" t="s">
        <v>9</v>
      </c>
      <c r="M529" t="s">
        <v>9</v>
      </c>
      <c r="N529" t="s">
        <v>357</v>
      </c>
    </row>
    <row r="530" spans="1:14" x14ac:dyDescent="0.25">
      <c r="A530" t="s">
        <v>8</v>
      </c>
      <c r="B530" t="s">
        <v>25</v>
      </c>
      <c r="C530" t="s">
        <v>9</v>
      </c>
      <c r="D530" t="s">
        <v>26</v>
      </c>
      <c r="E530" t="s">
        <v>168</v>
      </c>
      <c r="F530" t="s">
        <v>271</v>
      </c>
      <c r="G530" t="s">
        <v>9</v>
      </c>
      <c r="H530" s="1">
        <v>170</v>
      </c>
      <c r="I530" s="1">
        <v>170</v>
      </c>
      <c r="J530" s="1">
        <v>0.68825910931174095</v>
      </c>
      <c r="K530" s="1">
        <v>0.68825910931174095</v>
      </c>
      <c r="L530" t="s">
        <v>9</v>
      </c>
      <c r="M530" t="s">
        <v>9</v>
      </c>
      <c r="N530" t="s">
        <v>357</v>
      </c>
    </row>
    <row r="531" spans="1:14" x14ac:dyDescent="0.25">
      <c r="A531" t="s">
        <v>8</v>
      </c>
      <c r="B531" t="s">
        <v>25</v>
      </c>
      <c r="C531" t="s">
        <v>9</v>
      </c>
      <c r="D531" t="s">
        <v>26</v>
      </c>
      <c r="E531" t="s">
        <v>353</v>
      </c>
      <c r="F531" t="s">
        <v>228</v>
      </c>
      <c r="G531" t="s">
        <v>9</v>
      </c>
      <c r="H531" s="1">
        <v>5</v>
      </c>
      <c r="I531" s="1">
        <v>5</v>
      </c>
      <c r="J531" s="1">
        <v>2.8340080971659899E-2</v>
      </c>
      <c r="K531" s="1">
        <v>2.8340080971659899E-2</v>
      </c>
      <c r="L531" t="s">
        <v>9</v>
      </c>
      <c r="M531" t="s">
        <v>9</v>
      </c>
      <c r="N531" t="s">
        <v>357</v>
      </c>
    </row>
    <row r="532" spans="1:14" x14ac:dyDescent="0.25">
      <c r="A532" t="s">
        <v>8</v>
      </c>
      <c r="B532" t="s">
        <v>25</v>
      </c>
      <c r="C532" t="s">
        <v>9</v>
      </c>
      <c r="D532" t="s">
        <v>26</v>
      </c>
      <c r="E532" t="s">
        <v>172</v>
      </c>
      <c r="F532" t="s">
        <v>9</v>
      </c>
      <c r="G532" t="s">
        <v>9</v>
      </c>
      <c r="H532" s="1" t="s">
        <v>9</v>
      </c>
      <c r="I532" s="1" t="s">
        <v>9</v>
      </c>
      <c r="J532" s="1" t="s">
        <v>9</v>
      </c>
      <c r="K532" s="1" t="s">
        <v>9</v>
      </c>
      <c r="L532">
        <v>8.68</v>
      </c>
      <c r="M532">
        <v>10</v>
      </c>
      <c r="N532" t="s">
        <v>357</v>
      </c>
    </row>
    <row r="533" spans="1:14" x14ac:dyDescent="0.25">
      <c r="A533" t="s">
        <v>8</v>
      </c>
      <c r="B533" t="s">
        <v>25</v>
      </c>
      <c r="C533" t="s">
        <v>9</v>
      </c>
      <c r="D533" t="s">
        <v>26</v>
      </c>
      <c r="E533" t="s">
        <v>165</v>
      </c>
      <c r="F533" t="s">
        <v>9</v>
      </c>
      <c r="G533" t="s">
        <v>9</v>
      </c>
      <c r="H533" s="1" t="s">
        <v>9</v>
      </c>
      <c r="I533" s="1" t="s">
        <v>9</v>
      </c>
      <c r="J533" s="1" t="s">
        <v>9</v>
      </c>
      <c r="K533" s="1" t="s">
        <v>9</v>
      </c>
      <c r="L533">
        <v>29.619430000000001</v>
      </c>
      <c r="M533">
        <v>30</v>
      </c>
      <c r="N533" t="s">
        <v>357</v>
      </c>
    </row>
    <row r="534" spans="1:14" x14ac:dyDescent="0.25">
      <c r="A534" t="s">
        <v>8</v>
      </c>
      <c r="B534" t="s">
        <v>25</v>
      </c>
      <c r="C534" t="s">
        <v>9</v>
      </c>
      <c r="D534" t="s">
        <v>26</v>
      </c>
      <c r="E534" t="s">
        <v>10</v>
      </c>
      <c r="F534" t="s">
        <v>240</v>
      </c>
      <c r="G534" t="s">
        <v>9</v>
      </c>
      <c r="H534" s="1">
        <v>1</v>
      </c>
      <c r="I534" s="1" t="s">
        <v>9</v>
      </c>
      <c r="J534" s="1" t="s">
        <v>9</v>
      </c>
      <c r="K534" s="1" t="s">
        <v>9</v>
      </c>
      <c r="L534" t="s">
        <v>9</v>
      </c>
      <c r="M534" t="s">
        <v>9</v>
      </c>
      <c r="N534" t="s">
        <v>357</v>
      </c>
    </row>
    <row r="535" spans="1:14" x14ac:dyDescent="0.25">
      <c r="A535" t="s">
        <v>8</v>
      </c>
      <c r="B535" t="s">
        <v>25</v>
      </c>
      <c r="C535" t="s">
        <v>9</v>
      </c>
      <c r="D535" t="s">
        <v>26</v>
      </c>
      <c r="E535" t="s">
        <v>229</v>
      </c>
      <c r="F535" t="s">
        <v>230</v>
      </c>
      <c r="G535" t="s">
        <v>9</v>
      </c>
      <c r="H535" s="1">
        <v>25</v>
      </c>
      <c r="I535" s="1">
        <v>25</v>
      </c>
      <c r="J535" s="1">
        <v>0.10121457489878501</v>
      </c>
      <c r="K535" s="1">
        <v>0.10121457489878501</v>
      </c>
      <c r="L535" t="s">
        <v>9</v>
      </c>
      <c r="M535" t="s">
        <v>9</v>
      </c>
      <c r="N535" t="s">
        <v>357</v>
      </c>
    </row>
    <row r="536" spans="1:14" x14ac:dyDescent="0.25">
      <c r="A536" t="s">
        <v>8</v>
      </c>
      <c r="B536" t="s">
        <v>25</v>
      </c>
      <c r="C536" t="s">
        <v>9</v>
      </c>
      <c r="D536" t="s">
        <v>26</v>
      </c>
      <c r="E536" t="s">
        <v>353</v>
      </c>
      <c r="F536" t="s">
        <v>14</v>
      </c>
      <c r="G536" t="s">
        <v>9</v>
      </c>
      <c r="H536" s="1">
        <v>120</v>
      </c>
      <c r="I536" s="1">
        <v>120</v>
      </c>
      <c r="J536" s="1">
        <v>0.48178137651821901</v>
      </c>
      <c r="K536" s="1">
        <v>0.48178137651821901</v>
      </c>
      <c r="L536" t="s">
        <v>9</v>
      </c>
      <c r="M536" t="s">
        <v>9</v>
      </c>
      <c r="N536" t="s">
        <v>357</v>
      </c>
    </row>
    <row r="537" spans="1:14" x14ac:dyDescent="0.25">
      <c r="A537" t="s">
        <v>8</v>
      </c>
      <c r="B537" t="s">
        <v>25</v>
      </c>
      <c r="C537" t="s">
        <v>9</v>
      </c>
      <c r="D537" t="s">
        <v>26</v>
      </c>
      <c r="E537" t="s">
        <v>232</v>
      </c>
      <c r="F537" t="s">
        <v>9</v>
      </c>
      <c r="G537" t="s">
        <v>9</v>
      </c>
      <c r="H537" s="1">
        <v>245</v>
      </c>
      <c r="I537" s="1">
        <v>245</v>
      </c>
      <c r="J537" s="1">
        <v>1</v>
      </c>
      <c r="K537" s="1">
        <v>1</v>
      </c>
      <c r="L537" t="s">
        <v>9</v>
      </c>
      <c r="M537" t="s">
        <v>9</v>
      </c>
      <c r="N537" t="s">
        <v>357</v>
      </c>
    </row>
    <row r="538" spans="1:14" x14ac:dyDescent="0.25">
      <c r="A538" t="s">
        <v>8</v>
      </c>
      <c r="B538" t="s">
        <v>25</v>
      </c>
      <c r="C538" t="s">
        <v>9</v>
      </c>
      <c r="D538" t="s">
        <v>26</v>
      </c>
      <c r="E538" t="s">
        <v>166</v>
      </c>
      <c r="F538" t="s">
        <v>253</v>
      </c>
      <c r="G538" t="s">
        <v>9</v>
      </c>
      <c r="H538" s="1">
        <v>5</v>
      </c>
      <c r="I538" s="1">
        <v>5</v>
      </c>
      <c r="J538" s="1">
        <v>2.0242914979757099E-2</v>
      </c>
      <c r="K538" s="1">
        <v>2.0242914979757099E-2</v>
      </c>
      <c r="L538" t="s">
        <v>9</v>
      </c>
      <c r="M538" t="s">
        <v>9</v>
      </c>
      <c r="N538" t="s">
        <v>357</v>
      </c>
    </row>
    <row r="539" spans="1:14" x14ac:dyDescent="0.25">
      <c r="A539" t="s">
        <v>8</v>
      </c>
      <c r="B539" t="s">
        <v>25</v>
      </c>
      <c r="C539" t="s">
        <v>9</v>
      </c>
      <c r="D539" t="s">
        <v>26</v>
      </c>
      <c r="E539" t="s">
        <v>257</v>
      </c>
      <c r="F539" t="s">
        <v>258</v>
      </c>
      <c r="G539" t="s">
        <v>9</v>
      </c>
      <c r="H539" s="1">
        <v>25</v>
      </c>
      <c r="I539" s="1">
        <v>25</v>
      </c>
      <c r="J539" s="1">
        <v>0.109311740890688</v>
      </c>
      <c r="K539" s="1">
        <v>0.109311740890688</v>
      </c>
      <c r="L539" t="s">
        <v>9</v>
      </c>
      <c r="M539" t="s">
        <v>9</v>
      </c>
      <c r="N539" t="s">
        <v>357</v>
      </c>
    </row>
    <row r="540" spans="1:14" x14ac:dyDescent="0.25">
      <c r="A540" t="s">
        <v>8</v>
      </c>
      <c r="B540" t="s">
        <v>25</v>
      </c>
      <c r="C540" t="s">
        <v>9</v>
      </c>
      <c r="D540" t="s">
        <v>26</v>
      </c>
      <c r="E540" t="s">
        <v>257</v>
      </c>
      <c r="F540" t="s">
        <v>262</v>
      </c>
      <c r="G540" t="s">
        <v>9</v>
      </c>
      <c r="H540" s="1">
        <v>5</v>
      </c>
      <c r="I540" s="1">
        <v>5</v>
      </c>
      <c r="J540" s="1">
        <v>2.8340080971659899E-2</v>
      </c>
      <c r="K540" s="1">
        <v>2.8340080971659899E-2</v>
      </c>
      <c r="L540" t="s">
        <v>9</v>
      </c>
      <c r="M540" t="s">
        <v>9</v>
      </c>
      <c r="N540" t="s">
        <v>357</v>
      </c>
    </row>
    <row r="541" spans="1:14" x14ac:dyDescent="0.25">
      <c r="A541" t="s">
        <v>8</v>
      </c>
      <c r="B541" t="s">
        <v>25</v>
      </c>
      <c r="C541" t="s">
        <v>9</v>
      </c>
      <c r="D541" t="s">
        <v>26</v>
      </c>
      <c r="E541" t="s">
        <v>166</v>
      </c>
      <c r="F541" t="s">
        <v>171</v>
      </c>
      <c r="G541" t="s">
        <v>9</v>
      </c>
      <c r="H541" s="1">
        <v>10</v>
      </c>
      <c r="I541" s="1">
        <v>10</v>
      </c>
      <c r="J541" s="1">
        <v>3.2388663967611302E-2</v>
      </c>
      <c r="K541" s="1">
        <v>3.2388663967611302E-2</v>
      </c>
      <c r="L541" t="s">
        <v>9</v>
      </c>
      <c r="M541" t="s">
        <v>9</v>
      </c>
      <c r="N541" t="s">
        <v>357</v>
      </c>
    </row>
    <row r="542" spans="1:14" x14ac:dyDescent="0.25">
      <c r="A542" t="s">
        <v>8</v>
      </c>
      <c r="B542" t="s">
        <v>25</v>
      </c>
      <c r="C542" t="s">
        <v>9</v>
      </c>
      <c r="D542" t="s">
        <v>26</v>
      </c>
      <c r="E542" t="s">
        <v>166</v>
      </c>
      <c r="F542" t="s">
        <v>248</v>
      </c>
      <c r="G542" t="s">
        <v>9</v>
      </c>
      <c r="H542" s="1">
        <v>-1</v>
      </c>
      <c r="I542" s="1">
        <v>0</v>
      </c>
      <c r="J542" s="1">
        <v>-0.01</v>
      </c>
      <c r="K542" s="1">
        <v>0</v>
      </c>
      <c r="L542" t="s">
        <v>9</v>
      </c>
      <c r="M542" t="s">
        <v>9</v>
      </c>
      <c r="N542" t="s">
        <v>357</v>
      </c>
    </row>
    <row r="543" spans="1:14" x14ac:dyDescent="0.25">
      <c r="A543" t="s">
        <v>8</v>
      </c>
      <c r="B543" t="s">
        <v>25</v>
      </c>
      <c r="C543" t="s">
        <v>9</v>
      </c>
      <c r="D543" t="s">
        <v>26</v>
      </c>
      <c r="E543" t="s">
        <v>257</v>
      </c>
      <c r="F543" t="s">
        <v>280</v>
      </c>
      <c r="G543" t="s">
        <v>9</v>
      </c>
      <c r="H543" s="1">
        <v>-1</v>
      </c>
      <c r="I543" s="1">
        <v>0</v>
      </c>
      <c r="J543" s="1">
        <v>-0.01</v>
      </c>
      <c r="K543" s="1">
        <v>0</v>
      </c>
      <c r="L543" t="s">
        <v>9</v>
      </c>
      <c r="M543" t="s">
        <v>9</v>
      </c>
      <c r="N543" t="s">
        <v>357</v>
      </c>
    </row>
    <row r="544" spans="1:14" x14ac:dyDescent="0.25">
      <c r="A544" t="s">
        <v>8</v>
      </c>
      <c r="B544" t="s">
        <v>25</v>
      </c>
      <c r="C544" t="s">
        <v>9</v>
      </c>
      <c r="D544" t="s">
        <v>26</v>
      </c>
      <c r="E544" t="s">
        <v>166</v>
      </c>
      <c r="F544" t="s">
        <v>254</v>
      </c>
      <c r="G544" t="s">
        <v>9</v>
      </c>
      <c r="H544">
        <v>-1</v>
      </c>
      <c r="I544">
        <v>0</v>
      </c>
      <c r="J544">
        <v>-0.01</v>
      </c>
      <c r="K544">
        <v>0</v>
      </c>
      <c r="L544" s="1" t="s">
        <v>9</v>
      </c>
      <c r="M544" s="1" t="s">
        <v>9</v>
      </c>
      <c r="N544" t="s">
        <v>357</v>
      </c>
    </row>
    <row r="545" spans="1:14" x14ac:dyDescent="0.25">
      <c r="A545" t="s">
        <v>8</v>
      </c>
      <c r="B545" t="s">
        <v>25</v>
      </c>
      <c r="C545" t="s">
        <v>9</v>
      </c>
      <c r="D545" t="s">
        <v>26</v>
      </c>
      <c r="E545" t="s">
        <v>257</v>
      </c>
      <c r="F545" t="s">
        <v>228</v>
      </c>
      <c r="G545" t="s">
        <v>9</v>
      </c>
      <c r="H545">
        <v>-1</v>
      </c>
      <c r="I545">
        <v>0</v>
      </c>
      <c r="J545">
        <v>-0.01</v>
      </c>
      <c r="K545">
        <v>0</v>
      </c>
      <c r="L545" s="1" t="s">
        <v>9</v>
      </c>
      <c r="M545" s="1" t="s">
        <v>9</v>
      </c>
      <c r="N545" t="s">
        <v>357</v>
      </c>
    </row>
    <row r="546" spans="1:14" x14ac:dyDescent="0.25">
      <c r="A546" t="s">
        <v>8</v>
      </c>
      <c r="B546" t="s">
        <v>25</v>
      </c>
      <c r="C546" t="s">
        <v>9</v>
      </c>
      <c r="D546" t="s">
        <v>26</v>
      </c>
      <c r="E546" t="s">
        <v>229</v>
      </c>
      <c r="F546" t="s">
        <v>231</v>
      </c>
      <c r="G546" t="s">
        <v>9</v>
      </c>
      <c r="H546" s="1">
        <v>190</v>
      </c>
      <c r="I546">
        <v>190</v>
      </c>
      <c r="J546">
        <v>0.76518218623481804</v>
      </c>
      <c r="K546">
        <v>0.76518218623481804</v>
      </c>
      <c r="L546" t="s">
        <v>9</v>
      </c>
      <c r="M546" t="s">
        <v>9</v>
      </c>
      <c r="N546" t="s">
        <v>357</v>
      </c>
    </row>
    <row r="547" spans="1:14" x14ac:dyDescent="0.25">
      <c r="A547" t="s">
        <v>8</v>
      </c>
      <c r="B547" t="s">
        <v>25</v>
      </c>
      <c r="C547" t="s">
        <v>9</v>
      </c>
      <c r="D547" t="s">
        <v>26</v>
      </c>
      <c r="E547" t="s">
        <v>257</v>
      </c>
      <c r="F547" t="s">
        <v>260</v>
      </c>
      <c r="G547" t="s">
        <v>9</v>
      </c>
      <c r="H547" s="1">
        <v>90</v>
      </c>
      <c r="I547" s="1">
        <v>90</v>
      </c>
      <c r="J547" s="1">
        <v>0.35627530364372501</v>
      </c>
      <c r="K547" s="1">
        <v>0.35627530364372501</v>
      </c>
      <c r="L547" t="s">
        <v>9</v>
      </c>
      <c r="M547" t="s">
        <v>9</v>
      </c>
      <c r="N547" t="s">
        <v>357</v>
      </c>
    </row>
    <row r="548" spans="1:14" x14ac:dyDescent="0.25">
      <c r="A548" t="s">
        <v>8</v>
      </c>
      <c r="B548" t="s">
        <v>25</v>
      </c>
      <c r="C548" t="s">
        <v>9</v>
      </c>
      <c r="D548" t="s">
        <v>26</v>
      </c>
      <c r="E548" t="s">
        <v>257</v>
      </c>
      <c r="F548" t="s">
        <v>259</v>
      </c>
      <c r="G548" t="s">
        <v>9</v>
      </c>
      <c r="H548" s="1">
        <v>70</v>
      </c>
      <c r="I548" s="1">
        <v>70</v>
      </c>
      <c r="J548" s="1">
        <v>0.27530364372469601</v>
      </c>
      <c r="K548" s="1">
        <v>0.27530364372469601</v>
      </c>
      <c r="L548" t="s">
        <v>9</v>
      </c>
      <c r="M548" t="s">
        <v>9</v>
      </c>
      <c r="N548" t="s">
        <v>357</v>
      </c>
    </row>
    <row r="549" spans="1:14" x14ac:dyDescent="0.25">
      <c r="A549" t="s">
        <v>8</v>
      </c>
      <c r="B549" t="s">
        <v>25</v>
      </c>
      <c r="C549" t="s">
        <v>9</v>
      </c>
      <c r="D549" t="s">
        <v>26</v>
      </c>
      <c r="E549" t="s">
        <v>229</v>
      </c>
      <c r="F549" t="s">
        <v>217</v>
      </c>
      <c r="G549" t="s">
        <v>9</v>
      </c>
      <c r="H549" s="1">
        <v>35</v>
      </c>
      <c r="I549" s="1">
        <v>35</v>
      </c>
      <c r="J549" s="1">
        <v>0.13360323886639699</v>
      </c>
      <c r="K549" s="1">
        <v>0.13360323886639699</v>
      </c>
      <c r="L549" t="s">
        <v>9</v>
      </c>
      <c r="M549" t="s">
        <v>9</v>
      </c>
      <c r="N549" t="s">
        <v>357</v>
      </c>
    </row>
    <row r="550" spans="1:14" x14ac:dyDescent="0.25">
      <c r="A550" t="s">
        <v>8</v>
      </c>
      <c r="B550" t="s">
        <v>25</v>
      </c>
      <c r="C550" t="s">
        <v>9</v>
      </c>
      <c r="D550" t="s">
        <v>26</v>
      </c>
      <c r="E550" t="s">
        <v>353</v>
      </c>
      <c r="F550" t="s">
        <v>16</v>
      </c>
      <c r="G550" t="s">
        <v>9</v>
      </c>
      <c r="H550" s="1">
        <v>-1</v>
      </c>
      <c r="I550" s="1">
        <v>0</v>
      </c>
      <c r="J550" s="1">
        <v>-0.01</v>
      </c>
      <c r="K550" s="1">
        <v>0</v>
      </c>
      <c r="L550" t="s">
        <v>9</v>
      </c>
      <c r="M550" t="s">
        <v>9</v>
      </c>
      <c r="N550" t="s">
        <v>357</v>
      </c>
    </row>
    <row r="551" spans="1:14" x14ac:dyDescent="0.25">
      <c r="A551" t="s">
        <v>8</v>
      </c>
      <c r="B551" t="s">
        <v>25</v>
      </c>
      <c r="C551" t="s">
        <v>9</v>
      </c>
      <c r="D551" t="s">
        <v>26</v>
      </c>
      <c r="E551" t="s">
        <v>168</v>
      </c>
      <c r="F551" t="s">
        <v>273</v>
      </c>
      <c r="G551" t="s">
        <v>9</v>
      </c>
      <c r="H551" s="1">
        <v>40</v>
      </c>
      <c r="I551" s="1">
        <v>40</v>
      </c>
      <c r="J551" s="1">
        <v>0.165991902834008</v>
      </c>
      <c r="K551" s="1">
        <v>0.165991902834008</v>
      </c>
      <c r="L551" t="s">
        <v>9</v>
      </c>
      <c r="M551" t="s">
        <v>9</v>
      </c>
      <c r="N551" t="s">
        <v>357</v>
      </c>
    </row>
    <row r="552" spans="1:14" x14ac:dyDescent="0.25">
      <c r="A552" t="s">
        <v>8</v>
      </c>
      <c r="B552" t="s">
        <v>25</v>
      </c>
      <c r="C552" t="s">
        <v>9</v>
      </c>
      <c r="D552" t="s">
        <v>26</v>
      </c>
      <c r="E552" t="s">
        <v>168</v>
      </c>
      <c r="F552" t="s">
        <v>274</v>
      </c>
      <c r="G552" t="s">
        <v>9</v>
      </c>
      <c r="H552" s="1">
        <v>10</v>
      </c>
      <c r="I552" s="1">
        <v>10</v>
      </c>
      <c r="J552" s="1">
        <v>4.8582995951416998E-2</v>
      </c>
      <c r="K552" s="1">
        <v>4.8582995951416998E-2</v>
      </c>
      <c r="L552" t="s">
        <v>9</v>
      </c>
      <c r="M552" t="s">
        <v>9</v>
      </c>
      <c r="N552" t="s">
        <v>357</v>
      </c>
    </row>
    <row r="553" spans="1:14" x14ac:dyDescent="0.25">
      <c r="A553" t="s">
        <v>8</v>
      </c>
      <c r="B553" t="s">
        <v>25</v>
      </c>
      <c r="C553" t="s">
        <v>9</v>
      </c>
      <c r="D553" t="s">
        <v>26</v>
      </c>
      <c r="E553" t="s">
        <v>166</v>
      </c>
      <c r="F553" t="s">
        <v>169</v>
      </c>
      <c r="G553" t="s">
        <v>9</v>
      </c>
      <c r="H553" s="1">
        <v>190</v>
      </c>
      <c r="I553" s="1">
        <v>190</v>
      </c>
      <c r="J553" s="1">
        <v>0.76923076923076905</v>
      </c>
      <c r="K553" s="1">
        <v>0.76923076923076905</v>
      </c>
      <c r="L553" t="s">
        <v>9</v>
      </c>
      <c r="M553" t="s">
        <v>9</v>
      </c>
      <c r="N553" t="s">
        <v>357</v>
      </c>
    </row>
    <row r="554" spans="1:14" x14ac:dyDescent="0.25">
      <c r="A554" t="s">
        <v>8</v>
      </c>
      <c r="B554" t="s">
        <v>25</v>
      </c>
      <c r="C554" t="s">
        <v>9</v>
      </c>
      <c r="D554" t="s">
        <v>26</v>
      </c>
      <c r="E554" t="s">
        <v>166</v>
      </c>
      <c r="F554" t="s">
        <v>170</v>
      </c>
      <c r="G554" t="s">
        <v>9</v>
      </c>
      <c r="H554" s="1">
        <v>20</v>
      </c>
      <c r="I554" s="1">
        <v>20</v>
      </c>
      <c r="J554" s="1">
        <v>8.9068825910931196E-2</v>
      </c>
      <c r="K554" s="1">
        <v>8.9068825910931196E-2</v>
      </c>
      <c r="L554" t="s">
        <v>9</v>
      </c>
      <c r="M554" t="s">
        <v>9</v>
      </c>
      <c r="N554" t="s">
        <v>357</v>
      </c>
    </row>
    <row r="555" spans="1:14" x14ac:dyDescent="0.25">
      <c r="A555" t="s">
        <v>8</v>
      </c>
      <c r="B555" t="s">
        <v>25</v>
      </c>
      <c r="C555" t="s">
        <v>9</v>
      </c>
      <c r="D555" t="s">
        <v>26</v>
      </c>
      <c r="E555" t="s">
        <v>180</v>
      </c>
      <c r="F555" t="s">
        <v>228</v>
      </c>
      <c r="G555" t="s">
        <v>228</v>
      </c>
      <c r="H555" s="1">
        <v>-1</v>
      </c>
      <c r="I555" s="1">
        <v>0</v>
      </c>
      <c r="J555" s="1">
        <v>-0.01</v>
      </c>
      <c r="K555" s="1">
        <v>0</v>
      </c>
      <c r="L555" t="s">
        <v>9</v>
      </c>
      <c r="M555" t="s">
        <v>9</v>
      </c>
      <c r="N555" t="s">
        <v>357</v>
      </c>
    </row>
    <row r="556" spans="1:14" x14ac:dyDescent="0.25">
      <c r="A556" t="s">
        <v>8</v>
      </c>
      <c r="B556" t="s">
        <v>25</v>
      </c>
      <c r="C556" t="s">
        <v>9</v>
      </c>
      <c r="D556" t="s">
        <v>26</v>
      </c>
      <c r="E556" t="s">
        <v>166</v>
      </c>
      <c r="F556" t="s">
        <v>167</v>
      </c>
      <c r="G556" t="s">
        <v>9</v>
      </c>
      <c r="H556" s="1">
        <v>10</v>
      </c>
      <c r="I556" s="1">
        <v>10</v>
      </c>
      <c r="J556" s="1">
        <v>3.2388663967611302E-2</v>
      </c>
      <c r="K556" s="1">
        <v>3.2388663967611302E-2</v>
      </c>
      <c r="L556" t="s">
        <v>9</v>
      </c>
      <c r="M556" t="s">
        <v>9</v>
      </c>
      <c r="N556" t="s">
        <v>357</v>
      </c>
    </row>
    <row r="557" spans="1:14" x14ac:dyDescent="0.25">
      <c r="A557" t="s">
        <v>8</v>
      </c>
      <c r="B557" t="s">
        <v>25</v>
      </c>
      <c r="C557" t="s">
        <v>9</v>
      </c>
      <c r="D557" t="s">
        <v>26</v>
      </c>
      <c r="E557" t="s">
        <v>168</v>
      </c>
      <c r="F557" t="s">
        <v>248</v>
      </c>
      <c r="G557" t="s">
        <v>9</v>
      </c>
      <c r="H557" s="1">
        <v>-1</v>
      </c>
      <c r="I557" s="1">
        <v>0</v>
      </c>
      <c r="J557" s="1">
        <v>-0.01</v>
      </c>
      <c r="K557" s="1">
        <v>0</v>
      </c>
      <c r="L557" t="s">
        <v>9</v>
      </c>
      <c r="M557" t="s">
        <v>9</v>
      </c>
      <c r="N557" t="s">
        <v>357</v>
      </c>
    </row>
    <row r="558" spans="1:14" x14ac:dyDescent="0.25">
      <c r="A558" t="s">
        <v>8</v>
      </c>
      <c r="B558" t="s">
        <v>25</v>
      </c>
      <c r="C558" t="s">
        <v>9</v>
      </c>
      <c r="D558" t="s">
        <v>26</v>
      </c>
      <c r="E558" t="s">
        <v>168</v>
      </c>
      <c r="F558" t="s">
        <v>272</v>
      </c>
      <c r="G558" t="s">
        <v>9</v>
      </c>
      <c r="H558" s="1">
        <v>25</v>
      </c>
      <c r="I558" s="1">
        <v>25</v>
      </c>
      <c r="J558" s="1">
        <v>9.7165991902833995E-2</v>
      </c>
      <c r="K558" s="1">
        <v>9.7165991902833995E-2</v>
      </c>
      <c r="L558" t="s">
        <v>9</v>
      </c>
      <c r="M558" t="s">
        <v>9</v>
      </c>
      <c r="N558" t="s">
        <v>357</v>
      </c>
    </row>
    <row r="559" spans="1:14" x14ac:dyDescent="0.25">
      <c r="A559" t="s">
        <v>8</v>
      </c>
      <c r="B559" t="s">
        <v>25</v>
      </c>
      <c r="C559" t="s">
        <v>9</v>
      </c>
      <c r="D559" t="s">
        <v>26</v>
      </c>
      <c r="E559" t="s">
        <v>242</v>
      </c>
      <c r="F559" t="s">
        <v>239</v>
      </c>
      <c r="G559" t="s">
        <v>9</v>
      </c>
      <c r="H559" s="1">
        <v>75</v>
      </c>
      <c r="I559" s="1">
        <v>75</v>
      </c>
      <c r="J559" s="1">
        <v>0.311740890688259</v>
      </c>
      <c r="K559" s="1">
        <v>0.311740890688259</v>
      </c>
      <c r="L559" t="s">
        <v>9</v>
      </c>
      <c r="M559" t="s">
        <v>9</v>
      </c>
      <c r="N559" t="s">
        <v>357</v>
      </c>
    </row>
    <row r="560" spans="1:14" x14ac:dyDescent="0.25">
      <c r="A560" t="s">
        <v>8</v>
      </c>
      <c r="B560" t="s">
        <v>25</v>
      </c>
      <c r="C560" t="s">
        <v>9</v>
      </c>
      <c r="D560" t="s">
        <v>26</v>
      </c>
      <c r="E560" t="s">
        <v>257</v>
      </c>
      <c r="F560" t="s">
        <v>261</v>
      </c>
      <c r="G560" t="s">
        <v>9</v>
      </c>
      <c r="H560" s="1">
        <v>40</v>
      </c>
      <c r="I560" s="1">
        <v>40</v>
      </c>
      <c r="J560" s="1">
        <v>0.16194331983805699</v>
      </c>
      <c r="K560" s="1">
        <v>0.16194331983805699</v>
      </c>
      <c r="L560" t="s">
        <v>9</v>
      </c>
      <c r="M560" t="s">
        <v>9</v>
      </c>
      <c r="N560" t="s">
        <v>357</v>
      </c>
    </row>
    <row r="561" spans="1:14" x14ac:dyDescent="0.25">
      <c r="A561" t="s">
        <v>8</v>
      </c>
      <c r="B561" t="s">
        <v>25</v>
      </c>
      <c r="C561" t="s">
        <v>9</v>
      </c>
      <c r="D561" t="s">
        <v>26</v>
      </c>
      <c r="E561" t="s">
        <v>353</v>
      </c>
      <c r="F561" t="s">
        <v>13</v>
      </c>
      <c r="G561" t="s">
        <v>9</v>
      </c>
      <c r="H561" s="1">
        <v>50</v>
      </c>
      <c r="I561" s="1">
        <v>50</v>
      </c>
      <c r="J561" s="1">
        <v>0.19433198380566799</v>
      </c>
      <c r="K561" s="1">
        <v>0.19433198380566799</v>
      </c>
      <c r="L561" t="s">
        <v>9</v>
      </c>
      <c r="M561" t="s">
        <v>9</v>
      </c>
      <c r="N561" t="s">
        <v>357</v>
      </c>
    </row>
    <row r="562" spans="1:14" x14ac:dyDescent="0.25">
      <c r="A562" t="s">
        <v>8</v>
      </c>
      <c r="B562" t="s">
        <v>25</v>
      </c>
      <c r="C562" t="s">
        <v>9</v>
      </c>
      <c r="D562" t="s">
        <v>26</v>
      </c>
      <c r="E562" t="s">
        <v>353</v>
      </c>
      <c r="F562" t="s">
        <v>15</v>
      </c>
      <c r="G562" t="s">
        <v>9</v>
      </c>
      <c r="H562" s="1">
        <v>70</v>
      </c>
      <c r="I562" s="1">
        <v>70</v>
      </c>
      <c r="J562" s="1">
        <v>0.28744939271255099</v>
      </c>
      <c r="K562" s="1">
        <v>0.28744939271255099</v>
      </c>
      <c r="L562" t="s">
        <v>9</v>
      </c>
      <c r="M562" t="s">
        <v>9</v>
      </c>
      <c r="N562" t="s">
        <v>357</v>
      </c>
    </row>
    <row r="563" spans="1:14" x14ac:dyDescent="0.25">
      <c r="A563" t="s">
        <v>8</v>
      </c>
      <c r="B563" t="s">
        <v>25</v>
      </c>
      <c r="C563" t="s">
        <v>9</v>
      </c>
      <c r="D563" t="s">
        <v>26</v>
      </c>
      <c r="E563" t="s">
        <v>242</v>
      </c>
      <c r="F563" t="s">
        <v>237</v>
      </c>
      <c r="G563" t="s">
        <v>9</v>
      </c>
      <c r="H563" s="1">
        <v>10</v>
      </c>
      <c r="I563" s="1">
        <v>10</v>
      </c>
      <c r="J563" s="1">
        <v>4.4534412955465598E-2</v>
      </c>
      <c r="K563" s="1">
        <v>4.4534412955465598E-2</v>
      </c>
      <c r="L563" t="s">
        <v>9</v>
      </c>
      <c r="M563" t="s">
        <v>9</v>
      </c>
      <c r="N563" t="s">
        <v>357</v>
      </c>
    </row>
    <row r="564" spans="1:14" x14ac:dyDescent="0.25">
      <c r="A564" t="s">
        <v>8</v>
      </c>
      <c r="B564" t="s">
        <v>25</v>
      </c>
      <c r="C564" t="s">
        <v>9</v>
      </c>
      <c r="D564" t="s">
        <v>26</v>
      </c>
      <c r="E564" t="s">
        <v>242</v>
      </c>
      <c r="F564" t="s">
        <v>248</v>
      </c>
      <c r="G564" t="s">
        <v>9</v>
      </c>
      <c r="H564" s="1">
        <v>-1</v>
      </c>
      <c r="I564" s="1">
        <v>0</v>
      </c>
      <c r="J564" s="1">
        <v>-0.01</v>
      </c>
      <c r="K564" s="1">
        <v>0</v>
      </c>
      <c r="L564" t="s">
        <v>9</v>
      </c>
      <c r="M564" t="s">
        <v>9</v>
      </c>
      <c r="N564" t="s">
        <v>357</v>
      </c>
    </row>
    <row r="565" spans="1:14" x14ac:dyDescent="0.25">
      <c r="A565" t="s">
        <v>8</v>
      </c>
      <c r="B565" t="s">
        <v>25</v>
      </c>
      <c r="C565" t="s">
        <v>9</v>
      </c>
      <c r="D565" t="s">
        <v>26</v>
      </c>
      <c r="E565" t="s">
        <v>242</v>
      </c>
      <c r="F565" t="s">
        <v>234</v>
      </c>
      <c r="G565" t="s">
        <v>9</v>
      </c>
      <c r="H565" s="1">
        <v>120</v>
      </c>
      <c r="I565" s="1">
        <v>120</v>
      </c>
      <c r="J565" s="1">
        <v>0.477732793522267</v>
      </c>
      <c r="K565" s="1">
        <v>0.477732793522267</v>
      </c>
      <c r="L565" t="s">
        <v>9</v>
      </c>
      <c r="M565" t="s">
        <v>9</v>
      </c>
      <c r="N565" t="s">
        <v>357</v>
      </c>
    </row>
    <row r="566" spans="1:14" x14ac:dyDescent="0.25">
      <c r="A566" t="s">
        <v>8</v>
      </c>
      <c r="B566" t="s">
        <v>25</v>
      </c>
      <c r="C566" t="s">
        <v>9</v>
      </c>
      <c r="D566" t="s">
        <v>26</v>
      </c>
      <c r="E566" t="s">
        <v>229</v>
      </c>
      <c r="F566" t="s">
        <v>248</v>
      </c>
      <c r="G566" t="s">
        <v>9</v>
      </c>
      <c r="H566" s="1">
        <v>-1</v>
      </c>
      <c r="I566" s="1">
        <v>0</v>
      </c>
      <c r="J566" s="1">
        <v>-0.01</v>
      </c>
      <c r="K566" s="1">
        <v>0</v>
      </c>
      <c r="L566" t="s">
        <v>9</v>
      </c>
      <c r="M566" t="s">
        <v>9</v>
      </c>
      <c r="N566" t="s">
        <v>357</v>
      </c>
    </row>
    <row r="567" spans="1:14" x14ac:dyDescent="0.25">
      <c r="A567" t="s">
        <v>8</v>
      </c>
      <c r="B567" t="s">
        <v>25</v>
      </c>
      <c r="C567" t="s">
        <v>9</v>
      </c>
      <c r="D567" t="s">
        <v>26</v>
      </c>
      <c r="E567" t="s">
        <v>242</v>
      </c>
      <c r="F567" t="s">
        <v>236</v>
      </c>
      <c r="G567" t="s">
        <v>9</v>
      </c>
      <c r="H567" s="1">
        <v>-1</v>
      </c>
      <c r="I567" s="1">
        <v>0</v>
      </c>
      <c r="J567" s="1">
        <v>-0.01</v>
      </c>
      <c r="K567" s="1">
        <v>0</v>
      </c>
      <c r="L567" t="s">
        <v>9</v>
      </c>
      <c r="M567" t="s">
        <v>9</v>
      </c>
      <c r="N567" t="s">
        <v>357</v>
      </c>
    </row>
    <row r="568" spans="1:14" x14ac:dyDescent="0.25">
      <c r="A568" t="s">
        <v>8</v>
      </c>
      <c r="B568" t="s">
        <v>25</v>
      </c>
      <c r="C568" t="s">
        <v>9</v>
      </c>
      <c r="D568" t="s">
        <v>26</v>
      </c>
      <c r="E568" t="s">
        <v>242</v>
      </c>
      <c r="F568" t="s">
        <v>235</v>
      </c>
      <c r="G568" t="s">
        <v>9</v>
      </c>
      <c r="H568" s="1">
        <v>35</v>
      </c>
      <c r="I568" s="1">
        <v>35</v>
      </c>
      <c r="J568" s="1">
        <v>0.145748987854251</v>
      </c>
      <c r="K568" s="1">
        <v>0.145748987854251</v>
      </c>
      <c r="L568" t="s">
        <v>9</v>
      </c>
      <c r="M568" t="s">
        <v>9</v>
      </c>
      <c r="N568" t="s">
        <v>357</v>
      </c>
    </row>
    <row r="569" spans="1:14" x14ac:dyDescent="0.25">
      <c r="A569" t="s">
        <v>8</v>
      </c>
      <c r="B569" t="s">
        <v>25</v>
      </c>
      <c r="C569" t="s">
        <v>9</v>
      </c>
      <c r="D569" t="s">
        <v>26</v>
      </c>
      <c r="E569" t="s">
        <v>180</v>
      </c>
      <c r="F569" t="s">
        <v>219</v>
      </c>
      <c r="G569" t="s">
        <v>216</v>
      </c>
      <c r="H569" s="1">
        <v>30</v>
      </c>
      <c r="I569" s="1">
        <v>30</v>
      </c>
      <c r="J569" s="1">
        <v>0.12955465587044501</v>
      </c>
      <c r="K569" s="1">
        <v>0.12955465587044501</v>
      </c>
      <c r="L569" t="s">
        <v>9</v>
      </c>
      <c r="M569" t="s">
        <v>9</v>
      </c>
      <c r="N569" t="s">
        <v>357</v>
      </c>
    </row>
    <row r="570" spans="1:14" x14ac:dyDescent="0.25">
      <c r="A570" t="s">
        <v>8</v>
      </c>
      <c r="B570" t="s">
        <v>25</v>
      </c>
      <c r="C570" t="s">
        <v>9</v>
      </c>
      <c r="D570" t="s">
        <v>26</v>
      </c>
      <c r="E570" t="s">
        <v>257</v>
      </c>
      <c r="F570" t="s">
        <v>340</v>
      </c>
      <c r="G570" t="s">
        <v>9</v>
      </c>
      <c r="H570" s="1">
        <v>15</v>
      </c>
      <c r="I570" s="1">
        <v>15</v>
      </c>
      <c r="J570" s="1">
        <v>6.47773279352227E-2</v>
      </c>
      <c r="K570" s="1">
        <v>6.47773279352227E-2</v>
      </c>
      <c r="L570" t="s">
        <v>9</v>
      </c>
      <c r="M570" t="s">
        <v>9</v>
      </c>
      <c r="N570" t="s">
        <v>357</v>
      </c>
    </row>
    <row r="571" spans="1:14" x14ac:dyDescent="0.25">
      <c r="A571" t="s">
        <v>8</v>
      </c>
      <c r="B571" t="s">
        <v>25</v>
      </c>
      <c r="C571" t="s">
        <v>9</v>
      </c>
      <c r="D571" t="s">
        <v>26</v>
      </c>
      <c r="E571" t="s">
        <v>166</v>
      </c>
      <c r="F571" t="s">
        <v>252</v>
      </c>
      <c r="G571" t="s">
        <v>9</v>
      </c>
      <c r="H571" s="1">
        <v>10</v>
      </c>
      <c r="I571" s="1">
        <v>10</v>
      </c>
      <c r="J571" s="1">
        <v>4.4534412955465598E-2</v>
      </c>
      <c r="K571" s="1">
        <v>4.4534412955465598E-2</v>
      </c>
      <c r="L571" t="s">
        <v>9</v>
      </c>
      <c r="M571" t="s">
        <v>9</v>
      </c>
      <c r="N571" t="s">
        <v>357</v>
      </c>
    </row>
    <row r="572" spans="1:14" x14ac:dyDescent="0.25">
      <c r="A572" t="s">
        <v>8</v>
      </c>
      <c r="B572" t="s">
        <v>25</v>
      </c>
      <c r="C572" t="s">
        <v>9</v>
      </c>
      <c r="D572" t="s">
        <v>26</v>
      </c>
      <c r="E572" t="s">
        <v>180</v>
      </c>
      <c r="F572" t="s">
        <v>218</v>
      </c>
      <c r="G572" t="s">
        <v>215</v>
      </c>
      <c r="H572" s="1">
        <v>215</v>
      </c>
      <c r="I572" s="1">
        <v>215</v>
      </c>
      <c r="J572" s="1">
        <v>0.86639676113360298</v>
      </c>
      <c r="K572" s="1">
        <v>0.86639676113360298</v>
      </c>
      <c r="L572" t="s">
        <v>9</v>
      </c>
      <c r="M572" t="s">
        <v>9</v>
      </c>
      <c r="N572" t="s">
        <v>357</v>
      </c>
    </row>
    <row r="573" spans="1:14" x14ac:dyDescent="0.25">
      <c r="A573" t="s">
        <v>8</v>
      </c>
      <c r="B573" t="s">
        <v>25</v>
      </c>
      <c r="C573" t="s">
        <v>9</v>
      </c>
      <c r="D573" t="s">
        <v>26</v>
      </c>
      <c r="E573" t="s">
        <v>242</v>
      </c>
      <c r="F573" t="s">
        <v>238</v>
      </c>
      <c r="G573" t="s">
        <v>9</v>
      </c>
      <c r="H573" s="1">
        <v>-1</v>
      </c>
      <c r="I573" s="1">
        <v>0</v>
      </c>
      <c r="J573" s="1">
        <v>-0.01</v>
      </c>
      <c r="K573" s="1">
        <v>0</v>
      </c>
      <c r="L573" t="s">
        <v>9</v>
      </c>
      <c r="M573" t="s">
        <v>9</v>
      </c>
      <c r="N573" t="s">
        <v>357</v>
      </c>
    </row>
    <row r="574" spans="1:14" x14ac:dyDescent="0.25">
      <c r="A574" t="s">
        <v>8</v>
      </c>
      <c r="B574" t="s">
        <v>27</v>
      </c>
      <c r="C574" t="s">
        <v>9</v>
      </c>
      <c r="D574" t="s">
        <v>293</v>
      </c>
      <c r="E574" t="s">
        <v>229</v>
      </c>
      <c r="F574" t="s">
        <v>231</v>
      </c>
      <c r="G574" t="s">
        <v>9</v>
      </c>
      <c r="H574" s="1">
        <v>370</v>
      </c>
      <c r="I574" s="1">
        <v>370</v>
      </c>
      <c r="J574" s="1">
        <v>0.82119205298013198</v>
      </c>
      <c r="K574" s="1">
        <v>0.82119205298013198</v>
      </c>
      <c r="L574" t="s">
        <v>9</v>
      </c>
      <c r="M574" t="s">
        <v>9</v>
      </c>
      <c r="N574" t="s">
        <v>357</v>
      </c>
    </row>
    <row r="575" spans="1:14" x14ac:dyDescent="0.25">
      <c r="A575" t="s">
        <v>8</v>
      </c>
      <c r="B575" t="s">
        <v>27</v>
      </c>
      <c r="C575" t="s">
        <v>9</v>
      </c>
      <c r="D575" t="s">
        <v>293</v>
      </c>
      <c r="E575" t="s">
        <v>229</v>
      </c>
      <c r="F575" t="s">
        <v>217</v>
      </c>
      <c r="G575" t="s">
        <v>9</v>
      </c>
      <c r="H575" s="1">
        <v>35</v>
      </c>
      <c r="I575" s="1">
        <v>35</v>
      </c>
      <c r="J575" s="1">
        <v>7.5055187637969104E-2</v>
      </c>
      <c r="K575" s="1">
        <v>7.5055187637969104E-2</v>
      </c>
      <c r="L575" t="s">
        <v>9</v>
      </c>
      <c r="M575" t="s">
        <v>9</v>
      </c>
      <c r="N575" t="s">
        <v>357</v>
      </c>
    </row>
    <row r="576" spans="1:14" x14ac:dyDescent="0.25">
      <c r="A576" t="s">
        <v>8</v>
      </c>
      <c r="B576" t="s">
        <v>27</v>
      </c>
      <c r="C576" t="s">
        <v>9</v>
      </c>
      <c r="D576" t="s">
        <v>293</v>
      </c>
      <c r="E576" t="s">
        <v>242</v>
      </c>
      <c r="F576" t="s">
        <v>238</v>
      </c>
      <c r="G576" t="s">
        <v>9</v>
      </c>
      <c r="H576" s="1">
        <v>5</v>
      </c>
      <c r="I576" s="1">
        <v>5</v>
      </c>
      <c r="J576" s="1">
        <v>1.54525386313466E-2</v>
      </c>
      <c r="K576" s="1">
        <v>1.54525386313466E-2</v>
      </c>
      <c r="L576" t="s">
        <v>9</v>
      </c>
      <c r="M576" t="s">
        <v>9</v>
      </c>
      <c r="N576" t="s">
        <v>357</v>
      </c>
    </row>
    <row r="577" spans="1:14" x14ac:dyDescent="0.25">
      <c r="A577" t="s">
        <v>8</v>
      </c>
      <c r="B577" t="s">
        <v>27</v>
      </c>
      <c r="C577" t="s">
        <v>9</v>
      </c>
      <c r="D577" t="s">
        <v>293</v>
      </c>
      <c r="E577" t="s">
        <v>172</v>
      </c>
      <c r="F577" t="s">
        <v>9</v>
      </c>
      <c r="G577" t="s">
        <v>9</v>
      </c>
      <c r="H577" s="1" t="s">
        <v>9</v>
      </c>
      <c r="I577" s="1" t="s">
        <v>9</v>
      </c>
      <c r="J577" s="1" t="s">
        <v>9</v>
      </c>
      <c r="K577" s="1" t="s">
        <v>9</v>
      </c>
      <c r="L577">
        <v>9.8723399999999994</v>
      </c>
      <c r="M577">
        <v>10</v>
      </c>
      <c r="N577" t="s">
        <v>357</v>
      </c>
    </row>
    <row r="578" spans="1:14" x14ac:dyDescent="0.25">
      <c r="A578" t="s">
        <v>8</v>
      </c>
      <c r="B578" t="s">
        <v>27</v>
      </c>
      <c r="C578" t="s">
        <v>9</v>
      </c>
      <c r="D578" t="s">
        <v>293</v>
      </c>
      <c r="E578" t="s">
        <v>165</v>
      </c>
      <c r="F578" t="s">
        <v>9</v>
      </c>
      <c r="G578" t="s">
        <v>9</v>
      </c>
      <c r="H578" s="1" t="s">
        <v>9</v>
      </c>
      <c r="I578" s="1" t="s">
        <v>9</v>
      </c>
      <c r="J578" s="1" t="s">
        <v>9</v>
      </c>
      <c r="K578" s="1" t="s">
        <v>9</v>
      </c>
      <c r="L578">
        <v>29.715229999999998</v>
      </c>
      <c r="M578">
        <v>30</v>
      </c>
      <c r="N578" t="s">
        <v>357</v>
      </c>
    </row>
    <row r="579" spans="1:14" x14ac:dyDescent="0.25">
      <c r="A579" t="s">
        <v>8</v>
      </c>
      <c r="B579" t="s">
        <v>27</v>
      </c>
      <c r="C579" t="s">
        <v>9</v>
      </c>
      <c r="D579" t="s">
        <v>293</v>
      </c>
      <c r="E579" t="s">
        <v>10</v>
      </c>
      <c r="F579" t="s">
        <v>240</v>
      </c>
      <c r="G579" t="s">
        <v>9</v>
      </c>
      <c r="H579" s="1">
        <v>1</v>
      </c>
      <c r="I579" s="1" t="s">
        <v>9</v>
      </c>
      <c r="J579" s="1" t="s">
        <v>9</v>
      </c>
      <c r="K579" s="1" t="s">
        <v>9</v>
      </c>
      <c r="L579" t="s">
        <v>9</v>
      </c>
      <c r="M579" t="s">
        <v>9</v>
      </c>
      <c r="N579" t="s">
        <v>357</v>
      </c>
    </row>
    <row r="580" spans="1:14" x14ac:dyDescent="0.25">
      <c r="A580" t="s">
        <v>8</v>
      </c>
      <c r="B580" t="s">
        <v>27</v>
      </c>
      <c r="C580" t="s">
        <v>9</v>
      </c>
      <c r="D580" t="s">
        <v>293</v>
      </c>
      <c r="E580" t="s">
        <v>166</v>
      </c>
      <c r="F580" t="s">
        <v>171</v>
      </c>
      <c r="G580" t="s">
        <v>9</v>
      </c>
      <c r="H580" s="1">
        <v>5</v>
      </c>
      <c r="I580" s="1">
        <v>5</v>
      </c>
      <c r="J580" s="1">
        <v>1.1037527593818999E-2</v>
      </c>
      <c r="K580" s="1">
        <v>1.1037527593818999E-2</v>
      </c>
      <c r="L580" t="s">
        <v>9</v>
      </c>
      <c r="M580" t="s">
        <v>9</v>
      </c>
      <c r="N580" t="s">
        <v>357</v>
      </c>
    </row>
    <row r="581" spans="1:14" x14ac:dyDescent="0.25">
      <c r="A581" t="s">
        <v>8</v>
      </c>
      <c r="B581" t="s">
        <v>27</v>
      </c>
      <c r="C581" t="s">
        <v>9</v>
      </c>
      <c r="D581" t="s">
        <v>293</v>
      </c>
      <c r="E581" t="s">
        <v>166</v>
      </c>
      <c r="F581" t="s">
        <v>253</v>
      </c>
      <c r="G581" t="s">
        <v>9</v>
      </c>
      <c r="H581" s="1">
        <v>-1</v>
      </c>
      <c r="I581" s="1">
        <v>0</v>
      </c>
      <c r="J581" s="1">
        <v>-0.01</v>
      </c>
      <c r="K581" s="1">
        <v>0</v>
      </c>
      <c r="L581" t="s">
        <v>9</v>
      </c>
      <c r="M581" t="s">
        <v>9</v>
      </c>
      <c r="N581" t="s">
        <v>357</v>
      </c>
    </row>
    <row r="582" spans="1:14" x14ac:dyDescent="0.25">
      <c r="A582" t="s">
        <v>8</v>
      </c>
      <c r="B582" t="s">
        <v>27</v>
      </c>
      <c r="C582" t="s">
        <v>9</v>
      </c>
      <c r="D582" t="s">
        <v>293</v>
      </c>
      <c r="E582" t="s">
        <v>229</v>
      </c>
      <c r="F582" t="s">
        <v>230</v>
      </c>
      <c r="G582" t="s">
        <v>9</v>
      </c>
      <c r="H582" s="1">
        <v>45</v>
      </c>
      <c r="I582" s="1">
        <v>45</v>
      </c>
      <c r="J582" s="1">
        <v>0.103752759381898</v>
      </c>
      <c r="K582" s="1">
        <v>0.103752759381898</v>
      </c>
      <c r="L582" t="s">
        <v>9</v>
      </c>
      <c r="M582" t="s">
        <v>9</v>
      </c>
      <c r="N582" t="s">
        <v>357</v>
      </c>
    </row>
    <row r="583" spans="1:14" x14ac:dyDescent="0.25">
      <c r="A583" t="s">
        <v>8</v>
      </c>
      <c r="B583" t="s">
        <v>27</v>
      </c>
      <c r="C583" t="s">
        <v>9</v>
      </c>
      <c r="D583" t="s">
        <v>293</v>
      </c>
      <c r="E583" t="s">
        <v>257</v>
      </c>
      <c r="F583" t="s">
        <v>262</v>
      </c>
      <c r="G583" t="s">
        <v>9</v>
      </c>
      <c r="H583" s="1">
        <v>20</v>
      </c>
      <c r="I583" s="1">
        <v>20</v>
      </c>
      <c r="J583" s="1">
        <v>4.1942604856512099E-2</v>
      </c>
      <c r="K583" s="1">
        <v>4.1942604856512099E-2</v>
      </c>
      <c r="L583" t="s">
        <v>9</v>
      </c>
      <c r="M583" t="s">
        <v>9</v>
      </c>
      <c r="N583" t="s">
        <v>357</v>
      </c>
    </row>
    <row r="584" spans="1:14" x14ac:dyDescent="0.25">
      <c r="A584" t="s">
        <v>8</v>
      </c>
      <c r="B584" t="s">
        <v>27</v>
      </c>
      <c r="C584" t="s">
        <v>9</v>
      </c>
      <c r="D584" t="s">
        <v>293</v>
      </c>
      <c r="E584" t="s">
        <v>257</v>
      </c>
      <c r="F584" t="s">
        <v>258</v>
      </c>
      <c r="G584" t="s">
        <v>9</v>
      </c>
      <c r="H584" s="1">
        <v>60</v>
      </c>
      <c r="I584" s="1">
        <v>60</v>
      </c>
      <c r="J584" s="1">
        <v>0.13245033112582799</v>
      </c>
      <c r="K584" s="1">
        <v>0.13245033112582799</v>
      </c>
      <c r="L584" t="s">
        <v>9</v>
      </c>
      <c r="M584" t="s">
        <v>9</v>
      </c>
      <c r="N584" t="s">
        <v>357</v>
      </c>
    </row>
    <row r="585" spans="1:14" x14ac:dyDescent="0.25">
      <c r="A585" t="s">
        <v>8</v>
      </c>
      <c r="B585" t="s">
        <v>27</v>
      </c>
      <c r="C585" t="s">
        <v>9</v>
      </c>
      <c r="D585" t="s">
        <v>293</v>
      </c>
      <c r="E585" t="s">
        <v>353</v>
      </c>
      <c r="F585" t="s">
        <v>228</v>
      </c>
      <c r="G585" t="s">
        <v>9</v>
      </c>
      <c r="H585" s="1">
        <v>105</v>
      </c>
      <c r="I585" s="1">
        <v>105</v>
      </c>
      <c r="J585" s="1">
        <v>0.229580573951435</v>
      </c>
      <c r="K585" s="1">
        <v>0.229580573951435</v>
      </c>
      <c r="L585" t="s">
        <v>9</v>
      </c>
      <c r="M585" t="s">
        <v>9</v>
      </c>
      <c r="N585" t="s">
        <v>357</v>
      </c>
    </row>
    <row r="586" spans="1:14" x14ac:dyDescent="0.25">
      <c r="A586" t="s">
        <v>8</v>
      </c>
      <c r="B586" t="s">
        <v>27</v>
      </c>
      <c r="C586" t="s">
        <v>9</v>
      </c>
      <c r="D586" t="s">
        <v>293</v>
      </c>
      <c r="E586" t="s">
        <v>353</v>
      </c>
      <c r="F586" t="s">
        <v>13</v>
      </c>
      <c r="G586" t="s">
        <v>9</v>
      </c>
      <c r="H586" s="1">
        <v>75</v>
      </c>
      <c r="I586" s="1">
        <v>75</v>
      </c>
      <c r="J586" s="1">
        <v>0.163355408388521</v>
      </c>
      <c r="K586" s="1">
        <v>0.163355408388521</v>
      </c>
      <c r="L586" t="s">
        <v>9</v>
      </c>
      <c r="M586" t="s">
        <v>9</v>
      </c>
      <c r="N586" t="s">
        <v>357</v>
      </c>
    </row>
    <row r="587" spans="1:14" x14ac:dyDescent="0.25">
      <c r="A587" t="s">
        <v>8</v>
      </c>
      <c r="B587" t="s">
        <v>27</v>
      </c>
      <c r="C587" t="s">
        <v>9</v>
      </c>
      <c r="D587" t="s">
        <v>293</v>
      </c>
      <c r="E587" t="s">
        <v>168</v>
      </c>
      <c r="F587" t="s">
        <v>271</v>
      </c>
      <c r="G587" t="s">
        <v>9</v>
      </c>
      <c r="H587" s="1">
        <v>245</v>
      </c>
      <c r="I587" s="1">
        <v>245</v>
      </c>
      <c r="J587" s="1">
        <v>0.54525386313465796</v>
      </c>
      <c r="K587" s="1">
        <v>0.54525386313465796</v>
      </c>
      <c r="L587" t="s">
        <v>9</v>
      </c>
      <c r="M587" t="s">
        <v>9</v>
      </c>
      <c r="N587" t="s">
        <v>357</v>
      </c>
    </row>
    <row r="588" spans="1:14" x14ac:dyDescent="0.25">
      <c r="A588" t="s">
        <v>8</v>
      </c>
      <c r="B588" t="s">
        <v>27</v>
      </c>
      <c r="C588" t="s">
        <v>9</v>
      </c>
      <c r="D588" t="s">
        <v>293</v>
      </c>
      <c r="E588" t="s">
        <v>257</v>
      </c>
      <c r="F588" t="s">
        <v>260</v>
      </c>
      <c r="G588" t="s">
        <v>9</v>
      </c>
      <c r="H588" s="1">
        <v>145</v>
      </c>
      <c r="I588" s="1">
        <v>145</v>
      </c>
      <c r="J588" s="1">
        <v>0.32008830022075102</v>
      </c>
      <c r="K588" s="1">
        <v>0.32008830022075102</v>
      </c>
      <c r="L588" t="s">
        <v>9</v>
      </c>
      <c r="M588" t="s">
        <v>9</v>
      </c>
      <c r="N588" t="s">
        <v>357</v>
      </c>
    </row>
    <row r="589" spans="1:14" x14ac:dyDescent="0.25">
      <c r="A589" t="s">
        <v>8</v>
      </c>
      <c r="B589" t="s">
        <v>27</v>
      </c>
      <c r="C589" t="s">
        <v>9</v>
      </c>
      <c r="D589" t="s">
        <v>293</v>
      </c>
      <c r="E589" t="s">
        <v>353</v>
      </c>
      <c r="F589" t="s">
        <v>16</v>
      </c>
      <c r="G589" t="s">
        <v>9</v>
      </c>
      <c r="H589" s="1">
        <v>10</v>
      </c>
      <c r="I589">
        <v>10</v>
      </c>
      <c r="J589">
        <v>1.76600441501104E-2</v>
      </c>
      <c r="K589">
        <v>1.76600441501104E-2</v>
      </c>
      <c r="L589" t="s">
        <v>9</v>
      </c>
      <c r="M589" t="s">
        <v>9</v>
      </c>
      <c r="N589" t="s">
        <v>357</v>
      </c>
    </row>
    <row r="590" spans="1:14" x14ac:dyDescent="0.25">
      <c r="A590" t="s">
        <v>8</v>
      </c>
      <c r="B590" t="s">
        <v>27</v>
      </c>
      <c r="C590" t="s">
        <v>9</v>
      </c>
      <c r="D590" t="s">
        <v>293</v>
      </c>
      <c r="E590" t="s">
        <v>166</v>
      </c>
      <c r="F590" t="s">
        <v>254</v>
      </c>
      <c r="G590" t="s">
        <v>9</v>
      </c>
      <c r="H590">
        <v>-1</v>
      </c>
      <c r="I590">
        <v>0</v>
      </c>
      <c r="J590">
        <v>-0.01</v>
      </c>
      <c r="K590">
        <v>0</v>
      </c>
      <c r="L590" s="1" t="s">
        <v>9</v>
      </c>
      <c r="M590" s="1" t="s">
        <v>9</v>
      </c>
      <c r="N590" t="s">
        <v>357</v>
      </c>
    </row>
    <row r="591" spans="1:14" x14ac:dyDescent="0.25">
      <c r="A591" t="s">
        <v>8</v>
      </c>
      <c r="B591" t="s">
        <v>27</v>
      </c>
      <c r="C591" t="s">
        <v>9</v>
      </c>
      <c r="D591" t="s">
        <v>293</v>
      </c>
      <c r="E591" t="s">
        <v>232</v>
      </c>
      <c r="F591" t="s">
        <v>9</v>
      </c>
      <c r="G591" t="s">
        <v>9</v>
      </c>
      <c r="H591">
        <v>455</v>
      </c>
      <c r="I591">
        <v>455</v>
      </c>
      <c r="J591">
        <v>1</v>
      </c>
      <c r="K591">
        <v>1</v>
      </c>
      <c r="L591" s="1" t="s">
        <v>9</v>
      </c>
      <c r="M591" s="1" t="s">
        <v>9</v>
      </c>
      <c r="N591" t="s">
        <v>357</v>
      </c>
    </row>
    <row r="592" spans="1:14" x14ac:dyDescent="0.25">
      <c r="A592" t="s">
        <v>8</v>
      </c>
      <c r="B592" t="s">
        <v>27</v>
      </c>
      <c r="C592" t="s">
        <v>9</v>
      </c>
      <c r="D592" t="s">
        <v>293</v>
      </c>
      <c r="E592" t="s">
        <v>353</v>
      </c>
      <c r="F592" t="s">
        <v>14</v>
      </c>
      <c r="G592" t="s">
        <v>9</v>
      </c>
      <c r="H592" s="1">
        <v>160</v>
      </c>
      <c r="I592" s="1">
        <v>160</v>
      </c>
      <c r="J592" s="1">
        <v>0.350993377483444</v>
      </c>
      <c r="K592" s="1">
        <v>0.350993377483444</v>
      </c>
      <c r="L592" t="s">
        <v>9</v>
      </c>
      <c r="M592" t="s">
        <v>9</v>
      </c>
      <c r="N592" t="s">
        <v>357</v>
      </c>
    </row>
    <row r="593" spans="1:14" x14ac:dyDescent="0.25">
      <c r="A593" t="s">
        <v>8</v>
      </c>
      <c r="B593" t="s">
        <v>27</v>
      </c>
      <c r="C593" t="s">
        <v>9</v>
      </c>
      <c r="D593" t="s">
        <v>293</v>
      </c>
      <c r="E593" t="s">
        <v>257</v>
      </c>
      <c r="F593" t="s">
        <v>259</v>
      </c>
      <c r="G593" t="s">
        <v>9</v>
      </c>
      <c r="H593" s="1">
        <v>140</v>
      </c>
      <c r="I593" s="1">
        <v>140</v>
      </c>
      <c r="J593" s="1">
        <v>0.31346578366445899</v>
      </c>
      <c r="K593" s="1">
        <v>0.31346578366445899</v>
      </c>
      <c r="L593" t="s">
        <v>9</v>
      </c>
      <c r="M593" t="s">
        <v>9</v>
      </c>
      <c r="N593" t="s">
        <v>357</v>
      </c>
    </row>
    <row r="594" spans="1:14" x14ac:dyDescent="0.25">
      <c r="A594" t="s">
        <v>8</v>
      </c>
      <c r="B594" t="s">
        <v>27</v>
      </c>
      <c r="C594" t="s">
        <v>9</v>
      </c>
      <c r="D594" t="s">
        <v>293</v>
      </c>
      <c r="E594" t="s">
        <v>257</v>
      </c>
      <c r="F594" t="s">
        <v>261</v>
      </c>
      <c r="G594" t="s">
        <v>9</v>
      </c>
      <c r="H594" s="1">
        <v>70</v>
      </c>
      <c r="I594" s="1">
        <v>70</v>
      </c>
      <c r="J594" s="1">
        <v>0.15231788079470199</v>
      </c>
      <c r="K594" s="1">
        <v>0.15231788079470199</v>
      </c>
      <c r="L594" t="s">
        <v>9</v>
      </c>
      <c r="M594" t="s">
        <v>9</v>
      </c>
      <c r="N594" t="s">
        <v>357</v>
      </c>
    </row>
    <row r="595" spans="1:14" x14ac:dyDescent="0.25">
      <c r="A595" t="s">
        <v>8</v>
      </c>
      <c r="B595" t="s">
        <v>27</v>
      </c>
      <c r="C595" t="s">
        <v>9</v>
      </c>
      <c r="D595" t="s">
        <v>293</v>
      </c>
      <c r="E595" t="s">
        <v>168</v>
      </c>
      <c r="F595" t="s">
        <v>273</v>
      </c>
      <c r="G595" t="s">
        <v>9</v>
      </c>
      <c r="H595" s="1">
        <v>130</v>
      </c>
      <c r="I595" s="1">
        <v>130</v>
      </c>
      <c r="J595" s="1">
        <v>0.28918322295805698</v>
      </c>
      <c r="K595" s="1">
        <v>0.28918322295805698</v>
      </c>
      <c r="L595" t="s">
        <v>9</v>
      </c>
      <c r="M595" t="s">
        <v>9</v>
      </c>
      <c r="N595" t="s">
        <v>357</v>
      </c>
    </row>
    <row r="596" spans="1:14" x14ac:dyDescent="0.25">
      <c r="A596" t="s">
        <v>8</v>
      </c>
      <c r="B596" t="s">
        <v>27</v>
      </c>
      <c r="C596" t="s">
        <v>9</v>
      </c>
      <c r="D596" t="s">
        <v>293</v>
      </c>
      <c r="E596" t="s">
        <v>166</v>
      </c>
      <c r="F596" t="s">
        <v>248</v>
      </c>
      <c r="G596" t="s">
        <v>9</v>
      </c>
      <c r="H596" s="1">
        <v>-1</v>
      </c>
      <c r="I596" s="1">
        <v>0</v>
      </c>
      <c r="J596" s="1">
        <v>-0.01</v>
      </c>
      <c r="K596" s="1">
        <v>0</v>
      </c>
      <c r="L596" t="s">
        <v>9</v>
      </c>
      <c r="M596" t="s">
        <v>9</v>
      </c>
      <c r="N596" t="s">
        <v>357</v>
      </c>
    </row>
    <row r="597" spans="1:14" x14ac:dyDescent="0.25">
      <c r="A597" t="s">
        <v>8</v>
      </c>
      <c r="B597" t="s">
        <v>27</v>
      </c>
      <c r="C597" t="s">
        <v>9</v>
      </c>
      <c r="D597" t="s">
        <v>293</v>
      </c>
      <c r="E597" t="s">
        <v>166</v>
      </c>
      <c r="F597" t="s">
        <v>169</v>
      </c>
      <c r="G597" t="s">
        <v>9</v>
      </c>
      <c r="H597" s="1">
        <v>275</v>
      </c>
      <c r="I597" s="1">
        <v>275</v>
      </c>
      <c r="J597" s="1">
        <v>0.60927152317880795</v>
      </c>
      <c r="K597" s="1">
        <v>0.60927152317880795</v>
      </c>
      <c r="L597" t="s">
        <v>9</v>
      </c>
      <c r="M597" t="s">
        <v>9</v>
      </c>
      <c r="N597" t="s">
        <v>357</v>
      </c>
    </row>
    <row r="598" spans="1:14" x14ac:dyDescent="0.25">
      <c r="A598" t="s">
        <v>8</v>
      </c>
      <c r="B598" t="s">
        <v>27</v>
      </c>
      <c r="C598" t="s">
        <v>9</v>
      </c>
      <c r="D598" t="s">
        <v>293</v>
      </c>
      <c r="E598" t="s">
        <v>180</v>
      </c>
      <c r="F598" t="s">
        <v>228</v>
      </c>
      <c r="G598" t="s">
        <v>228</v>
      </c>
      <c r="H598" s="1">
        <v>-1</v>
      </c>
      <c r="I598" s="1">
        <v>0</v>
      </c>
      <c r="J598" s="1">
        <v>-0.01</v>
      </c>
      <c r="K598" s="1">
        <v>0</v>
      </c>
      <c r="L598" t="s">
        <v>9</v>
      </c>
      <c r="M598" t="s">
        <v>9</v>
      </c>
      <c r="N598" t="s">
        <v>357</v>
      </c>
    </row>
    <row r="599" spans="1:14" x14ac:dyDescent="0.25">
      <c r="A599" t="s">
        <v>8</v>
      </c>
      <c r="B599" t="s">
        <v>27</v>
      </c>
      <c r="C599" t="s">
        <v>9</v>
      </c>
      <c r="D599" t="s">
        <v>293</v>
      </c>
      <c r="E599" t="s">
        <v>257</v>
      </c>
      <c r="F599" t="s">
        <v>228</v>
      </c>
      <c r="G599" t="s">
        <v>9</v>
      </c>
      <c r="H599" s="1">
        <v>-1</v>
      </c>
      <c r="I599" s="1">
        <v>0</v>
      </c>
      <c r="J599" s="1">
        <v>-0.01</v>
      </c>
      <c r="K599" s="1">
        <v>0</v>
      </c>
      <c r="L599" t="s">
        <v>9</v>
      </c>
      <c r="M599" t="s">
        <v>9</v>
      </c>
      <c r="N599" t="s">
        <v>357</v>
      </c>
    </row>
    <row r="600" spans="1:14" x14ac:dyDescent="0.25">
      <c r="A600" t="s">
        <v>8</v>
      </c>
      <c r="B600" t="s">
        <v>27</v>
      </c>
      <c r="C600" t="s">
        <v>9</v>
      </c>
      <c r="D600" t="s">
        <v>293</v>
      </c>
      <c r="E600" t="s">
        <v>257</v>
      </c>
      <c r="F600" t="s">
        <v>280</v>
      </c>
      <c r="G600" t="s">
        <v>9</v>
      </c>
      <c r="H600" s="1">
        <v>-1</v>
      </c>
      <c r="I600" s="1">
        <v>0</v>
      </c>
      <c r="J600" s="1">
        <v>-0.01</v>
      </c>
      <c r="K600" s="1">
        <v>0</v>
      </c>
      <c r="L600" t="s">
        <v>9</v>
      </c>
      <c r="M600" t="s">
        <v>9</v>
      </c>
      <c r="N600" t="s">
        <v>357</v>
      </c>
    </row>
    <row r="601" spans="1:14" x14ac:dyDescent="0.25">
      <c r="A601" t="s">
        <v>8</v>
      </c>
      <c r="B601" t="s">
        <v>27</v>
      </c>
      <c r="C601" t="s">
        <v>9</v>
      </c>
      <c r="D601" t="s">
        <v>293</v>
      </c>
      <c r="E601" t="s">
        <v>242</v>
      </c>
      <c r="F601" t="s">
        <v>235</v>
      </c>
      <c r="G601" t="s">
        <v>9</v>
      </c>
      <c r="H601" s="1">
        <v>80</v>
      </c>
      <c r="I601" s="1">
        <v>80</v>
      </c>
      <c r="J601" s="1">
        <v>0.17880794701986799</v>
      </c>
      <c r="K601" s="1">
        <v>0.17880794701986799</v>
      </c>
      <c r="L601" t="s">
        <v>9</v>
      </c>
      <c r="M601" t="s">
        <v>9</v>
      </c>
      <c r="N601" t="s">
        <v>357</v>
      </c>
    </row>
    <row r="602" spans="1:14" x14ac:dyDescent="0.25">
      <c r="A602" t="s">
        <v>8</v>
      </c>
      <c r="B602" t="s">
        <v>27</v>
      </c>
      <c r="C602" t="s">
        <v>9</v>
      </c>
      <c r="D602" t="s">
        <v>293</v>
      </c>
      <c r="E602" t="s">
        <v>166</v>
      </c>
      <c r="F602" t="s">
        <v>252</v>
      </c>
      <c r="G602" t="s">
        <v>9</v>
      </c>
      <c r="H602" s="1">
        <v>20</v>
      </c>
      <c r="I602" s="1">
        <v>20</v>
      </c>
      <c r="J602" s="1">
        <v>4.1942604856512099E-2</v>
      </c>
      <c r="K602" s="1">
        <v>4.1942604856512099E-2</v>
      </c>
      <c r="L602" t="s">
        <v>9</v>
      </c>
      <c r="M602" t="s">
        <v>9</v>
      </c>
      <c r="N602" t="s">
        <v>357</v>
      </c>
    </row>
    <row r="603" spans="1:14" x14ac:dyDescent="0.25">
      <c r="A603" t="s">
        <v>8</v>
      </c>
      <c r="B603" t="s">
        <v>27</v>
      </c>
      <c r="C603" t="s">
        <v>9</v>
      </c>
      <c r="D603" t="s">
        <v>293</v>
      </c>
      <c r="E603" t="s">
        <v>168</v>
      </c>
      <c r="F603" t="s">
        <v>274</v>
      </c>
      <c r="G603" t="s">
        <v>9</v>
      </c>
      <c r="H603" s="1">
        <v>45</v>
      </c>
      <c r="I603" s="1">
        <v>45</v>
      </c>
      <c r="J603" s="1">
        <v>9.9337748344370896E-2</v>
      </c>
      <c r="K603" s="1">
        <v>9.9337748344370896E-2</v>
      </c>
      <c r="L603" t="s">
        <v>9</v>
      </c>
      <c r="M603" t="s">
        <v>9</v>
      </c>
      <c r="N603" t="s">
        <v>357</v>
      </c>
    </row>
    <row r="604" spans="1:14" x14ac:dyDescent="0.25">
      <c r="A604" t="s">
        <v>8</v>
      </c>
      <c r="B604" t="s">
        <v>27</v>
      </c>
      <c r="C604" t="s">
        <v>9</v>
      </c>
      <c r="D604" t="s">
        <v>293</v>
      </c>
      <c r="E604" t="s">
        <v>166</v>
      </c>
      <c r="F604" t="s">
        <v>167</v>
      </c>
      <c r="G604" t="s">
        <v>9</v>
      </c>
      <c r="H604" s="1">
        <v>25</v>
      </c>
      <c r="I604" s="1">
        <v>25</v>
      </c>
      <c r="J604" s="1">
        <v>5.0772626931567297E-2</v>
      </c>
      <c r="K604" s="1">
        <v>5.0772626931567297E-2</v>
      </c>
      <c r="L604" t="s">
        <v>9</v>
      </c>
      <c r="M604" t="s">
        <v>9</v>
      </c>
      <c r="N604" t="s">
        <v>357</v>
      </c>
    </row>
    <row r="605" spans="1:14" x14ac:dyDescent="0.25">
      <c r="A605" t="s">
        <v>8</v>
      </c>
      <c r="B605" t="s">
        <v>27</v>
      </c>
      <c r="C605" t="s">
        <v>9</v>
      </c>
      <c r="D605" t="s">
        <v>293</v>
      </c>
      <c r="E605" t="s">
        <v>257</v>
      </c>
      <c r="F605" t="s">
        <v>340</v>
      </c>
      <c r="G605" t="s">
        <v>9</v>
      </c>
      <c r="H605" s="1">
        <v>20</v>
      </c>
      <c r="I605" s="1">
        <v>20</v>
      </c>
      <c r="J605" s="1">
        <v>3.9735099337748297E-2</v>
      </c>
      <c r="K605" s="1">
        <v>3.9735099337748297E-2</v>
      </c>
      <c r="L605" t="s">
        <v>9</v>
      </c>
      <c r="M605" t="s">
        <v>9</v>
      </c>
      <c r="N605" t="s">
        <v>357</v>
      </c>
    </row>
    <row r="606" spans="1:14" x14ac:dyDescent="0.25">
      <c r="A606" t="s">
        <v>8</v>
      </c>
      <c r="B606" t="s">
        <v>27</v>
      </c>
      <c r="C606" t="s">
        <v>9</v>
      </c>
      <c r="D606" t="s">
        <v>293</v>
      </c>
      <c r="E606" t="s">
        <v>168</v>
      </c>
      <c r="F606" t="s">
        <v>272</v>
      </c>
      <c r="G606" t="s">
        <v>9</v>
      </c>
      <c r="H606" s="1">
        <v>30</v>
      </c>
      <c r="I606" s="1">
        <v>30</v>
      </c>
      <c r="J606" s="1">
        <v>6.6225165562913899E-2</v>
      </c>
      <c r="K606" s="1">
        <v>6.6225165562913899E-2</v>
      </c>
      <c r="L606" t="s">
        <v>9</v>
      </c>
      <c r="M606" t="s">
        <v>9</v>
      </c>
      <c r="N606" t="s">
        <v>357</v>
      </c>
    </row>
    <row r="607" spans="1:14" x14ac:dyDescent="0.25">
      <c r="A607" t="s">
        <v>8</v>
      </c>
      <c r="B607" t="s">
        <v>27</v>
      </c>
      <c r="C607" t="s">
        <v>9</v>
      </c>
      <c r="D607" t="s">
        <v>293</v>
      </c>
      <c r="E607" t="s">
        <v>242</v>
      </c>
      <c r="F607" t="s">
        <v>237</v>
      </c>
      <c r="G607" t="s">
        <v>9</v>
      </c>
      <c r="H607" s="1">
        <v>30</v>
      </c>
      <c r="I607" s="1">
        <v>30</v>
      </c>
      <c r="J607" s="1">
        <v>7.0640176600441501E-2</v>
      </c>
      <c r="K607" s="1">
        <v>7.0640176600441501E-2</v>
      </c>
      <c r="L607" t="s">
        <v>9</v>
      </c>
      <c r="M607" t="s">
        <v>9</v>
      </c>
      <c r="N607" t="s">
        <v>357</v>
      </c>
    </row>
    <row r="608" spans="1:14" x14ac:dyDescent="0.25">
      <c r="A608" t="s">
        <v>8</v>
      </c>
      <c r="B608" t="s">
        <v>27</v>
      </c>
      <c r="C608" t="s">
        <v>9</v>
      </c>
      <c r="D608" t="s">
        <v>293</v>
      </c>
      <c r="E608" t="s">
        <v>180</v>
      </c>
      <c r="F608" t="s">
        <v>218</v>
      </c>
      <c r="G608" t="s">
        <v>215</v>
      </c>
      <c r="H608" s="1">
        <v>315</v>
      </c>
      <c r="I608" s="1">
        <v>315</v>
      </c>
      <c r="J608" s="1">
        <v>0.69977924944812397</v>
      </c>
      <c r="K608" s="1">
        <v>0.69977924944812397</v>
      </c>
      <c r="L608" t="s">
        <v>9</v>
      </c>
      <c r="M608" t="s">
        <v>9</v>
      </c>
      <c r="N608" t="s">
        <v>357</v>
      </c>
    </row>
    <row r="609" spans="1:14" x14ac:dyDescent="0.25">
      <c r="A609" t="s">
        <v>8</v>
      </c>
      <c r="B609" t="s">
        <v>27</v>
      </c>
      <c r="C609" t="s">
        <v>9</v>
      </c>
      <c r="D609" t="s">
        <v>293</v>
      </c>
      <c r="E609" t="s">
        <v>166</v>
      </c>
      <c r="F609" t="s">
        <v>170</v>
      </c>
      <c r="G609" t="s">
        <v>9</v>
      </c>
      <c r="H609" s="1">
        <v>125</v>
      </c>
      <c r="I609" s="1">
        <v>125</v>
      </c>
      <c r="J609" s="1">
        <v>0.27373068432671099</v>
      </c>
      <c r="K609" s="1">
        <v>0.27373068432671099</v>
      </c>
      <c r="L609" t="s">
        <v>9</v>
      </c>
      <c r="M609" t="s">
        <v>9</v>
      </c>
      <c r="N609" t="s">
        <v>357</v>
      </c>
    </row>
    <row r="610" spans="1:14" x14ac:dyDescent="0.25">
      <c r="A610" t="s">
        <v>8</v>
      </c>
      <c r="B610" t="s">
        <v>27</v>
      </c>
      <c r="C610" t="s">
        <v>9</v>
      </c>
      <c r="D610" t="s">
        <v>293</v>
      </c>
      <c r="E610" t="s">
        <v>242</v>
      </c>
      <c r="F610" t="s">
        <v>236</v>
      </c>
      <c r="G610" t="s">
        <v>9</v>
      </c>
      <c r="H610" s="1">
        <v>10</v>
      </c>
      <c r="I610" s="1">
        <v>10</v>
      </c>
      <c r="J610" s="1">
        <v>1.9867549668874201E-2</v>
      </c>
      <c r="K610" s="1">
        <v>1.9867549668874201E-2</v>
      </c>
      <c r="L610" t="s">
        <v>9</v>
      </c>
      <c r="M610" t="s">
        <v>9</v>
      </c>
      <c r="N610" t="s">
        <v>357</v>
      </c>
    </row>
    <row r="611" spans="1:14" x14ac:dyDescent="0.25">
      <c r="A611" t="s">
        <v>8</v>
      </c>
      <c r="B611" t="s">
        <v>27</v>
      </c>
      <c r="C611" t="s">
        <v>9</v>
      </c>
      <c r="D611" t="s">
        <v>293</v>
      </c>
      <c r="E611" t="s">
        <v>229</v>
      </c>
      <c r="F611" t="s">
        <v>248</v>
      </c>
      <c r="G611" t="s">
        <v>9</v>
      </c>
      <c r="H611" s="1">
        <v>-1</v>
      </c>
      <c r="I611" s="1">
        <v>0</v>
      </c>
      <c r="J611" s="1">
        <v>-0.01</v>
      </c>
      <c r="K611" s="1">
        <v>0</v>
      </c>
      <c r="L611" t="s">
        <v>9</v>
      </c>
      <c r="M611" t="s">
        <v>9</v>
      </c>
      <c r="N611" t="s">
        <v>357</v>
      </c>
    </row>
    <row r="612" spans="1:14" x14ac:dyDescent="0.25">
      <c r="A612" t="s">
        <v>8</v>
      </c>
      <c r="B612" t="s">
        <v>27</v>
      </c>
      <c r="C612" t="s">
        <v>9</v>
      </c>
      <c r="D612" t="s">
        <v>293</v>
      </c>
      <c r="E612" t="s">
        <v>353</v>
      </c>
      <c r="F612" t="s">
        <v>15</v>
      </c>
      <c r="G612" t="s">
        <v>9</v>
      </c>
      <c r="H612" s="1">
        <v>110</v>
      </c>
      <c r="I612" s="1">
        <v>110</v>
      </c>
      <c r="J612" s="1">
        <v>0.23841059602649001</v>
      </c>
      <c r="K612" s="1">
        <v>0.23841059602649001</v>
      </c>
      <c r="L612" t="s">
        <v>9</v>
      </c>
      <c r="M612" t="s">
        <v>9</v>
      </c>
      <c r="N612" t="s">
        <v>357</v>
      </c>
    </row>
    <row r="613" spans="1:14" x14ac:dyDescent="0.25">
      <c r="A613" t="s">
        <v>8</v>
      </c>
      <c r="B613" t="s">
        <v>27</v>
      </c>
      <c r="C613" t="s">
        <v>9</v>
      </c>
      <c r="D613" t="s">
        <v>293</v>
      </c>
      <c r="E613" t="s">
        <v>168</v>
      </c>
      <c r="F613" t="s">
        <v>248</v>
      </c>
      <c r="G613" t="s">
        <v>9</v>
      </c>
      <c r="H613" s="1">
        <v>-1</v>
      </c>
      <c r="I613" s="1">
        <v>0</v>
      </c>
      <c r="J613" s="1">
        <v>-0.01</v>
      </c>
      <c r="K613" s="1">
        <v>0</v>
      </c>
      <c r="L613" t="s">
        <v>9</v>
      </c>
      <c r="M613" t="s">
        <v>9</v>
      </c>
      <c r="N613" t="s">
        <v>357</v>
      </c>
    </row>
    <row r="614" spans="1:14" x14ac:dyDescent="0.25">
      <c r="A614" t="s">
        <v>8</v>
      </c>
      <c r="B614" t="s">
        <v>27</v>
      </c>
      <c r="C614" t="s">
        <v>9</v>
      </c>
      <c r="D614" t="s">
        <v>293</v>
      </c>
      <c r="E614" t="s">
        <v>242</v>
      </c>
      <c r="F614" t="s">
        <v>239</v>
      </c>
      <c r="G614" t="s">
        <v>9</v>
      </c>
      <c r="H614" s="1">
        <v>155</v>
      </c>
      <c r="I614" s="1">
        <v>155</v>
      </c>
      <c r="J614" s="1">
        <v>0.33774834437086099</v>
      </c>
      <c r="K614" s="1">
        <v>0.33774834437086099</v>
      </c>
      <c r="L614" t="s">
        <v>9</v>
      </c>
      <c r="M614" t="s">
        <v>9</v>
      </c>
      <c r="N614" t="s">
        <v>357</v>
      </c>
    </row>
    <row r="615" spans="1:14" x14ac:dyDescent="0.25">
      <c r="A615" t="s">
        <v>8</v>
      </c>
      <c r="B615" t="s">
        <v>27</v>
      </c>
      <c r="C615" t="s">
        <v>9</v>
      </c>
      <c r="D615" t="s">
        <v>293</v>
      </c>
      <c r="E615" t="s">
        <v>242</v>
      </c>
      <c r="F615" t="s">
        <v>248</v>
      </c>
      <c r="G615" t="s">
        <v>9</v>
      </c>
      <c r="H615" s="1">
        <v>-1</v>
      </c>
      <c r="I615" s="1">
        <v>0</v>
      </c>
      <c r="J615" s="1">
        <v>-0.01</v>
      </c>
      <c r="K615" s="1">
        <v>0</v>
      </c>
      <c r="L615" t="s">
        <v>9</v>
      </c>
      <c r="M615" t="s">
        <v>9</v>
      </c>
      <c r="N615" t="s">
        <v>357</v>
      </c>
    </row>
    <row r="616" spans="1:14" x14ac:dyDescent="0.25">
      <c r="A616" t="s">
        <v>8</v>
      </c>
      <c r="B616" t="s">
        <v>27</v>
      </c>
      <c r="C616" t="s">
        <v>9</v>
      </c>
      <c r="D616" t="s">
        <v>293</v>
      </c>
      <c r="E616" t="s">
        <v>180</v>
      </c>
      <c r="F616" t="s">
        <v>219</v>
      </c>
      <c r="G616" t="s">
        <v>216</v>
      </c>
      <c r="H616" s="1">
        <v>135</v>
      </c>
      <c r="I616" s="1">
        <v>135</v>
      </c>
      <c r="J616" s="1">
        <v>0.30022075055187603</v>
      </c>
      <c r="K616" s="1">
        <v>0.30022075055187603</v>
      </c>
      <c r="L616" t="s">
        <v>9</v>
      </c>
      <c r="M616" t="s">
        <v>9</v>
      </c>
      <c r="N616" t="s">
        <v>357</v>
      </c>
    </row>
    <row r="617" spans="1:14" x14ac:dyDescent="0.25">
      <c r="A617" t="s">
        <v>8</v>
      </c>
      <c r="B617" t="s">
        <v>27</v>
      </c>
      <c r="C617" t="s">
        <v>9</v>
      </c>
      <c r="D617" t="s">
        <v>293</v>
      </c>
      <c r="E617" t="s">
        <v>242</v>
      </c>
      <c r="F617" t="s">
        <v>234</v>
      </c>
      <c r="G617" t="s">
        <v>9</v>
      </c>
      <c r="H617" s="1">
        <v>170</v>
      </c>
      <c r="I617" s="1">
        <v>170</v>
      </c>
      <c r="J617" s="1">
        <v>0.370860927152318</v>
      </c>
      <c r="K617" s="1">
        <v>0.370860927152318</v>
      </c>
      <c r="L617" t="s">
        <v>9</v>
      </c>
      <c r="M617" t="s">
        <v>9</v>
      </c>
      <c r="N617" t="s">
        <v>357</v>
      </c>
    </row>
    <row r="618" spans="1:14" x14ac:dyDescent="0.25">
      <c r="A618" t="s">
        <v>8</v>
      </c>
      <c r="B618" t="s">
        <v>29</v>
      </c>
      <c r="C618" t="s">
        <v>9</v>
      </c>
      <c r="D618" t="s">
        <v>30</v>
      </c>
      <c r="E618" t="s">
        <v>257</v>
      </c>
      <c r="F618" t="s">
        <v>262</v>
      </c>
      <c r="G618" t="s">
        <v>9</v>
      </c>
      <c r="H618" s="1">
        <v>15</v>
      </c>
      <c r="I618" s="1">
        <v>15</v>
      </c>
      <c r="J618" s="1">
        <v>3.5794183445190197E-2</v>
      </c>
      <c r="K618" s="1">
        <v>3.5794183445190197E-2</v>
      </c>
      <c r="L618" t="s">
        <v>9</v>
      </c>
      <c r="M618" t="s">
        <v>9</v>
      </c>
      <c r="N618" t="s">
        <v>357</v>
      </c>
    </row>
    <row r="619" spans="1:14" x14ac:dyDescent="0.25">
      <c r="A619" t="s">
        <v>8</v>
      </c>
      <c r="B619" t="s">
        <v>29</v>
      </c>
      <c r="C619" t="s">
        <v>9</v>
      </c>
      <c r="D619" t="s">
        <v>30</v>
      </c>
      <c r="E619" t="s">
        <v>229</v>
      </c>
      <c r="F619" t="s">
        <v>217</v>
      </c>
      <c r="G619" t="s">
        <v>9</v>
      </c>
      <c r="H619" s="1">
        <v>-1</v>
      </c>
      <c r="I619" s="1">
        <v>0</v>
      </c>
      <c r="J619" s="1">
        <v>-0.01</v>
      </c>
      <c r="K619" s="1">
        <v>0</v>
      </c>
      <c r="L619" t="s">
        <v>9</v>
      </c>
      <c r="M619" t="s">
        <v>9</v>
      </c>
      <c r="N619" t="s">
        <v>357</v>
      </c>
    </row>
    <row r="620" spans="1:14" x14ac:dyDescent="0.25">
      <c r="A620" t="s">
        <v>8</v>
      </c>
      <c r="B620" t="s">
        <v>29</v>
      </c>
      <c r="C620" t="s">
        <v>9</v>
      </c>
      <c r="D620" t="s">
        <v>30</v>
      </c>
      <c r="E620" t="s">
        <v>257</v>
      </c>
      <c r="F620" t="s">
        <v>261</v>
      </c>
      <c r="G620" t="s">
        <v>9</v>
      </c>
      <c r="H620" s="1">
        <v>50</v>
      </c>
      <c r="I620" s="1">
        <v>50</v>
      </c>
      <c r="J620" s="1">
        <v>0.114093959731544</v>
      </c>
      <c r="K620" s="1">
        <v>0.114093959731544</v>
      </c>
      <c r="L620" t="s">
        <v>9</v>
      </c>
      <c r="M620" t="s">
        <v>9</v>
      </c>
      <c r="N620" t="s">
        <v>357</v>
      </c>
    </row>
    <row r="621" spans="1:14" x14ac:dyDescent="0.25">
      <c r="A621" t="s">
        <v>8</v>
      </c>
      <c r="B621" t="s">
        <v>29</v>
      </c>
      <c r="C621" t="s">
        <v>9</v>
      </c>
      <c r="D621" t="s">
        <v>30</v>
      </c>
      <c r="E621" t="s">
        <v>180</v>
      </c>
      <c r="F621" t="s">
        <v>219</v>
      </c>
      <c r="G621" t="s">
        <v>216</v>
      </c>
      <c r="H621" s="1">
        <v>30</v>
      </c>
      <c r="I621" s="1">
        <v>30</v>
      </c>
      <c r="J621" s="1">
        <v>6.2639821029082804E-2</v>
      </c>
      <c r="K621" s="1">
        <v>6.2639821029082804E-2</v>
      </c>
      <c r="L621" t="s">
        <v>9</v>
      </c>
      <c r="M621" t="s">
        <v>9</v>
      </c>
      <c r="N621" t="s">
        <v>357</v>
      </c>
    </row>
    <row r="622" spans="1:14" x14ac:dyDescent="0.25">
      <c r="A622" t="s">
        <v>8</v>
      </c>
      <c r="B622" t="s">
        <v>29</v>
      </c>
      <c r="C622" t="s">
        <v>9</v>
      </c>
      <c r="D622" t="s">
        <v>30</v>
      </c>
      <c r="E622" t="s">
        <v>10</v>
      </c>
      <c r="F622" t="s">
        <v>240</v>
      </c>
      <c r="G622" t="s">
        <v>9</v>
      </c>
      <c r="H622" s="1">
        <v>1</v>
      </c>
      <c r="I622" s="1" t="s">
        <v>9</v>
      </c>
      <c r="J622" s="1" t="s">
        <v>9</v>
      </c>
      <c r="K622" s="1" t="s">
        <v>9</v>
      </c>
      <c r="L622" t="s">
        <v>9</v>
      </c>
      <c r="M622" t="s">
        <v>9</v>
      </c>
      <c r="N622" t="s">
        <v>357</v>
      </c>
    </row>
    <row r="623" spans="1:14" x14ac:dyDescent="0.25">
      <c r="A623" t="s">
        <v>8</v>
      </c>
      <c r="B623" t="s">
        <v>29</v>
      </c>
      <c r="C623" t="s">
        <v>9</v>
      </c>
      <c r="D623" t="s">
        <v>30</v>
      </c>
      <c r="E623" t="s">
        <v>172</v>
      </c>
      <c r="F623" t="s">
        <v>9</v>
      </c>
      <c r="G623" t="s">
        <v>9</v>
      </c>
      <c r="H623" s="1" t="s">
        <v>9</v>
      </c>
      <c r="I623" s="1" t="s">
        <v>9</v>
      </c>
      <c r="J623" s="1" t="s">
        <v>9</v>
      </c>
      <c r="K623" s="1" t="s">
        <v>9</v>
      </c>
      <c r="L623">
        <v>9.6595700000000004</v>
      </c>
      <c r="M623">
        <v>10</v>
      </c>
      <c r="N623" t="s">
        <v>357</v>
      </c>
    </row>
    <row r="624" spans="1:14" x14ac:dyDescent="0.25">
      <c r="A624" t="s">
        <v>8</v>
      </c>
      <c r="B624" t="s">
        <v>29</v>
      </c>
      <c r="C624" t="s">
        <v>9</v>
      </c>
      <c r="D624" t="s">
        <v>30</v>
      </c>
      <c r="E624" t="s">
        <v>165</v>
      </c>
      <c r="F624" t="s">
        <v>9</v>
      </c>
      <c r="G624" t="s">
        <v>9</v>
      </c>
      <c r="H624" s="1" t="s">
        <v>9</v>
      </c>
      <c r="I624" s="1" t="s">
        <v>9</v>
      </c>
      <c r="J624" s="1" t="s">
        <v>9</v>
      </c>
      <c r="K624" s="1" t="s">
        <v>9</v>
      </c>
      <c r="L624">
        <v>29.076059999999998</v>
      </c>
      <c r="M624">
        <v>29</v>
      </c>
      <c r="N624" t="s">
        <v>357</v>
      </c>
    </row>
    <row r="625" spans="1:14" x14ac:dyDescent="0.25">
      <c r="A625" t="s">
        <v>8</v>
      </c>
      <c r="B625" t="s">
        <v>29</v>
      </c>
      <c r="C625" t="s">
        <v>9</v>
      </c>
      <c r="D625" t="s">
        <v>30</v>
      </c>
      <c r="E625" t="s">
        <v>353</v>
      </c>
      <c r="F625" t="s">
        <v>228</v>
      </c>
      <c r="G625" t="s">
        <v>9</v>
      </c>
      <c r="H625" s="1">
        <v>440</v>
      </c>
      <c r="I625" s="1">
        <v>440</v>
      </c>
      <c r="J625" s="1">
        <v>0.98210290827740498</v>
      </c>
      <c r="K625" s="1">
        <v>0.98210290827740498</v>
      </c>
      <c r="L625" t="s">
        <v>9</v>
      </c>
      <c r="M625" t="s">
        <v>9</v>
      </c>
      <c r="N625" t="s">
        <v>357</v>
      </c>
    </row>
    <row r="626" spans="1:14" x14ac:dyDescent="0.25">
      <c r="A626" t="s">
        <v>8</v>
      </c>
      <c r="B626" t="s">
        <v>29</v>
      </c>
      <c r="C626" t="s">
        <v>9</v>
      </c>
      <c r="D626" t="s">
        <v>30</v>
      </c>
      <c r="E626" t="s">
        <v>229</v>
      </c>
      <c r="F626" t="s">
        <v>230</v>
      </c>
      <c r="G626" t="s">
        <v>9</v>
      </c>
      <c r="H626" s="1">
        <v>70</v>
      </c>
      <c r="I626" s="1">
        <v>70</v>
      </c>
      <c r="J626" s="1">
        <v>0.156599552572707</v>
      </c>
      <c r="K626" s="1">
        <v>0.156599552572707</v>
      </c>
      <c r="L626" t="s">
        <v>9</v>
      </c>
      <c r="M626" t="s">
        <v>9</v>
      </c>
      <c r="N626" t="s">
        <v>357</v>
      </c>
    </row>
    <row r="627" spans="1:14" x14ac:dyDescent="0.25">
      <c r="A627" t="s">
        <v>8</v>
      </c>
      <c r="B627" t="s">
        <v>29</v>
      </c>
      <c r="C627" t="s">
        <v>9</v>
      </c>
      <c r="D627" t="s">
        <v>30</v>
      </c>
      <c r="E627" t="s">
        <v>166</v>
      </c>
      <c r="F627" t="s">
        <v>171</v>
      </c>
      <c r="G627" t="s">
        <v>9</v>
      </c>
      <c r="H627" s="1">
        <v>-1</v>
      </c>
      <c r="I627" s="1">
        <v>0</v>
      </c>
      <c r="J627" s="1">
        <v>-0.01</v>
      </c>
      <c r="K627" s="1">
        <v>0</v>
      </c>
      <c r="L627" t="s">
        <v>9</v>
      </c>
      <c r="M627" t="s">
        <v>9</v>
      </c>
      <c r="N627" t="s">
        <v>357</v>
      </c>
    </row>
    <row r="628" spans="1:14" x14ac:dyDescent="0.25">
      <c r="A628" t="s">
        <v>8</v>
      </c>
      <c r="B628" t="s">
        <v>29</v>
      </c>
      <c r="C628" t="s">
        <v>9</v>
      </c>
      <c r="D628" t="s">
        <v>30</v>
      </c>
      <c r="E628" t="s">
        <v>353</v>
      </c>
      <c r="F628" t="s">
        <v>13</v>
      </c>
      <c r="G628" t="s">
        <v>9</v>
      </c>
      <c r="H628" s="1">
        <v>-1</v>
      </c>
      <c r="I628" s="1">
        <v>0</v>
      </c>
      <c r="J628" s="1">
        <v>-0.01</v>
      </c>
      <c r="K628" s="1">
        <v>0</v>
      </c>
      <c r="L628" t="s">
        <v>9</v>
      </c>
      <c r="M628" t="s">
        <v>9</v>
      </c>
      <c r="N628" t="s">
        <v>357</v>
      </c>
    </row>
    <row r="629" spans="1:14" x14ac:dyDescent="0.25">
      <c r="A629" t="s">
        <v>8</v>
      </c>
      <c r="B629" t="s">
        <v>29</v>
      </c>
      <c r="C629" t="s">
        <v>9</v>
      </c>
      <c r="D629" t="s">
        <v>30</v>
      </c>
      <c r="E629" t="s">
        <v>242</v>
      </c>
      <c r="F629" t="s">
        <v>238</v>
      </c>
      <c r="G629" t="s">
        <v>9</v>
      </c>
      <c r="H629" s="1">
        <v>-1</v>
      </c>
      <c r="I629" s="1">
        <v>0</v>
      </c>
      <c r="J629" s="1">
        <v>-0.01</v>
      </c>
      <c r="K629" s="1">
        <v>0</v>
      </c>
      <c r="L629" t="s">
        <v>9</v>
      </c>
      <c r="M629" t="s">
        <v>9</v>
      </c>
      <c r="N629" t="s">
        <v>357</v>
      </c>
    </row>
    <row r="630" spans="1:14" x14ac:dyDescent="0.25">
      <c r="A630" t="s">
        <v>8</v>
      </c>
      <c r="B630" t="s">
        <v>29</v>
      </c>
      <c r="C630" t="s">
        <v>9</v>
      </c>
      <c r="D630" t="s">
        <v>30</v>
      </c>
      <c r="E630" t="s">
        <v>229</v>
      </c>
      <c r="F630" t="s">
        <v>231</v>
      </c>
      <c r="G630" t="s">
        <v>9</v>
      </c>
      <c r="H630" s="1">
        <v>360</v>
      </c>
      <c r="I630" s="1">
        <v>360</v>
      </c>
      <c r="J630" s="1">
        <v>0.80313199105145405</v>
      </c>
      <c r="K630" s="1">
        <v>0.80313199105145405</v>
      </c>
      <c r="L630" t="s">
        <v>9</v>
      </c>
      <c r="M630" t="s">
        <v>9</v>
      </c>
      <c r="N630" t="s">
        <v>357</v>
      </c>
    </row>
    <row r="631" spans="1:14" x14ac:dyDescent="0.25">
      <c r="A631" t="s">
        <v>8</v>
      </c>
      <c r="B631" t="s">
        <v>29</v>
      </c>
      <c r="C631" t="s">
        <v>9</v>
      </c>
      <c r="D631" t="s">
        <v>30</v>
      </c>
      <c r="E631" t="s">
        <v>166</v>
      </c>
      <c r="F631" t="s">
        <v>253</v>
      </c>
      <c r="G631" t="s">
        <v>9</v>
      </c>
      <c r="H631" s="1">
        <v>-1</v>
      </c>
      <c r="I631" s="1">
        <v>0</v>
      </c>
      <c r="J631" s="1">
        <v>-0.01</v>
      </c>
      <c r="K631" s="1">
        <v>0</v>
      </c>
      <c r="L631" t="s">
        <v>9</v>
      </c>
      <c r="M631" t="s">
        <v>9</v>
      </c>
      <c r="N631" t="s">
        <v>357</v>
      </c>
    </row>
    <row r="632" spans="1:14" x14ac:dyDescent="0.25">
      <c r="A632" t="s">
        <v>8</v>
      </c>
      <c r="B632" t="s">
        <v>29</v>
      </c>
      <c r="C632" t="s">
        <v>9</v>
      </c>
      <c r="D632" t="s">
        <v>30</v>
      </c>
      <c r="E632" t="s">
        <v>353</v>
      </c>
      <c r="F632" t="s">
        <v>16</v>
      </c>
      <c r="G632" t="s">
        <v>9</v>
      </c>
      <c r="H632" s="1">
        <v>-1</v>
      </c>
      <c r="I632" s="1">
        <v>0</v>
      </c>
      <c r="J632" s="1">
        <v>-0.01</v>
      </c>
      <c r="K632" s="1">
        <v>0</v>
      </c>
      <c r="L632" t="s">
        <v>9</v>
      </c>
      <c r="M632" t="s">
        <v>9</v>
      </c>
      <c r="N632" t="s">
        <v>357</v>
      </c>
    </row>
    <row r="633" spans="1:14" x14ac:dyDescent="0.25">
      <c r="A633" t="s">
        <v>8</v>
      </c>
      <c r="B633" t="s">
        <v>29</v>
      </c>
      <c r="C633" t="s">
        <v>9</v>
      </c>
      <c r="D633" t="s">
        <v>30</v>
      </c>
      <c r="E633" t="s">
        <v>257</v>
      </c>
      <c r="F633" t="s">
        <v>258</v>
      </c>
      <c r="G633" t="s">
        <v>9</v>
      </c>
      <c r="H633" s="1">
        <v>90</v>
      </c>
      <c r="I633" s="1">
        <v>90</v>
      </c>
      <c r="J633" s="1">
        <v>0.19910514541387</v>
      </c>
      <c r="K633" s="1">
        <v>0.19910514541387</v>
      </c>
      <c r="L633" t="s">
        <v>9</v>
      </c>
      <c r="M633" t="s">
        <v>9</v>
      </c>
      <c r="N633" t="s">
        <v>357</v>
      </c>
    </row>
    <row r="634" spans="1:14" x14ac:dyDescent="0.25">
      <c r="A634" t="s">
        <v>8</v>
      </c>
      <c r="B634" t="s">
        <v>29</v>
      </c>
      <c r="C634" t="s">
        <v>9</v>
      </c>
      <c r="D634" t="s">
        <v>30</v>
      </c>
      <c r="E634" t="s">
        <v>353</v>
      </c>
      <c r="F634" t="s">
        <v>14</v>
      </c>
      <c r="G634" t="s">
        <v>9</v>
      </c>
      <c r="H634" s="1">
        <v>-1</v>
      </c>
      <c r="I634">
        <v>0</v>
      </c>
      <c r="J634">
        <v>-0.01</v>
      </c>
      <c r="K634">
        <v>0</v>
      </c>
      <c r="L634" t="s">
        <v>9</v>
      </c>
      <c r="M634" t="s">
        <v>9</v>
      </c>
      <c r="N634" t="s">
        <v>357</v>
      </c>
    </row>
    <row r="635" spans="1:14" x14ac:dyDescent="0.25">
      <c r="A635" t="s">
        <v>8</v>
      </c>
      <c r="B635" t="s">
        <v>29</v>
      </c>
      <c r="C635" t="s">
        <v>9</v>
      </c>
      <c r="D635" t="s">
        <v>30</v>
      </c>
      <c r="E635" t="s">
        <v>257</v>
      </c>
      <c r="F635" t="s">
        <v>280</v>
      </c>
      <c r="G635" t="s">
        <v>9</v>
      </c>
      <c r="H635">
        <v>5</v>
      </c>
      <c r="I635">
        <v>5</v>
      </c>
      <c r="J635">
        <v>1.11856823266219E-2</v>
      </c>
      <c r="K635">
        <v>1.11856823266219E-2</v>
      </c>
      <c r="L635" s="1" t="s">
        <v>9</v>
      </c>
      <c r="M635" s="1" t="s">
        <v>9</v>
      </c>
      <c r="N635" t="s">
        <v>357</v>
      </c>
    </row>
    <row r="636" spans="1:14" x14ac:dyDescent="0.25">
      <c r="A636" t="s">
        <v>8</v>
      </c>
      <c r="B636" t="s">
        <v>29</v>
      </c>
      <c r="C636" t="s">
        <v>9</v>
      </c>
      <c r="D636" t="s">
        <v>30</v>
      </c>
      <c r="E636" t="s">
        <v>168</v>
      </c>
      <c r="F636" t="s">
        <v>273</v>
      </c>
      <c r="G636" t="s">
        <v>9</v>
      </c>
      <c r="H636">
        <v>100</v>
      </c>
      <c r="I636">
        <v>100</v>
      </c>
      <c r="J636">
        <v>0.228187919463087</v>
      </c>
      <c r="K636">
        <v>0.228187919463087</v>
      </c>
      <c r="L636" s="1" t="s">
        <v>9</v>
      </c>
      <c r="M636" s="1" t="s">
        <v>9</v>
      </c>
      <c r="N636" t="s">
        <v>357</v>
      </c>
    </row>
    <row r="637" spans="1:14" x14ac:dyDescent="0.25">
      <c r="A637" t="s">
        <v>8</v>
      </c>
      <c r="B637" t="s">
        <v>29</v>
      </c>
      <c r="C637" t="s">
        <v>9</v>
      </c>
      <c r="D637" t="s">
        <v>30</v>
      </c>
      <c r="E637" t="s">
        <v>257</v>
      </c>
      <c r="F637" t="s">
        <v>259</v>
      </c>
      <c r="G637" t="s">
        <v>9</v>
      </c>
      <c r="H637" s="1">
        <v>130</v>
      </c>
      <c r="I637" s="1">
        <v>130</v>
      </c>
      <c r="J637" s="1">
        <v>0.29082774049216997</v>
      </c>
      <c r="K637" s="1">
        <v>0.29082774049216997</v>
      </c>
      <c r="L637" t="s">
        <v>9</v>
      </c>
      <c r="M637" t="s">
        <v>9</v>
      </c>
      <c r="N637" t="s">
        <v>357</v>
      </c>
    </row>
    <row r="638" spans="1:14" x14ac:dyDescent="0.25">
      <c r="A638" t="s">
        <v>8</v>
      </c>
      <c r="B638" t="s">
        <v>29</v>
      </c>
      <c r="C638" t="s">
        <v>9</v>
      </c>
      <c r="D638" t="s">
        <v>30</v>
      </c>
      <c r="E638" t="s">
        <v>232</v>
      </c>
      <c r="F638" t="s">
        <v>9</v>
      </c>
      <c r="G638" t="s">
        <v>9</v>
      </c>
      <c r="H638" s="1">
        <v>445</v>
      </c>
      <c r="I638" s="1">
        <v>445</v>
      </c>
      <c r="J638" s="1">
        <v>1</v>
      </c>
      <c r="K638" s="1">
        <v>1</v>
      </c>
      <c r="L638" t="s">
        <v>9</v>
      </c>
      <c r="M638" t="s">
        <v>9</v>
      </c>
      <c r="N638" t="s">
        <v>357</v>
      </c>
    </row>
    <row r="639" spans="1:14" x14ac:dyDescent="0.25">
      <c r="A639" t="s">
        <v>8</v>
      </c>
      <c r="B639" t="s">
        <v>29</v>
      </c>
      <c r="C639" t="s">
        <v>9</v>
      </c>
      <c r="D639" t="s">
        <v>30</v>
      </c>
      <c r="E639" t="s">
        <v>180</v>
      </c>
      <c r="F639" t="s">
        <v>228</v>
      </c>
      <c r="G639" t="s">
        <v>228</v>
      </c>
      <c r="H639" s="1">
        <v>10</v>
      </c>
      <c r="I639" s="1">
        <v>10</v>
      </c>
      <c r="J639" s="1">
        <v>2.2371364653243801E-2</v>
      </c>
      <c r="K639" s="1">
        <v>2.2371364653243801E-2</v>
      </c>
      <c r="L639" t="s">
        <v>9</v>
      </c>
      <c r="M639" t="s">
        <v>9</v>
      </c>
      <c r="N639" t="s">
        <v>357</v>
      </c>
    </row>
    <row r="640" spans="1:14" x14ac:dyDescent="0.25">
      <c r="A640" t="s">
        <v>8</v>
      </c>
      <c r="B640" t="s">
        <v>29</v>
      </c>
      <c r="C640" t="s">
        <v>9</v>
      </c>
      <c r="D640" t="s">
        <v>30</v>
      </c>
      <c r="E640" t="s">
        <v>257</v>
      </c>
      <c r="F640" t="s">
        <v>228</v>
      </c>
      <c r="G640" t="s">
        <v>9</v>
      </c>
      <c r="H640" s="1">
        <v>-1</v>
      </c>
      <c r="I640" s="1">
        <v>0</v>
      </c>
      <c r="J640" s="1">
        <v>-0.01</v>
      </c>
      <c r="K640" s="1">
        <v>0</v>
      </c>
      <c r="L640" t="s">
        <v>9</v>
      </c>
      <c r="M640" t="s">
        <v>9</v>
      </c>
      <c r="N640" t="s">
        <v>357</v>
      </c>
    </row>
    <row r="641" spans="1:14" x14ac:dyDescent="0.25">
      <c r="A641" t="s">
        <v>8</v>
      </c>
      <c r="B641" t="s">
        <v>29</v>
      </c>
      <c r="C641" t="s">
        <v>9</v>
      </c>
      <c r="D641" t="s">
        <v>30</v>
      </c>
      <c r="E641" t="s">
        <v>257</v>
      </c>
      <c r="F641" t="s">
        <v>260</v>
      </c>
      <c r="G641" t="s">
        <v>9</v>
      </c>
      <c r="H641" s="1">
        <v>140</v>
      </c>
      <c r="I641" s="1">
        <v>140</v>
      </c>
      <c r="J641" s="1">
        <v>0.31319910514541399</v>
      </c>
      <c r="K641" s="1">
        <v>0.31319910514541399</v>
      </c>
      <c r="L641" t="s">
        <v>9</v>
      </c>
      <c r="M641" t="s">
        <v>9</v>
      </c>
      <c r="N641" t="s">
        <v>357</v>
      </c>
    </row>
    <row r="642" spans="1:14" x14ac:dyDescent="0.25">
      <c r="A642" t="s">
        <v>8</v>
      </c>
      <c r="B642" t="s">
        <v>29</v>
      </c>
      <c r="C642" t="s">
        <v>9</v>
      </c>
      <c r="D642" t="s">
        <v>30</v>
      </c>
      <c r="E642" t="s">
        <v>168</v>
      </c>
      <c r="F642" t="s">
        <v>272</v>
      </c>
      <c r="G642" t="s">
        <v>9</v>
      </c>
      <c r="H642" s="1">
        <v>15</v>
      </c>
      <c r="I642" s="1">
        <v>15</v>
      </c>
      <c r="J642" s="1">
        <v>3.35570469798658E-2</v>
      </c>
      <c r="K642" s="1">
        <v>3.35570469798658E-2</v>
      </c>
      <c r="L642" t="s">
        <v>9</v>
      </c>
      <c r="M642" t="s">
        <v>9</v>
      </c>
      <c r="N642" t="s">
        <v>357</v>
      </c>
    </row>
    <row r="643" spans="1:14" x14ac:dyDescent="0.25">
      <c r="A643" t="s">
        <v>8</v>
      </c>
      <c r="B643" t="s">
        <v>29</v>
      </c>
      <c r="C643" t="s">
        <v>9</v>
      </c>
      <c r="D643" t="s">
        <v>30</v>
      </c>
      <c r="E643" t="s">
        <v>166</v>
      </c>
      <c r="F643" t="s">
        <v>254</v>
      </c>
      <c r="G643" t="s">
        <v>9</v>
      </c>
      <c r="H643" s="1">
        <v>40</v>
      </c>
      <c r="I643" s="1">
        <v>40</v>
      </c>
      <c r="J643" s="1">
        <v>8.9485458612975396E-2</v>
      </c>
      <c r="K643" s="1">
        <v>8.9485458612975396E-2</v>
      </c>
      <c r="L643" t="s">
        <v>9</v>
      </c>
      <c r="M643" t="s">
        <v>9</v>
      </c>
      <c r="N643" t="s">
        <v>357</v>
      </c>
    </row>
    <row r="644" spans="1:14" x14ac:dyDescent="0.25">
      <c r="A644" t="s">
        <v>8</v>
      </c>
      <c r="B644" t="s">
        <v>29</v>
      </c>
      <c r="C644" t="s">
        <v>9</v>
      </c>
      <c r="D644" t="s">
        <v>30</v>
      </c>
      <c r="E644" t="s">
        <v>168</v>
      </c>
      <c r="F644" t="s">
        <v>271</v>
      </c>
      <c r="G644" t="s">
        <v>9</v>
      </c>
      <c r="H644" s="1">
        <v>310</v>
      </c>
      <c r="I644" s="1">
        <v>310</v>
      </c>
      <c r="J644" s="1">
        <v>0.68903803131991104</v>
      </c>
      <c r="K644" s="1">
        <v>0.68903803131991104</v>
      </c>
      <c r="L644" t="s">
        <v>9</v>
      </c>
      <c r="M644" t="s">
        <v>9</v>
      </c>
      <c r="N644" t="s">
        <v>357</v>
      </c>
    </row>
    <row r="645" spans="1:14" x14ac:dyDescent="0.25">
      <c r="A645" t="s">
        <v>8</v>
      </c>
      <c r="B645" t="s">
        <v>29</v>
      </c>
      <c r="C645" t="s">
        <v>9</v>
      </c>
      <c r="D645" t="s">
        <v>30</v>
      </c>
      <c r="E645" t="s">
        <v>166</v>
      </c>
      <c r="F645" t="s">
        <v>248</v>
      </c>
      <c r="G645" t="s">
        <v>9</v>
      </c>
      <c r="H645" s="1">
        <v>-1</v>
      </c>
      <c r="I645" s="1">
        <v>0</v>
      </c>
      <c r="J645" s="1">
        <v>-0.01</v>
      </c>
      <c r="K645" s="1">
        <v>0</v>
      </c>
      <c r="L645" t="s">
        <v>9</v>
      </c>
      <c r="M645" t="s">
        <v>9</v>
      </c>
      <c r="N645" t="s">
        <v>357</v>
      </c>
    </row>
    <row r="646" spans="1:14" x14ac:dyDescent="0.25">
      <c r="A646" t="s">
        <v>8</v>
      </c>
      <c r="B646" t="s">
        <v>29</v>
      </c>
      <c r="C646" t="s">
        <v>9</v>
      </c>
      <c r="D646" t="s">
        <v>30</v>
      </c>
      <c r="E646" t="s">
        <v>166</v>
      </c>
      <c r="F646" t="s">
        <v>252</v>
      </c>
      <c r="G646" t="s">
        <v>9</v>
      </c>
      <c r="H646" s="1">
        <v>10</v>
      </c>
      <c r="I646" s="1">
        <v>10</v>
      </c>
      <c r="J646" s="1">
        <v>2.2371364653243801E-2</v>
      </c>
      <c r="K646" s="1">
        <v>2.2371364653243801E-2</v>
      </c>
      <c r="L646" t="s">
        <v>9</v>
      </c>
      <c r="M646" t="s">
        <v>9</v>
      </c>
      <c r="N646" t="s">
        <v>357</v>
      </c>
    </row>
    <row r="647" spans="1:14" x14ac:dyDescent="0.25">
      <c r="A647" t="s">
        <v>8</v>
      </c>
      <c r="B647" t="s">
        <v>29</v>
      </c>
      <c r="C647" t="s">
        <v>9</v>
      </c>
      <c r="D647" t="s">
        <v>30</v>
      </c>
      <c r="E647" t="s">
        <v>242</v>
      </c>
      <c r="F647" t="s">
        <v>248</v>
      </c>
      <c r="G647" t="s">
        <v>9</v>
      </c>
      <c r="H647" s="1">
        <v>-1</v>
      </c>
      <c r="I647" s="1">
        <v>0</v>
      </c>
      <c r="J647" s="1">
        <v>-0.01</v>
      </c>
      <c r="K647" s="1">
        <v>0</v>
      </c>
      <c r="L647" t="s">
        <v>9</v>
      </c>
      <c r="M647" t="s">
        <v>9</v>
      </c>
      <c r="N647" t="s">
        <v>357</v>
      </c>
    </row>
    <row r="648" spans="1:14" x14ac:dyDescent="0.25">
      <c r="A648" t="s">
        <v>8</v>
      </c>
      <c r="B648" t="s">
        <v>29</v>
      </c>
      <c r="C648" t="s">
        <v>9</v>
      </c>
      <c r="D648" t="s">
        <v>30</v>
      </c>
      <c r="E648" t="s">
        <v>257</v>
      </c>
      <c r="F648" t="s">
        <v>340</v>
      </c>
      <c r="G648" t="s">
        <v>9</v>
      </c>
      <c r="H648" s="1">
        <v>15</v>
      </c>
      <c r="I648" s="1">
        <v>15</v>
      </c>
      <c r="J648" s="1">
        <v>3.5794183445190197E-2</v>
      </c>
      <c r="K648" s="1">
        <v>3.5794183445190197E-2</v>
      </c>
      <c r="L648" t="s">
        <v>9</v>
      </c>
      <c r="M648" t="s">
        <v>9</v>
      </c>
      <c r="N648" t="s">
        <v>357</v>
      </c>
    </row>
    <row r="649" spans="1:14" x14ac:dyDescent="0.25">
      <c r="A649" t="s">
        <v>8</v>
      </c>
      <c r="B649" t="s">
        <v>29</v>
      </c>
      <c r="C649" t="s">
        <v>9</v>
      </c>
      <c r="D649" t="s">
        <v>30</v>
      </c>
      <c r="E649" t="s">
        <v>168</v>
      </c>
      <c r="F649" t="s">
        <v>274</v>
      </c>
      <c r="G649" t="s">
        <v>9</v>
      </c>
      <c r="H649" s="1">
        <v>20</v>
      </c>
      <c r="I649" s="1">
        <v>20</v>
      </c>
      <c r="J649" s="1">
        <v>4.9217002237136501E-2</v>
      </c>
      <c r="K649" s="1">
        <v>4.9217002237136501E-2</v>
      </c>
      <c r="L649" t="s">
        <v>9</v>
      </c>
      <c r="M649" t="s">
        <v>9</v>
      </c>
      <c r="N649" t="s">
        <v>357</v>
      </c>
    </row>
    <row r="650" spans="1:14" x14ac:dyDescent="0.25">
      <c r="A650" t="s">
        <v>8</v>
      </c>
      <c r="B650" t="s">
        <v>29</v>
      </c>
      <c r="C650" t="s">
        <v>9</v>
      </c>
      <c r="D650" t="s">
        <v>30</v>
      </c>
      <c r="E650" t="s">
        <v>168</v>
      </c>
      <c r="F650" t="s">
        <v>248</v>
      </c>
      <c r="G650" t="s">
        <v>9</v>
      </c>
      <c r="H650" s="1">
        <v>-1</v>
      </c>
      <c r="I650" s="1">
        <v>0</v>
      </c>
      <c r="J650" s="1">
        <v>-0.01</v>
      </c>
      <c r="K650" s="1">
        <v>0</v>
      </c>
      <c r="L650" t="s">
        <v>9</v>
      </c>
      <c r="M650" t="s">
        <v>9</v>
      </c>
      <c r="N650" t="s">
        <v>357</v>
      </c>
    </row>
    <row r="651" spans="1:14" x14ac:dyDescent="0.25">
      <c r="A651" t="s">
        <v>8</v>
      </c>
      <c r="B651" t="s">
        <v>29</v>
      </c>
      <c r="C651" t="s">
        <v>9</v>
      </c>
      <c r="D651" t="s">
        <v>30</v>
      </c>
      <c r="E651" t="s">
        <v>180</v>
      </c>
      <c r="F651" t="s">
        <v>218</v>
      </c>
      <c r="G651" t="s">
        <v>215</v>
      </c>
      <c r="H651" s="1">
        <v>410</v>
      </c>
      <c r="I651" s="1">
        <v>410</v>
      </c>
      <c r="J651" s="1">
        <v>0.91498881431767298</v>
      </c>
      <c r="K651" s="1">
        <v>0.91498881431767298</v>
      </c>
      <c r="L651" t="s">
        <v>9</v>
      </c>
      <c r="M651" t="s">
        <v>9</v>
      </c>
      <c r="N651" t="s">
        <v>357</v>
      </c>
    </row>
    <row r="652" spans="1:14" x14ac:dyDescent="0.25">
      <c r="A652" t="s">
        <v>8</v>
      </c>
      <c r="B652" t="s">
        <v>29</v>
      </c>
      <c r="C652" t="s">
        <v>9</v>
      </c>
      <c r="D652" t="s">
        <v>30</v>
      </c>
      <c r="E652" t="s">
        <v>166</v>
      </c>
      <c r="F652" t="s">
        <v>169</v>
      </c>
      <c r="G652" t="s">
        <v>9</v>
      </c>
      <c r="H652" s="1">
        <v>390</v>
      </c>
      <c r="I652" s="1">
        <v>390</v>
      </c>
      <c r="J652" s="1">
        <v>0.87695749440715898</v>
      </c>
      <c r="K652" s="1">
        <v>0.87695749440715898</v>
      </c>
      <c r="L652" t="s">
        <v>9</v>
      </c>
      <c r="M652" t="s">
        <v>9</v>
      </c>
      <c r="N652" t="s">
        <v>357</v>
      </c>
    </row>
    <row r="653" spans="1:14" x14ac:dyDescent="0.25">
      <c r="A653" t="s">
        <v>8</v>
      </c>
      <c r="B653" t="s">
        <v>29</v>
      </c>
      <c r="C653" t="s">
        <v>9</v>
      </c>
      <c r="D653" t="s">
        <v>30</v>
      </c>
      <c r="E653" t="s">
        <v>242</v>
      </c>
      <c r="F653" t="s">
        <v>234</v>
      </c>
      <c r="G653" t="s">
        <v>9</v>
      </c>
      <c r="H653" s="1">
        <v>210</v>
      </c>
      <c r="I653" s="1">
        <v>210</v>
      </c>
      <c r="J653" s="1">
        <v>0.46756152125279599</v>
      </c>
      <c r="K653" s="1">
        <v>0.46756152125279599</v>
      </c>
      <c r="L653" t="s">
        <v>9</v>
      </c>
      <c r="M653" t="s">
        <v>9</v>
      </c>
      <c r="N653" t="s">
        <v>357</v>
      </c>
    </row>
    <row r="654" spans="1:14" x14ac:dyDescent="0.25">
      <c r="A654" t="s">
        <v>8</v>
      </c>
      <c r="B654" t="s">
        <v>29</v>
      </c>
      <c r="C654" t="s">
        <v>9</v>
      </c>
      <c r="D654" t="s">
        <v>30</v>
      </c>
      <c r="E654" t="s">
        <v>229</v>
      </c>
      <c r="F654" t="s">
        <v>248</v>
      </c>
      <c r="G654" t="s">
        <v>9</v>
      </c>
      <c r="H654" s="1">
        <v>20</v>
      </c>
      <c r="I654" s="1">
        <v>20</v>
      </c>
      <c r="J654" s="1">
        <v>4.0268456375838903E-2</v>
      </c>
      <c r="K654" s="1">
        <v>4.0268456375838903E-2</v>
      </c>
      <c r="L654" t="s">
        <v>9</v>
      </c>
      <c r="M654" t="s">
        <v>9</v>
      </c>
      <c r="N654" t="s">
        <v>357</v>
      </c>
    </row>
    <row r="655" spans="1:14" x14ac:dyDescent="0.25">
      <c r="A655" t="s">
        <v>8</v>
      </c>
      <c r="B655" t="s">
        <v>29</v>
      </c>
      <c r="C655" t="s">
        <v>9</v>
      </c>
      <c r="D655" t="s">
        <v>30</v>
      </c>
      <c r="E655" t="s">
        <v>242</v>
      </c>
      <c r="F655" t="s">
        <v>235</v>
      </c>
      <c r="G655" t="s">
        <v>9</v>
      </c>
      <c r="H655" s="1">
        <v>55</v>
      </c>
      <c r="I655" s="1">
        <v>55</v>
      </c>
      <c r="J655" s="1">
        <v>0.12751677852349</v>
      </c>
      <c r="K655" s="1">
        <v>0.12751677852349</v>
      </c>
      <c r="L655" t="s">
        <v>9</v>
      </c>
      <c r="M655" t="s">
        <v>9</v>
      </c>
      <c r="N655" t="s">
        <v>357</v>
      </c>
    </row>
    <row r="656" spans="1:14" x14ac:dyDescent="0.25">
      <c r="A656" t="s">
        <v>8</v>
      </c>
      <c r="B656" t="s">
        <v>29</v>
      </c>
      <c r="C656" t="s">
        <v>9</v>
      </c>
      <c r="D656" t="s">
        <v>30</v>
      </c>
      <c r="E656" t="s">
        <v>166</v>
      </c>
      <c r="F656" t="s">
        <v>170</v>
      </c>
      <c r="G656" t="s">
        <v>9</v>
      </c>
      <c r="H656" s="1">
        <v>-1</v>
      </c>
      <c r="I656" s="1">
        <v>0</v>
      </c>
      <c r="J656" s="1">
        <v>-0.01</v>
      </c>
      <c r="K656" s="1">
        <v>0</v>
      </c>
      <c r="L656" t="s">
        <v>9</v>
      </c>
      <c r="M656" t="s">
        <v>9</v>
      </c>
      <c r="N656" t="s">
        <v>357</v>
      </c>
    </row>
    <row r="657" spans="1:14" x14ac:dyDescent="0.25">
      <c r="A657" t="s">
        <v>8</v>
      </c>
      <c r="B657" t="s">
        <v>29</v>
      </c>
      <c r="C657" t="s">
        <v>9</v>
      </c>
      <c r="D657" t="s">
        <v>30</v>
      </c>
      <c r="E657" t="s">
        <v>242</v>
      </c>
      <c r="F657" t="s">
        <v>237</v>
      </c>
      <c r="G657" t="s">
        <v>9</v>
      </c>
      <c r="H657" s="1">
        <v>20</v>
      </c>
      <c r="I657" s="1">
        <v>20</v>
      </c>
      <c r="J657" s="1">
        <v>4.25055928411633E-2</v>
      </c>
      <c r="K657" s="1">
        <v>4.25055928411633E-2</v>
      </c>
      <c r="L657" t="s">
        <v>9</v>
      </c>
      <c r="M657" t="s">
        <v>9</v>
      </c>
      <c r="N657" t="s">
        <v>357</v>
      </c>
    </row>
    <row r="658" spans="1:14" x14ac:dyDescent="0.25">
      <c r="A658" t="s">
        <v>8</v>
      </c>
      <c r="B658" t="s">
        <v>29</v>
      </c>
      <c r="C658" t="s">
        <v>9</v>
      </c>
      <c r="D658" t="s">
        <v>30</v>
      </c>
      <c r="E658" t="s">
        <v>353</v>
      </c>
      <c r="F658" t="s">
        <v>15</v>
      </c>
      <c r="G658" t="s">
        <v>9</v>
      </c>
      <c r="H658" s="1">
        <v>-1</v>
      </c>
      <c r="I658" s="1">
        <v>0</v>
      </c>
      <c r="J658" s="1">
        <v>-0.01</v>
      </c>
      <c r="K658" s="1">
        <v>0</v>
      </c>
      <c r="L658" t="s">
        <v>9</v>
      </c>
      <c r="M658" t="s">
        <v>9</v>
      </c>
      <c r="N658" t="s">
        <v>357</v>
      </c>
    </row>
    <row r="659" spans="1:14" x14ac:dyDescent="0.25">
      <c r="A659" t="s">
        <v>8</v>
      </c>
      <c r="B659" t="s">
        <v>29</v>
      </c>
      <c r="C659" t="s">
        <v>9</v>
      </c>
      <c r="D659" t="s">
        <v>30</v>
      </c>
      <c r="E659" t="s">
        <v>166</v>
      </c>
      <c r="F659" t="s">
        <v>167</v>
      </c>
      <c r="G659" t="s">
        <v>9</v>
      </c>
      <c r="H659" s="1">
        <v>-1</v>
      </c>
      <c r="I659" s="1">
        <v>0</v>
      </c>
      <c r="J659" s="1">
        <v>-0.01</v>
      </c>
      <c r="K659" s="1">
        <v>0</v>
      </c>
      <c r="L659" t="s">
        <v>9</v>
      </c>
      <c r="M659" t="s">
        <v>9</v>
      </c>
      <c r="N659" t="s">
        <v>357</v>
      </c>
    </row>
    <row r="660" spans="1:14" x14ac:dyDescent="0.25">
      <c r="A660" t="s">
        <v>8</v>
      </c>
      <c r="B660" t="s">
        <v>29</v>
      </c>
      <c r="C660" t="s">
        <v>9</v>
      </c>
      <c r="D660" t="s">
        <v>30</v>
      </c>
      <c r="E660" t="s">
        <v>242</v>
      </c>
      <c r="F660" t="s">
        <v>236</v>
      </c>
      <c r="G660" t="s">
        <v>9</v>
      </c>
      <c r="H660" s="1">
        <v>5</v>
      </c>
      <c r="I660" s="1">
        <v>5</v>
      </c>
      <c r="J660" s="1">
        <v>1.34228187919463E-2</v>
      </c>
      <c r="K660" s="1">
        <v>1.34228187919463E-2</v>
      </c>
      <c r="L660" t="s">
        <v>9</v>
      </c>
      <c r="M660" t="s">
        <v>9</v>
      </c>
      <c r="N660" t="s">
        <v>357</v>
      </c>
    </row>
    <row r="661" spans="1:14" x14ac:dyDescent="0.25">
      <c r="A661" t="s">
        <v>8</v>
      </c>
      <c r="B661" t="s">
        <v>29</v>
      </c>
      <c r="C661" t="s">
        <v>9</v>
      </c>
      <c r="D661" t="s">
        <v>30</v>
      </c>
      <c r="E661" t="s">
        <v>242</v>
      </c>
      <c r="F661" t="s">
        <v>239</v>
      </c>
      <c r="G661" t="s">
        <v>9</v>
      </c>
      <c r="H661" s="1">
        <v>155</v>
      </c>
      <c r="I661" s="1">
        <v>155</v>
      </c>
      <c r="J661" s="1">
        <v>0.34228187919463099</v>
      </c>
      <c r="K661" s="1">
        <v>0.34228187919463099</v>
      </c>
      <c r="L661" t="s">
        <v>9</v>
      </c>
      <c r="M661" t="s">
        <v>9</v>
      </c>
      <c r="N661" t="s">
        <v>357</v>
      </c>
    </row>
    <row r="662" spans="1:14" x14ac:dyDescent="0.25">
      <c r="A662" t="s">
        <v>8</v>
      </c>
      <c r="B662" t="s">
        <v>31</v>
      </c>
      <c r="C662" t="s">
        <v>9</v>
      </c>
      <c r="D662" t="s">
        <v>294</v>
      </c>
      <c r="E662" t="s">
        <v>180</v>
      </c>
      <c r="F662" t="s">
        <v>219</v>
      </c>
      <c r="G662" t="s">
        <v>216</v>
      </c>
      <c r="H662" s="1">
        <v>-1</v>
      </c>
      <c r="I662" s="1">
        <v>0</v>
      </c>
      <c r="J662" s="1">
        <v>-0.01</v>
      </c>
      <c r="K662" s="1">
        <v>0</v>
      </c>
      <c r="L662" t="s">
        <v>9</v>
      </c>
      <c r="M662" t="s">
        <v>9</v>
      </c>
      <c r="N662" t="s">
        <v>357</v>
      </c>
    </row>
    <row r="663" spans="1:14" x14ac:dyDescent="0.25">
      <c r="A663" t="s">
        <v>8</v>
      </c>
      <c r="B663" t="s">
        <v>31</v>
      </c>
      <c r="C663" t="s">
        <v>9</v>
      </c>
      <c r="D663" t="s">
        <v>294</v>
      </c>
      <c r="E663" t="s">
        <v>242</v>
      </c>
      <c r="F663" t="s">
        <v>239</v>
      </c>
      <c r="G663" t="s">
        <v>9</v>
      </c>
      <c r="H663" s="1">
        <v>100</v>
      </c>
      <c r="I663" s="1">
        <v>100</v>
      </c>
      <c r="J663" s="1">
        <v>0.47142857142857097</v>
      </c>
      <c r="K663" s="1">
        <v>0.47142857142857097</v>
      </c>
      <c r="L663" t="s">
        <v>9</v>
      </c>
      <c r="M663" t="s">
        <v>9</v>
      </c>
      <c r="N663" t="s">
        <v>357</v>
      </c>
    </row>
    <row r="664" spans="1:14" x14ac:dyDescent="0.25">
      <c r="A664" t="s">
        <v>8</v>
      </c>
      <c r="B664" t="s">
        <v>31</v>
      </c>
      <c r="C664" t="s">
        <v>9</v>
      </c>
      <c r="D664" t="s">
        <v>294</v>
      </c>
      <c r="E664" t="s">
        <v>229</v>
      </c>
      <c r="F664" t="s">
        <v>217</v>
      </c>
      <c r="G664" t="s">
        <v>9</v>
      </c>
      <c r="H664" s="1">
        <v>-1</v>
      </c>
      <c r="I664" s="1">
        <v>0</v>
      </c>
      <c r="J664" s="1">
        <v>-0.01</v>
      </c>
      <c r="K664" s="1">
        <v>0</v>
      </c>
      <c r="L664" t="s">
        <v>9</v>
      </c>
      <c r="M664" t="s">
        <v>9</v>
      </c>
      <c r="N664" t="s">
        <v>357</v>
      </c>
    </row>
    <row r="665" spans="1:14" x14ac:dyDescent="0.25">
      <c r="A665" t="s">
        <v>8</v>
      </c>
      <c r="B665" t="s">
        <v>31</v>
      </c>
      <c r="C665" t="s">
        <v>9</v>
      </c>
      <c r="D665" t="s">
        <v>294</v>
      </c>
      <c r="E665" t="s">
        <v>229</v>
      </c>
      <c r="F665" t="s">
        <v>230</v>
      </c>
      <c r="G665" t="s">
        <v>9</v>
      </c>
      <c r="H665" s="1">
        <v>10</v>
      </c>
      <c r="I665" s="1">
        <v>10</v>
      </c>
      <c r="J665" s="1">
        <v>5.2380952380952403E-2</v>
      </c>
      <c r="K665" s="1">
        <v>5.2380952380952403E-2</v>
      </c>
      <c r="L665" t="s">
        <v>9</v>
      </c>
      <c r="M665" t="s">
        <v>9</v>
      </c>
      <c r="N665" t="s">
        <v>357</v>
      </c>
    </row>
    <row r="666" spans="1:14" x14ac:dyDescent="0.25">
      <c r="A666" t="s">
        <v>8</v>
      </c>
      <c r="B666" t="s">
        <v>31</v>
      </c>
      <c r="C666" t="s">
        <v>9</v>
      </c>
      <c r="D666" t="s">
        <v>294</v>
      </c>
      <c r="E666" t="s">
        <v>257</v>
      </c>
      <c r="F666" t="s">
        <v>228</v>
      </c>
      <c r="G666" t="s">
        <v>9</v>
      </c>
      <c r="H666" s="1">
        <v>-1</v>
      </c>
      <c r="I666" s="1">
        <v>0</v>
      </c>
      <c r="J666" s="1">
        <v>-0.01</v>
      </c>
      <c r="K666" s="1">
        <v>0</v>
      </c>
      <c r="L666" t="s">
        <v>9</v>
      </c>
      <c r="M666" t="s">
        <v>9</v>
      </c>
      <c r="N666" t="s">
        <v>357</v>
      </c>
    </row>
    <row r="667" spans="1:14" x14ac:dyDescent="0.25">
      <c r="A667" t="s">
        <v>8</v>
      </c>
      <c r="B667" t="s">
        <v>31</v>
      </c>
      <c r="C667" t="s">
        <v>9</v>
      </c>
      <c r="D667" t="s">
        <v>294</v>
      </c>
      <c r="E667" t="s">
        <v>166</v>
      </c>
      <c r="F667" t="s">
        <v>167</v>
      </c>
      <c r="G667" t="s">
        <v>9</v>
      </c>
      <c r="H667" s="1">
        <v>-1</v>
      </c>
      <c r="I667" s="1">
        <v>0</v>
      </c>
      <c r="J667" s="1">
        <v>-0.01</v>
      </c>
      <c r="K667" s="1">
        <v>0</v>
      </c>
      <c r="L667" t="s">
        <v>9</v>
      </c>
      <c r="M667" t="s">
        <v>9</v>
      </c>
      <c r="N667" t="s">
        <v>357</v>
      </c>
    </row>
    <row r="668" spans="1:14" x14ac:dyDescent="0.25">
      <c r="A668" t="s">
        <v>8</v>
      </c>
      <c r="B668" t="s">
        <v>31</v>
      </c>
      <c r="C668" t="s">
        <v>9</v>
      </c>
      <c r="D668" t="s">
        <v>294</v>
      </c>
      <c r="E668" t="s">
        <v>172</v>
      </c>
      <c r="F668" t="s">
        <v>9</v>
      </c>
      <c r="G668" t="s">
        <v>9</v>
      </c>
      <c r="H668" s="1" t="s">
        <v>9</v>
      </c>
      <c r="I668" s="1" t="s">
        <v>9</v>
      </c>
      <c r="J668" s="1" t="s">
        <v>9</v>
      </c>
      <c r="K668" s="1" t="s">
        <v>9</v>
      </c>
      <c r="L668">
        <v>8.9090900000000008</v>
      </c>
      <c r="M668">
        <v>8</v>
      </c>
      <c r="N668" t="s">
        <v>357</v>
      </c>
    </row>
    <row r="669" spans="1:14" x14ac:dyDescent="0.25">
      <c r="A669" t="s">
        <v>8</v>
      </c>
      <c r="B669" t="s">
        <v>31</v>
      </c>
      <c r="C669" t="s">
        <v>9</v>
      </c>
      <c r="D669" t="s">
        <v>294</v>
      </c>
      <c r="E669" t="s">
        <v>165</v>
      </c>
      <c r="F669" t="s">
        <v>9</v>
      </c>
      <c r="G669" t="s">
        <v>9</v>
      </c>
      <c r="H669" s="1" t="s">
        <v>9</v>
      </c>
      <c r="I669" s="1" t="s">
        <v>9</v>
      </c>
      <c r="J669" s="1" t="s">
        <v>9</v>
      </c>
      <c r="K669" s="1" t="s">
        <v>9</v>
      </c>
      <c r="L669">
        <v>31.357140000000001</v>
      </c>
      <c r="M669">
        <v>31.5</v>
      </c>
      <c r="N669" t="s">
        <v>357</v>
      </c>
    </row>
    <row r="670" spans="1:14" x14ac:dyDescent="0.25">
      <c r="A670" t="s">
        <v>8</v>
      </c>
      <c r="B670" t="s">
        <v>31</v>
      </c>
      <c r="C670" t="s">
        <v>9</v>
      </c>
      <c r="D670" t="s">
        <v>294</v>
      </c>
      <c r="E670" t="s">
        <v>10</v>
      </c>
      <c r="F670" t="s">
        <v>240</v>
      </c>
      <c r="G670" t="s">
        <v>9</v>
      </c>
      <c r="H670" s="1">
        <v>1</v>
      </c>
      <c r="I670" s="1" t="s">
        <v>9</v>
      </c>
      <c r="J670" s="1" t="s">
        <v>9</v>
      </c>
      <c r="K670" s="1" t="s">
        <v>9</v>
      </c>
      <c r="L670" t="s">
        <v>9</v>
      </c>
      <c r="M670" t="s">
        <v>9</v>
      </c>
      <c r="N670" t="s">
        <v>357</v>
      </c>
    </row>
    <row r="671" spans="1:14" x14ac:dyDescent="0.25">
      <c r="A671" t="s">
        <v>8</v>
      </c>
      <c r="B671" t="s">
        <v>31</v>
      </c>
      <c r="C671" t="s">
        <v>9</v>
      </c>
      <c r="D671" t="s">
        <v>294</v>
      </c>
      <c r="E671" t="s">
        <v>353</v>
      </c>
      <c r="F671" t="s">
        <v>15</v>
      </c>
      <c r="G671" t="s">
        <v>9</v>
      </c>
      <c r="H671" s="1">
        <v>60</v>
      </c>
      <c r="I671" s="1">
        <v>60</v>
      </c>
      <c r="J671" s="1">
        <v>0.29523809523809502</v>
      </c>
      <c r="K671" s="1">
        <v>0.29523809523809502</v>
      </c>
      <c r="L671" t="s">
        <v>9</v>
      </c>
      <c r="M671" t="s">
        <v>9</v>
      </c>
      <c r="N671" t="s">
        <v>357</v>
      </c>
    </row>
    <row r="672" spans="1:14" x14ac:dyDescent="0.25">
      <c r="A672" t="s">
        <v>8</v>
      </c>
      <c r="B672" t="s">
        <v>31</v>
      </c>
      <c r="C672" t="s">
        <v>9</v>
      </c>
      <c r="D672" t="s">
        <v>294</v>
      </c>
      <c r="E672" t="s">
        <v>229</v>
      </c>
      <c r="F672" t="s">
        <v>231</v>
      </c>
      <c r="G672" t="s">
        <v>9</v>
      </c>
      <c r="H672" s="1">
        <v>200</v>
      </c>
      <c r="I672" s="1">
        <v>200</v>
      </c>
      <c r="J672" s="1">
        <v>0.94761904761904803</v>
      </c>
      <c r="K672" s="1">
        <v>0.94761904761904803</v>
      </c>
      <c r="L672" t="s">
        <v>9</v>
      </c>
      <c r="M672" t="s">
        <v>9</v>
      </c>
      <c r="N672" t="s">
        <v>357</v>
      </c>
    </row>
    <row r="673" spans="1:14" x14ac:dyDescent="0.25">
      <c r="A673" t="s">
        <v>8</v>
      </c>
      <c r="B673" t="s">
        <v>31</v>
      </c>
      <c r="C673" t="s">
        <v>9</v>
      </c>
      <c r="D673" t="s">
        <v>294</v>
      </c>
      <c r="E673" t="s">
        <v>166</v>
      </c>
      <c r="F673" t="s">
        <v>171</v>
      </c>
      <c r="G673" t="s">
        <v>9</v>
      </c>
      <c r="H673" s="1">
        <v>-1</v>
      </c>
      <c r="I673" s="1">
        <v>0</v>
      </c>
      <c r="J673" s="1">
        <v>-0.01</v>
      </c>
      <c r="K673" s="1">
        <v>0</v>
      </c>
      <c r="L673" t="s">
        <v>9</v>
      </c>
      <c r="M673" t="s">
        <v>9</v>
      </c>
      <c r="N673" t="s">
        <v>357</v>
      </c>
    </row>
    <row r="674" spans="1:14" x14ac:dyDescent="0.25">
      <c r="A674" t="s">
        <v>8</v>
      </c>
      <c r="B674" t="s">
        <v>31</v>
      </c>
      <c r="C674" t="s">
        <v>9</v>
      </c>
      <c r="D674" t="s">
        <v>294</v>
      </c>
      <c r="E674" t="s">
        <v>166</v>
      </c>
      <c r="F674" t="s">
        <v>248</v>
      </c>
      <c r="G674" t="s">
        <v>9</v>
      </c>
      <c r="H674" s="1">
        <v>-1</v>
      </c>
      <c r="I674" s="1">
        <v>0</v>
      </c>
      <c r="J674" s="1">
        <v>-0.01</v>
      </c>
      <c r="K674" s="1">
        <v>0</v>
      </c>
      <c r="L674" t="s">
        <v>9</v>
      </c>
      <c r="M674" t="s">
        <v>9</v>
      </c>
      <c r="N674" t="s">
        <v>357</v>
      </c>
    </row>
    <row r="675" spans="1:14" x14ac:dyDescent="0.25">
      <c r="A675" t="s">
        <v>8</v>
      </c>
      <c r="B675" t="s">
        <v>31</v>
      </c>
      <c r="C675" t="s">
        <v>9</v>
      </c>
      <c r="D675" t="s">
        <v>294</v>
      </c>
      <c r="E675" t="s">
        <v>257</v>
      </c>
      <c r="F675" t="s">
        <v>261</v>
      </c>
      <c r="G675" t="s">
        <v>9</v>
      </c>
      <c r="H675" s="1">
        <v>50</v>
      </c>
      <c r="I675" s="1">
        <v>50</v>
      </c>
      <c r="J675" s="1">
        <v>0.22857142857142901</v>
      </c>
      <c r="K675" s="1">
        <v>0.22857142857142901</v>
      </c>
      <c r="L675" t="s">
        <v>9</v>
      </c>
      <c r="M675" t="s">
        <v>9</v>
      </c>
      <c r="N675" t="s">
        <v>357</v>
      </c>
    </row>
    <row r="676" spans="1:14" x14ac:dyDescent="0.25">
      <c r="A676" t="s">
        <v>8</v>
      </c>
      <c r="B676" t="s">
        <v>31</v>
      </c>
      <c r="C676" t="s">
        <v>9</v>
      </c>
      <c r="D676" t="s">
        <v>294</v>
      </c>
      <c r="E676" t="s">
        <v>166</v>
      </c>
      <c r="F676" t="s">
        <v>253</v>
      </c>
      <c r="G676" t="s">
        <v>9</v>
      </c>
      <c r="H676" s="1">
        <v>-1</v>
      </c>
      <c r="I676" s="1">
        <v>0</v>
      </c>
      <c r="J676" s="1">
        <v>-0.01</v>
      </c>
      <c r="K676" s="1">
        <v>0</v>
      </c>
      <c r="L676" t="s">
        <v>9</v>
      </c>
      <c r="M676" t="s">
        <v>9</v>
      </c>
      <c r="N676" t="s">
        <v>357</v>
      </c>
    </row>
    <row r="677" spans="1:14" x14ac:dyDescent="0.25">
      <c r="A677" t="s">
        <v>8</v>
      </c>
      <c r="B677" t="s">
        <v>31</v>
      </c>
      <c r="C677" t="s">
        <v>9</v>
      </c>
      <c r="D677" t="s">
        <v>294</v>
      </c>
      <c r="E677" t="s">
        <v>242</v>
      </c>
      <c r="F677" t="s">
        <v>238</v>
      </c>
      <c r="G677" t="s">
        <v>9</v>
      </c>
      <c r="H677" s="1">
        <v>-1</v>
      </c>
      <c r="I677" s="1">
        <v>0</v>
      </c>
      <c r="J677" s="1">
        <v>-0.01</v>
      </c>
      <c r="K677" s="1">
        <v>0</v>
      </c>
      <c r="L677" t="s">
        <v>9</v>
      </c>
      <c r="M677" t="s">
        <v>9</v>
      </c>
      <c r="N677" t="s">
        <v>357</v>
      </c>
    </row>
    <row r="678" spans="1:14" x14ac:dyDescent="0.25">
      <c r="A678" t="s">
        <v>8</v>
      </c>
      <c r="B678" t="s">
        <v>31</v>
      </c>
      <c r="C678" t="s">
        <v>9</v>
      </c>
      <c r="D678" t="s">
        <v>294</v>
      </c>
      <c r="E678" t="s">
        <v>168</v>
      </c>
      <c r="F678" t="s">
        <v>272</v>
      </c>
      <c r="G678" t="s">
        <v>9</v>
      </c>
      <c r="H678" s="1">
        <v>20</v>
      </c>
      <c r="I678" s="1">
        <v>20</v>
      </c>
      <c r="J678" s="1">
        <v>8.5714285714285701E-2</v>
      </c>
      <c r="K678" s="1">
        <v>8.5714285714285701E-2</v>
      </c>
      <c r="L678" t="s">
        <v>9</v>
      </c>
      <c r="M678" t="s">
        <v>9</v>
      </c>
      <c r="N678" t="s">
        <v>357</v>
      </c>
    </row>
    <row r="679" spans="1:14" x14ac:dyDescent="0.25">
      <c r="A679" t="s">
        <v>8</v>
      </c>
      <c r="B679" t="s">
        <v>31</v>
      </c>
      <c r="C679" t="s">
        <v>9</v>
      </c>
      <c r="D679" t="s">
        <v>294</v>
      </c>
      <c r="E679" t="s">
        <v>257</v>
      </c>
      <c r="F679" t="s">
        <v>259</v>
      </c>
      <c r="G679" t="s">
        <v>9</v>
      </c>
      <c r="H679" s="1">
        <v>50</v>
      </c>
      <c r="I679" s="1">
        <v>50</v>
      </c>
      <c r="J679" s="1">
        <v>0.24285714285714299</v>
      </c>
      <c r="K679" s="1">
        <v>0.24285714285714299</v>
      </c>
      <c r="L679" t="s">
        <v>9</v>
      </c>
      <c r="M679" t="s">
        <v>9</v>
      </c>
      <c r="N679" t="s">
        <v>357</v>
      </c>
    </row>
    <row r="680" spans="1:14" x14ac:dyDescent="0.25">
      <c r="A680" t="s">
        <v>8</v>
      </c>
      <c r="B680" t="s">
        <v>31</v>
      </c>
      <c r="C680" t="s">
        <v>9</v>
      </c>
      <c r="D680" t="s">
        <v>294</v>
      </c>
      <c r="E680" t="s">
        <v>353</v>
      </c>
      <c r="F680" t="s">
        <v>13</v>
      </c>
      <c r="G680" t="s">
        <v>9</v>
      </c>
      <c r="H680" s="1">
        <v>40</v>
      </c>
      <c r="I680" s="1">
        <v>40</v>
      </c>
      <c r="J680" s="1">
        <v>0.180952380952381</v>
      </c>
      <c r="K680" s="1">
        <v>0.180952380952381</v>
      </c>
      <c r="L680" t="s">
        <v>9</v>
      </c>
      <c r="M680" t="s">
        <v>9</v>
      </c>
      <c r="N680" t="s">
        <v>357</v>
      </c>
    </row>
    <row r="681" spans="1:14" x14ac:dyDescent="0.25">
      <c r="A681" t="s">
        <v>8</v>
      </c>
      <c r="B681" t="s">
        <v>31</v>
      </c>
      <c r="C681" t="s">
        <v>9</v>
      </c>
      <c r="D681" t="s">
        <v>294</v>
      </c>
      <c r="E681" t="s">
        <v>257</v>
      </c>
      <c r="F681" t="s">
        <v>260</v>
      </c>
      <c r="G681" t="s">
        <v>9</v>
      </c>
      <c r="H681" s="1">
        <v>80</v>
      </c>
      <c r="I681" s="1">
        <v>80</v>
      </c>
      <c r="J681" s="1">
        <v>0.371428571428571</v>
      </c>
      <c r="K681" s="1">
        <v>0.371428571428571</v>
      </c>
      <c r="L681" t="s">
        <v>9</v>
      </c>
      <c r="M681" t="s">
        <v>9</v>
      </c>
      <c r="N681" t="s">
        <v>357</v>
      </c>
    </row>
    <row r="682" spans="1:14" x14ac:dyDescent="0.25">
      <c r="A682" t="s">
        <v>8</v>
      </c>
      <c r="B682" t="s">
        <v>31</v>
      </c>
      <c r="C682" t="s">
        <v>9</v>
      </c>
      <c r="D682" t="s">
        <v>294</v>
      </c>
      <c r="E682" t="s">
        <v>353</v>
      </c>
      <c r="F682" t="s">
        <v>14</v>
      </c>
      <c r="G682" t="s">
        <v>9</v>
      </c>
      <c r="H682" s="1">
        <v>100</v>
      </c>
      <c r="I682" s="1">
        <v>100</v>
      </c>
      <c r="J682" s="1">
        <v>0.48571428571428599</v>
      </c>
      <c r="K682" s="1">
        <v>0.48571428571428599</v>
      </c>
      <c r="L682" t="s">
        <v>9</v>
      </c>
      <c r="M682" t="s">
        <v>9</v>
      </c>
      <c r="N682" t="s">
        <v>357</v>
      </c>
    </row>
    <row r="683" spans="1:14" x14ac:dyDescent="0.25">
      <c r="A683" t="s">
        <v>8</v>
      </c>
      <c r="B683" t="s">
        <v>31</v>
      </c>
      <c r="C683" t="s">
        <v>9</v>
      </c>
      <c r="D683" t="s">
        <v>294</v>
      </c>
      <c r="E683" t="s">
        <v>168</v>
      </c>
      <c r="F683" t="s">
        <v>273</v>
      </c>
      <c r="G683" t="s">
        <v>9</v>
      </c>
      <c r="H683" s="1">
        <v>80</v>
      </c>
      <c r="I683" s="1">
        <v>80</v>
      </c>
      <c r="J683" s="1">
        <v>0.38571428571428601</v>
      </c>
      <c r="K683" s="1">
        <v>0.38571428571428601</v>
      </c>
      <c r="L683" t="s">
        <v>9</v>
      </c>
      <c r="M683" t="s">
        <v>9</v>
      </c>
      <c r="N683" t="s">
        <v>357</v>
      </c>
    </row>
    <row r="684" spans="1:14" x14ac:dyDescent="0.25">
      <c r="A684" t="s">
        <v>8</v>
      </c>
      <c r="B684" t="s">
        <v>31</v>
      </c>
      <c r="C684" t="s">
        <v>9</v>
      </c>
      <c r="D684" t="s">
        <v>294</v>
      </c>
      <c r="E684" t="s">
        <v>353</v>
      </c>
      <c r="F684" t="s">
        <v>228</v>
      </c>
      <c r="G684" t="s">
        <v>9</v>
      </c>
      <c r="H684" s="1">
        <v>-1</v>
      </c>
      <c r="I684" s="1">
        <v>0</v>
      </c>
      <c r="J684" s="1">
        <v>-0.01</v>
      </c>
      <c r="K684" s="1">
        <v>0</v>
      </c>
      <c r="L684" t="s">
        <v>9</v>
      </c>
      <c r="M684" t="s">
        <v>9</v>
      </c>
      <c r="N684" t="s">
        <v>357</v>
      </c>
    </row>
    <row r="685" spans="1:14" x14ac:dyDescent="0.25">
      <c r="A685" t="s">
        <v>8</v>
      </c>
      <c r="B685" t="s">
        <v>31</v>
      </c>
      <c r="C685" t="s">
        <v>9</v>
      </c>
      <c r="D685" t="s">
        <v>294</v>
      </c>
      <c r="E685" t="s">
        <v>257</v>
      </c>
      <c r="F685" t="s">
        <v>280</v>
      </c>
      <c r="G685" t="s">
        <v>9</v>
      </c>
      <c r="H685" s="1">
        <v>-1</v>
      </c>
      <c r="I685" s="1">
        <v>0</v>
      </c>
      <c r="J685" s="1">
        <v>-0.01</v>
      </c>
      <c r="K685" s="1">
        <v>0</v>
      </c>
      <c r="L685" t="s">
        <v>9</v>
      </c>
      <c r="M685" t="s">
        <v>9</v>
      </c>
      <c r="N685" t="s">
        <v>357</v>
      </c>
    </row>
    <row r="686" spans="1:14" x14ac:dyDescent="0.25">
      <c r="A686" t="s">
        <v>8</v>
      </c>
      <c r="B686" t="s">
        <v>31</v>
      </c>
      <c r="C686" t="s">
        <v>9</v>
      </c>
      <c r="D686" t="s">
        <v>294</v>
      </c>
      <c r="E686" t="s">
        <v>166</v>
      </c>
      <c r="F686" t="s">
        <v>254</v>
      </c>
      <c r="G686" t="s">
        <v>9</v>
      </c>
      <c r="H686" s="1">
        <v>10</v>
      </c>
      <c r="I686" s="1">
        <v>10</v>
      </c>
      <c r="J686" s="1">
        <v>5.2380952380952403E-2</v>
      </c>
      <c r="K686" s="1">
        <v>5.2380952380952403E-2</v>
      </c>
      <c r="L686" t="s">
        <v>9</v>
      </c>
      <c r="M686" t="s">
        <v>9</v>
      </c>
      <c r="N686" t="s">
        <v>357</v>
      </c>
    </row>
    <row r="687" spans="1:14" x14ac:dyDescent="0.25">
      <c r="A687" t="s">
        <v>8</v>
      </c>
      <c r="B687" t="s">
        <v>31</v>
      </c>
      <c r="C687" t="s">
        <v>9</v>
      </c>
      <c r="D687" t="s">
        <v>294</v>
      </c>
      <c r="E687" t="s">
        <v>232</v>
      </c>
      <c r="F687" t="s">
        <v>9</v>
      </c>
      <c r="G687" t="s">
        <v>9</v>
      </c>
      <c r="H687" s="1">
        <v>210</v>
      </c>
      <c r="I687" s="1">
        <v>210</v>
      </c>
      <c r="J687" s="1">
        <v>1</v>
      </c>
      <c r="K687" s="1">
        <v>1</v>
      </c>
      <c r="L687" t="s">
        <v>9</v>
      </c>
      <c r="M687" t="s">
        <v>9</v>
      </c>
      <c r="N687" t="s">
        <v>357</v>
      </c>
    </row>
    <row r="688" spans="1:14" x14ac:dyDescent="0.25">
      <c r="A688" t="s">
        <v>8</v>
      </c>
      <c r="B688" t="s">
        <v>31</v>
      </c>
      <c r="C688" t="s">
        <v>9</v>
      </c>
      <c r="D688" t="s">
        <v>294</v>
      </c>
      <c r="E688" t="s">
        <v>180</v>
      </c>
      <c r="F688" t="s">
        <v>218</v>
      </c>
      <c r="G688" t="s">
        <v>215</v>
      </c>
      <c r="H688" s="1">
        <v>150</v>
      </c>
      <c r="I688" s="1">
        <v>150</v>
      </c>
      <c r="J688" s="1">
        <v>0.71904761904761905</v>
      </c>
      <c r="K688" s="1">
        <v>0.71904761904761905</v>
      </c>
      <c r="L688" t="s">
        <v>9</v>
      </c>
      <c r="M688" t="s">
        <v>9</v>
      </c>
      <c r="N688" t="s">
        <v>357</v>
      </c>
    </row>
    <row r="689" spans="1:14" x14ac:dyDescent="0.25">
      <c r="A689" t="s">
        <v>8</v>
      </c>
      <c r="B689" t="s">
        <v>31</v>
      </c>
      <c r="C689" t="s">
        <v>9</v>
      </c>
      <c r="D689" t="s">
        <v>294</v>
      </c>
      <c r="E689" t="s">
        <v>353</v>
      </c>
      <c r="F689" t="s">
        <v>16</v>
      </c>
      <c r="G689" t="s">
        <v>9</v>
      </c>
      <c r="H689" s="1">
        <v>10</v>
      </c>
      <c r="I689" s="1">
        <v>10</v>
      </c>
      <c r="J689" s="1">
        <v>3.8095238095238099E-2</v>
      </c>
      <c r="K689" s="1">
        <v>3.8095238095238099E-2</v>
      </c>
      <c r="L689" t="s">
        <v>9</v>
      </c>
      <c r="M689" t="s">
        <v>9</v>
      </c>
      <c r="N689" t="s">
        <v>357</v>
      </c>
    </row>
    <row r="690" spans="1:14" x14ac:dyDescent="0.25">
      <c r="A690" t="s">
        <v>8</v>
      </c>
      <c r="B690" t="s">
        <v>31</v>
      </c>
      <c r="C690" t="s">
        <v>9</v>
      </c>
      <c r="D690" t="s">
        <v>294</v>
      </c>
      <c r="E690" t="s">
        <v>257</v>
      </c>
      <c r="F690" t="s">
        <v>258</v>
      </c>
      <c r="G690" t="s">
        <v>9</v>
      </c>
      <c r="H690" s="1">
        <v>15</v>
      </c>
      <c r="I690" s="1">
        <v>15</v>
      </c>
      <c r="J690" s="1">
        <v>8.0952380952380901E-2</v>
      </c>
      <c r="K690" s="1">
        <v>8.0952380952380901E-2</v>
      </c>
      <c r="L690" t="s">
        <v>9</v>
      </c>
      <c r="M690" t="s">
        <v>9</v>
      </c>
      <c r="N690" t="s">
        <v>357</v>
      </c>
    </row>
    <row r="691" spans="1:14" x14ac:dyDescent="0.25">
      <c r="A691" t="s">
        <v>8</v>
      </c>
      <c r="B691" t="s">
        <v>31</v>
      </c>
      <c r="C691" t="s">
        <v>9</v>
      </c>
      <c r="D691" t="s">
        <v>294</v>
      </c>
      <c r="E691" t="s">
        <v>168</v>
      </c>
      <c r="F691" t="s">
        <v>271</v>
      </c>
      <c r="G691" t="s">
        <v>9</v>
      </c>
      <c r="H691" s="1">
        <v>100</v>
      </c>
      <c r="I691" s="1">
        <v>100</v>
      </c>
      <c r="J691" s="1">
        <v>0.48095238095238102</v>
      </c>
      <c r="K691" s="1">
        <v>0.48095238095238102</v>
      </c>
      <c r="L691" t="s">
        <v>9</v>
      </c>
      <c r="M691" t="s">
        <v>9</v>
      </c>
      <c r="N691" t="s">
        <v>357</v>
      </c>
    </row>
    <row r="692" spans="1:14" x14ac:dyDescent="0.25">
      <c r="A692" t="s">
        <v>8</v>
      </c>
      <c r="B692" t="s">
        <v>31</v>
      </c>
      <c r="C692" t="s">
        <v>9</v>
      </c>
      <c r="D692" t="s">
        <v>294</v>
      </c>
      <c r="E692" t="s">
        <v>166</v>
      </c>
      <c r="F692" t="s">
        <v>169</v>
      </c>
      <c r="G692" t="s">
        <v>9</v>
      </c>
      <c r="H692" s="1">
        <v>185</v>
      </c>
      <c r="I692" s="1">
        <v>185</v>
      </c>
      <c r="J692" s="1">
        <v>0.88095238095238104</v>
      </c>
      <c r="K692" s="1">
        <v>0.88095238095238104</v>
      </c>
      <c r="L692" t="s">
        <v>9</v>
      </c>
      <c r="M692" t="s">
        <v>9</v>
      </c>
      <c r="N692" t="s">
        <v>357</v>
      </c>
    </row>
    <row r="693" spans="1:14" x14ac:dyDescent="0.25">
      <c r="A693" t="s">
        <v>8</v>
      </c>
      <c r="B693" t="s">
        <v>31</v>
      </c>
      <c r="C693" t="s">
        <v>9</v>
      </c>
      <c r="D693" t="s">
        <v>294</v>
      </c>
      <c r="E693" t="s">
        <v>242</v>
      </c>
      <c r="F693" t="s">
        <v>237</v>
      </c>
      <c r="G693" t="s">
        <v>9</v>
      </c>
      <c r="H693" s="1">
        <v>5</v>
      </c>
      <c r="I693" s="1">
        <v>5</v>
      </c>
      <c r="J693" s="1">
        <v>3.3333333333333298E-2</v>
      </c>
      <c r="K693" s="1">
        <v>3.3333333333333298E-2</v>
      </c>
      <c r="L693" t="s">
        <v>9</v>
      </c>
      <c r="M693" t="s">
        <v>9</v>
      </c>
      <c r="N693" t="s">
        <v>357</v>
      </c>
    </row>
    <row r="694" spans="1:14" x14ac:dyDescent="0.25">
      <c r="A694" t="s">
        <v>8</v>
      </c>
      <c r="B694" t="s">
        <v>31</v>
      </c>
      <c r="C694" t="s">
        <v>9</v>
      </c>
      <c r="D694" t="s">
        <v>294</v>
      </c>
      <c r="E694" t="s">
        <v>242</v>
      </c>
      <c r="F694" t="s">
        <v>236</v>
      </c>
      <c r="G694" t="s">
        <v>9</v>
      </c>
      <c r="H694" s="1">
        <v>-1</v>
      </c>
      <c r="I694" s="1">
        <v>0</v>
      </c>
      <c r="J694" s="1">
        <v>-0.01</v>
      </c>
      <c r="K694" s="1">
        <v>0</v>
      </c>
      <c r="L694" t="s">
        <v>9</v>
      </c>
      <c r="M694" t="s">
        <v>9</v>
      </c>
      <c r="N694" t="s">
        <v>357</v>
      </c>
    </row>
    <row r="695" spans="1:14" x14ac:dyDescent="0.25">
      <c r="A695" t="s">
        <v>8</v>
      </c>
      <c r="B695" t="s">
        <v>31</v>
      </c>
      <c r="C695" t="s">
        <v>9</v>
      </c>
      <c r="D695" t="s">
        <v>294</v>
      </c>
      <c r="E695" t="s">
        <v>257</v>
      </c>
      <c r="F695" t="s">
        <v>340</v>
      </c>
      <c r="G695" t="s">
        <v>9</v>
      </c>
      <c r="H695" s="1">
        <v>-1</v>
      </c>
      <c r="I695" s="1">
        <v>0</v>
      </c>
      <c r="J695" s="1">
        <v>-0.01</v>
      </c>
      <c r="K695" s="1">
        <v>0</v>
      </c>
      <c r="L695" t="s">
        <v>9</v>
      </c>
      <c r="M695" t="s">
        <v>9</v>
      </c>
      <c r="N695" t="s">
        <v>357</v>
      </c>
    </row>
    <row r="696" spans="1:14" x14ac:dyDescent="0.25">
      <c r="A696" t="s">
        <v>8</v>
      </c>
      <c r="B696" t="s">
        <v>31</v>
      </c>
      <c r="C696" t="s">
        <v>9</v>
      </c>
      <c r="D696" t="s">
        <v>294</v>
      </c>
      <c r="E696" t="s">
        <v>180</v>
      </c>
      <c r="F696" t="s">
        <v>228</v>
      </c>
      <c r="G696" t="s">
        <v>228</v>
      </c>
      <c r="H696" s="1">
        <v>55</v>
      </c>
      <c r="I696" s="1">
        <v>55</v>
      </c>
      <c r="J696" s="1">
        <v>0.266666666666667</v>
      </c>
      <c r="K696" s="1">
        <v>0.266666666666667</v>
      </c>
      <c r="L696" t="s">
        <v>9</v>
      </c>
      <c r="M696" t="s">
        <v>9</v>
      </c>
      <c r="N696" t="s">
        <v>357</v>
      </c>
    </row>
    <row r="697" spans="1:14" x14ac:dyDescent="0.25">
      <c r="A697" t="s">
        <v>8</v>
      </c>
      <c r="B697" t="s">
        <v>31</v>
      </c>
      <c r="C697" t="s">
        <v>9</v>
      </c>
      <c r="D697" t="s">
        <v>294</v>
      </c>
      <c r="E697" t="s">
        <v>168</v>
      </c>
      <c r="F697" t="s">
        <v>248</v>
      </c>
      <c r="G697" t="s">
        <v>9</v>
      </c>
      <c r="H697" s="1">
        <v>-1</v>
      </c>
      <c r="I697" s="1">
        <v>0</v>
      </c>
      <c r="J697" s="1">
        <v>-0.01</v>
      </c>
      <c r="K697" s="1">
        <v>0</v>
      </c>
      <c r="L697" t="s">
        <v>9</v>
      </c>
      <c r="M697" t="s">
        <v>9</v>
      </c>
      <c r="N697" t="s">
        <v>357</v>
      </c>
    </row>
    <row r="698" spans="1:14" x14ac:dyDescent="0.25">
      <c r="A698" t="s">
        <v>8</v>
      </c>
      <c r="B698" t="s">
        <v>31</v>
      </c>
      <c r="C698" t="s">
        <v>9</v>
      </c>
      <c r="D698" t="s">
        <v>294</v>
      </c>
      <c r="E698" t="s">
        <v>166</v>
      </c>
      <c r="F698" t="s">
        <v>170</v>
      </c>
      <c r="G698" t="s">
        <v>9</v>
      </c>
      <c r="H698" s="1">
        <v>-1</v>
      </c>
      <c r="I698" s="1">
        <v>0</v>
      </c>
      <c r="J698" s="1">
        <v>-0.01</v>
      </c>
      <c r="K698" s="1">
        <v>0</v>
      </c>
      <c r="L698" t="s">
        <v>9</v>
      </c>
      <c r="M698" t="s">
        <v>9</v>
      </c>
      <c r="N698" t="s">
        <v>357</v>
      </c>
    </row>
    <row r="699" spans="1:14" x14ac:dyDescent="0.25">
      <c r="A699" t="s">
        <v>8</v>
      </c>
      <c r="B699" t="s">
        <v>31</v>
      </c>
      <c r="C699" t="s">
        <v>9</v>
      </c>
      <c r="D699" t="s">
        <v>294</v>
      </c>
      <c r="E699" t="s">
        <v>229</v>
      </c>
      <c r="F699" t="s">
        <v>248</v>
      </c>
      <c r="G699" t="s">
        <v>9</v>
      </c>
      <c r="H699" s="1">
        <v>-1</v>
      </c>
      <c r="I699" s="1">
        <v>0</v>
      </c>
      <c r="J699" s="1">
        <v>-0.01</v>
      </c>
      <c r="K699" s="1">
        <v>0</v>
      </c>
      <c r="L699" t="s">
        <v>9</v>
      </c>
      <c r="M699" t="s">
        <v>9</v>
      </c>
      <c r="N699" t="s">
        <v>357</v>
      </c>
    </row>
    <row r="700" spans="1:14" x14ac:dyDescent="0.25">
      <c r="A700" t="s">
        <v>8</v>
      </c>
      <c r="B700" t="s">
        <v>31</v>
      </c>
      <c r="C700" t="s">
        <v>9</v>
      </c>
      <c r="D700" t="s">
        <v>294</v>
      </c>
      <c r="E700" t="s">
        <v>257</v>
      </c>
      <c r="F700" t="s">
        <v>262</v>
      </c>
      <c r="G700" t="s">
        <v>9</v>
      </c>
      <c r="H700" s="1">
        <v>10</v>
      </c>
      <c r="I700" s="1">
        <v>10</v>
      </c>
      <c r="J700" s="1">
        <v>5.2380952380952403E-2</v>
      </c>
      <c r="K700" s="1">
        <v>5.2380952380952403E-2</v>
      </c>
      <c r="L700" t="s">
        <v>9</v>
      </c>
      <c r="M700" t="s">
        <v>9</v>
      </c>
      <c r="N700" t="s">
        <v>357</v>
      </c>
    </row>
    <row r="701" spans="1:14" x14ac:dyDescent="0.25">
      <c r="A701" t="s">
        <v>8</v>
      </c>
      <c r="B701" t="s">
        <v>31</v>
      </c>
      <c r="C701" t="s">
        <v>9</v>
      </c>
      <c r="D701" t="s">
        <v>294</v>
      </c>
      <c r="E701" t="s">
        <v>166</v>
      </c>
      <c r="F701" t="s">
        <v>252</v>
      </c>
      <c r="G701" t="s">
        <v>9</v>
      </c>
      <c r="H701" s="1">
        <v>-1</v>
      </c>
      <c r="I701" s="1">
        <v>0</v>
      </c>
      <c r="J701" s="1">
        <v>-0.01</v>
      </c>
      <c r="K701" s="1">
        <v>0</v>
      </c>
      <c r="L701" t="s">
        <v>9</v>
      </c>
      <c r="M701" t="s">
        <v>9</v>
      </c>
      <c r="N701" t="s">
        <v>357</v>
      </c>
    </row>
    <row r="702" spans="1:14" x14ac:dyDescent="0.25">
      <c r="A702" t="s">
        <v>8</v>
      </c>
      <c r="B702" t="s">
        <v>31</v>
      </c>
      <c r="C702" t="s">
        <v>9</v>
      </c>
      <c r="D702" t="s">
        <v>294</v>
      </c>
      <c r="E702" t="s">
        <v>242</v>
      </c>
      <c r="F702" t="s">
        <v>235</v>
      </c>
      <c r="G702" t="s">
        <v>9</v>
      </c>
      <c r="H702" s="1">
        <v>20</v>
      </c>
      <c r="I702" s="1">
        <v>20</v>
      </c>
      <c r="J702" s="1">
        <v>9.5238095238095205E-2</v>
      </c>
      <c r="K702" s="1">
        <v>9.5238095238095205E-2</v>
      </c>
      <c r="L702" t="s">
        <v>9</v>
      </c>
      <c r="M702" t="s">
        <v>9</v>
      </c>
      <c r="N702" t="s">
        <v>357</v>
      </c>
    </row>
    <row r="703" spans="1:14" x14ac:dyDescent="0.25">
      <c r="A703" t="s">
        <v>8</v>
      </c>
      <c r="B703" t="s">
        <v>31</v>
      </c>
      <c r="C703" t="s">
        <v>9</v>
      </c>
      <c r="D703" t="s">
        <v>294</v>
      </c>
      <c r="E703" t="s">
        <v>168</v>
      </c>
      <c r="F703" t="s">
        <v>274</v>
      </c>
      <c r="G703" t="s">
        <v>9</v>
      </c>
      <c r="H703" s="1">
        <v>10</v>
      </c>
      <c r="I703" s="1">
        <v>10</v>
      </c>
      <c r="J703" s="1">
        <v>4.7619047619047603E-2</v>
      </c>
      <c r="K703" s="1">
        <v>4.7619047619047603E-2</v>
      </c>
      <c r="L703" t="s">
        <v>9</v>
      </c>
      <c r="M703" t="s">
        <v>9</v>
      </c>
      <c r="N703" t="s">
        <v>357</v>
      </c>
    </row>
    <row r="704" spans="1:14" x14ac:dyDescent="0.25">
      <c r="A704" t="s">
        <v>8</v>
      </c>
      <c r="B704" t="s">
        <v>31</v>
      </c>
      <c r="C704" t="s">
        <v>9</v>
      </c>
      <c r="D704" t="s">
        <v>294</v>
      </c>
      <c r="E704" t="s">
        <v>242</v>
      </c>
      <c r="F704" t="s">
        <v>248</v>
      </c>
      <c r="G704" t="s">
        <v>9</v>
      </c>
      <c r="H704" s="1">
        <v>-1</v>
      </c>
      <c r="I704" s="1">
        <v>0</v>
      </c>
      <c r="J704" s="1">
        <v>-0.01</v>
      </c>
      <c r="K704" s="1">
        <v>0</v>
      </c>
      <c r="L704" t="s">
        <v>9</v>
      </c>
      <c r="M704" t="s">
        <v>9</v>
      </c>
      <c r="N704" t="s">
        <v>357</v>
      </c>
    </row>
    <row r="705" spans="1:14" x14ac:dyDescent="0.25">
      <c r="A705" t="s">
        <v>8</v>
      </c>
      <c r="B705" t="s">
        <v>31</v>
      </c>
      <c r="C705" t="s">
        <v>9</v>
      </c>
      <c r="D705" t="s">
        <v>294</v>
      </c>
      <c r="E705" t="s">
        <v>242</v>
      </c>
      <c r="F705" t="s">
        <v>234</v>
      </c>
      <c r="G705" t="s">
        <v>9</v>
      </c>
      <c r="H705">
        <v>85</v>
      </c>
      <c r="I705">
        <v>85</v>
      </c>
      <c r="J705">
        <v>0.395238095238095</v>
      </c>
      <c r="K705">
        <v>0.395238095238095</v>
      </c>
      <c r="L705" s="1" t="s">
        <v>9</v>
      </c>
      <c r="M705" s="1" t="s">
        <v>9</v>
      </c>
      <c r="N705" t="s">
        <v>357</v>
      </c>
    </row>
    <row r="706" spans="1:14" x14ac:dyDescent="0.25">
      <c r="A706" t="s">
        <v>8</v>
      </c>
      <c r="B706" t="s">
        <v>33</v>
      </c>
      <c r="C706" t="s">
        <v>9</v>
      </c>
      <c r="D706" t="s">
        <v>34</v>
      </c>
      <c r="E706" t="s">
        <v>353</v>
      </c>
      <c r="F706" t="s">
        <v>13</v>
      </c>
      <c r="G706" t="s">
        <v>9</v>
      </c>
      <c r="H706">
        <v>105</v>
      </c>
      <c r="I706">
        <v>105</v>
      </c>
      <c r="J706">
        <v>0.214432989690722</v>
      </c>
      <c r="K706">
        <v>0.214432989690722</v>
      </c>
      <c r="L706" s="1" t="s">
        <v>9</v>
      </c>
      <c r="M706" s="1" t="s">
        <v>9</v>
      </c>
      <c r="N706" t="s">
        <v>357</v>
      </c>
    </row>
    <row r="707" spans="1:14" x14ac:dyDescent="0.25">
      <c r="A707" t="s">
        <v>8</v>
      </c>
      <c r="B707" t="s">
        <v>33</v>
      </c>
      <c r="C707" t="s">
        <v>9</v>
      </c>
      <c r="D707" t="s">
        <v>34</v>
      </c>
      <c r="E707" t="s">
        <v>168</v>
      </c>
      <c r="F707" t="s">
        <v>271</v>
      </c>
      <c r="G707" t="s">
        <v>9</v>
      </c>
      <c r="H707" s="1">
        <v>345</v>
      </c>
      <c r="I707">
        <v>345</v>
      </c>
      <c r="J707">
        <v>0.70927835051546395</v>
      </c>
      <c r="K707">
        <v>0.70927835051546395</v>
      </c>
      <c r="L707" t="s">
        <v>9</v>
      </c>
      <c r="M707" t="s">
        <v>9</v>
      </c>
      <c r="N707" t="s">
        <v>357</v>
      </c>
    </row>
    <row r="708" spans="1:14" x14ac:dyDescent="0.25">
      <c r="A708" t="s">
        <v>8</v>
      </c>
      <c r="B708" t="s">
        <v>33</v>
      </c>
      <c r="C708" t="s">
        <v>9</v>
      </c>
      <c r="D708" t="s">
        <v>34</v>
      </c>
      <c r="E708" t="s">
        <v>257</v>
      </c>
      <c r="F708" t="s">
        <v>261</v>
      </c>
      <c r="G708" t="s">
        <v>9</v>
      </c>
      <c r="H708" s="1">
        <v>85</v>
      </c>
      <c r="I708" s="1">
        <v>85</v>
      </c>
      <c r="J708" s="1">
        <v>0.17938144329896899</v>
      </c>
      <c r="K708" s="1">
        <v>0.17938144329896899</v>
      </c>
      <c r="L708" t="s">
        <v>9</v>
      </c>
      <c r="M708" t="s">
        <v>9</v>
      </c>
      <c r="N708" t="s">
        <v>357</v>
      </c>
    </row>
    <row r="709" spans="1:14" x14ac:dyDescent="0.25">
      <c r="A709" t="s">
        <v>8</v>
      </c>
      <c r="B709" t="s">
        <v>33</v>
      </c>
      <c r="C709" t="s">
        <v>9</v>
      </c>
      <c r="D709" t="s">
        <v>34</v>
      </c>
      <c r="E709" t="s">
        <v>166</v>
      </c>
      <c r="F709" t="s">
        <v>248</v>
      </c>
      <c r="G709" t="s">
        <v>9</v>
      </c>
      <c r="H709" s="1">
        <v>-1</v>
      </c>
      <c r="I709" s="1">
        <v>0</v>
      </c>
      <c r="J709" s="1">
        <v>-0.01</v>
      </c>
      <c r="K709" s="1">
        <v>0</v>
      </c>
      <c r="L709" t="s">
        <v>9</v>
      </c>
      <c r="M709" t="s">
        <v>9</v>
      </c>
      <c r="N709" t="s">
        <v>357</v>
      </c>
    </row>
    <row r="710" spans="1:14" x14ac:dyDescent="0.25">
      <c r="A710" t="s">
        <v>8</v>
      </c>
      <c r="B710" t="s">
        <v>33</v>
      </c>
      <c r="C710" t="s">
        <v>9</v>
      </c>
      <c r="D710" t="s">
        <v>34</v>
      </c>
      <c r="E710" t="s">
        <v>257</v>
      </c>
      <c r="F710" t="s">
        <v>259</v>
      </c>
      <c r="G710" t="s">
        <v>9</v>
      </c>
      <c r="H710" s="1">
        <v>125</v>
      </c>
      <c r="I710" s="1">
        <v>125</v>
      </c>
      <c r="J710" s="1">
        <v>0.25360824742268001</v>
      </c>
      <c r="K710" s="1">
        <v>0.25360824742268001</v>
      </c>
      <c r="L710" t="s">
        <v>9</v>
      </c>
      <c r="M710" t="s">
        <v>9</v>
      </c>
      <c r="N710" t="s">
        <v>357</v>
      </c>
    </row>
    <row r="711" spans="1:14" x14ac:dyDescent="0.25">
      <c r="A711" t="s">
        <v>8</v>
      </c>
      <c r="B711" t="s">
        <v>33</v>
      </c>
      <c r="C711" t="s">
        <v>9</v>
      </c>
      <c r="D711" t="s">
        <v>34</v>
      </c>
      <c r="E711" t="s">
        <v>166</v>
      </c>
      <c r="F711" t="s">
        <v>254</v>
      </c>
      <c r="G711" t="s">
        <v>9</v>
      </c>
      <c r="H711" s="1">
        <v>90</v>
      </c>
      <c r="I711" s="1">
        <v>90</v>
      </c>
      <c r="J711" s="1">
        <v>0.185567010309278</v>
      </c>
      <c r="K711" s="1">
        <v>0.185567010309278</v>
      </c>
      <c r="L711" t="s">
        <v>9</v>
      </c>
      <c r="M711" t="s">
        <v>9</v>
      </c>
      <c r="N711" t="s">
        <v>357</v>
      </c>
    </row>
    <row r="712" spans="1:14" x14ac:dyDescent="0.25">
      <c r="A712" t="s">
        <v>8</v>
      </c>
      <c r="B712" t="s">
        <v>33</v>
      </c>
      <c r="C712" t="s">
        <v>9</v>
      </c>
      <c r="D712" t="s">
        <v>34</v>
      </c>
      <c r="E712" t="s">
        <v>229</v>
      </c>
      <c r="F712" t="s">
        <v>217</v>
      </c>
      <c r="G712" t="s">
        <v>9</v>
      </c>
      <c r="H712" s="1">
        <v>5</v>
      </c>
      <c r="I712" s="1">
        <v>5</v>
      </c>
      <c r="J712" s="1">
        <v>1.44329896907216E-2</v>
      </c>
      <c r="K712" s="1">
        <v>1.44329896907216E-2</v>
      </c>
      <c r="L712" t="s">
        <v>9</v>
      </c>
      <c r="M712" t="s">
        <v>9</v>
      </c>
      <c r="N712" t="s">
        <v>357</v>
      </c>
    </row>
    <row r="713" spans="1:14" x14ac:dyDescent="0.25">
      <c r="A713" t="s">
        <v>8</v>
      </c>
      <c r="B713" t="s">
        <v>33</v>
      </c>
      <c r="C713" t="s">
        <v>9</v>
      </c>
      <c r="D713" t="s">
        <v>34</v>
      </c>
      <c r="E713" t="s">
        <v>168</v>
      </c>
      <c r="F713" t="s">
        <v>272</v>
      </c>
      <c r="G713" t="s">
        <v>9</v>
      </c>
      <c r="H713" s="1">
        <v>30</v>
      </c>
      <c r="I713" s="1">
        <v>30</v>
      </c>
      <c r="J713" s="1">
        <v>6.18556701030928E-2</v>
      </c>
      <c r="K713" s="1">
        <v>6.18556701030928E-2</v>
      </c>
      <c r="L713" t="s">
        <v>9</v>
      </c>
      <c r="M713" t="s">
        <v>9</v>
      </c>
      <c r="N713" t="s">
        <v>357</v>
      </c>
    </row>
    <row r="714" spans="1:14" x14ac:dyDescent="0.25">
      <c r="A714" t="s">
        <v>8</v>
      </c>
      <c r="B714" t="s">
        <v>33</v>
      </c>
      <c r="C714" t="s">
        <v>9</v>
      </c>
      <c r="D714" t="s">
        <v>34</v>
      </c>
      <c r="E714" t="s">
        <v>232</v>
      </c>
      <c r="F714" t="s">
        <v>9</v>
      </c>
      <c r="G714" t="s">
        <v>9</v>
      </c>
      <c r="H714" s="1">
        <v>485</v>
      </c>
      <c r="I714" s="1">
        <v>485</v>
      </c>
      <c r="J714" s="1">
        <v>1</v>
      </c>
      <c r="K714" s="1">
        <v>1</v>
      </c>
      <c r="L714" t="s">
        <v>9</v>
      </c>
      <c r="M714" t="s">
        <v>9</v>
      </c>
      <c r="N714" t="s">
        <v>357</v>
      </c>
    </row>
    <row r="715" spans="1:14" x14ac:dyDescent="0.25">
      <c r="A715" t="s">
        <v>8</v>
      </c>
      <c r="B715" t="s">
        <v>33</v>
      </c>
      <c r="C715" t="s">
        <v>9</v>
      </c>
      <c r="D715" t="s">
        <v>34</v>
      </c>
      <c r="E715" t="s">
        <v>168</v>
      </c>
      <c r="F715" t="s">
        <v>273</v>
      </c>
      <c r="G715" t="s">
        <v>9</v>
      </c>
      <c r="H715" s="1">
        <v>85</v>
      </c>
      <c r="I715" s="1">
        <v>85</v>
      </c>
      <c r="J715" s="1">
        <v>0.17525773195876301</v>
      </c>
      <c r="K715" s="1">
        <v>0.17525773195876301</v>
      </c>
      <c r="L715" t="s">
        <v>9</v>
      </c>
      <c r="M715" t="s">
        <v>9</v>
      </c>
      <c r="N715" t="s">
        <v>357</v>
      </c>
    </row>
    <row r="716" spans="1:14" x14ac:dyDescent="0.25">
      <c r="A716" t="s">
        <v>8</v>
      </c>
      <c r="B716" t="s">
        <v>33</v>
      </c>
      <c r="C716" t="s">
        <v>9</v>
      </c>
      <c r="D716" t="s">
        <v>34</v>
      </c>
      <c r="E716" t="s">
        <v>257</v>
      </c>
      <c r="F716" t="s">
        <v>258</v>
      </c>
      <c r="G716" t="s">
        <v>9</v>
      </c>
      <c r="H716" s="1">
        <v>75</v>
      </c>
      <c r="I716" s="1">
        <v>75</v>
      </c>
      <c r="J716" s="1">
        <v>0.15257731958762899</v>
      </c>
      <c r="K716" s="1">
        <v>0.15257731958762899</v>
      </c>
      <c r="L716" t="s">
        <v>9</v>
      </c>
      <c r="M716" t="s">
        <v>9</v>
      </c>
      <c r="N716" t="s">
        <v>357</v>
      </c>
    </row>
    <row r="717" spans="1:14" x14ac:dyDescent="0.25">
      <c r="A717" t="s">
        <v>8</v>
      </c>
      <c r="B717" t="s">
        <v>33</v>
      </c>
      <c r="C717" t="s">
        <v>9</v>
      </c>
      <c r="D717" t="s">
        <v>34</v>
      </c>
      <c r="E717" t="s">
        <v>353</v>
      </c>
      <c r="F717" t="s">
        <v>15</v>
      </c>
      <c r="G717" t="s">
        <v>9</v>
      </c>
      <c r="H717" s="1">
        <v>115</v>
      </c>
      <c r="I717" s="1">
        <v>115</v>
      </c>
      <c r="J717" s="1">
        <v>0.23711340206185599</v>
      </c>
      <c r="K717" s="1">
        <v>0.23711340206185599</v>
      </c>
      <c r="L717" t="s">
        <v>9</v>
      </c>
      <c r="M717" t="s">
        <v>9</v>
      </c>
      <c r="N717" t="s">
        <v>357</v>
      </c>
    </row>
    <row r="718" spans="1:14" x14ac:dyDescent="0.25">
      <c r="A718" t="s">
        <v>8</v>
      </c>
      <c r="B718" t="s">
        <v>33</v>
      </c>
      <c r="C718" t="s">
        <v>9</v>
      </c>
      <c r="D718" t="s">
        <v>34</v>
      </c>
      <c r="E718" t="s">
        <v>229</v>
      </c>
      <c r="F718" t="s">
        <v>231</v>
      </c>
      <c r="G718" t="s">
        <v>9</v>
      </c>
      <c r="H718" s="1">
        <v>405</v>
      </c>
      <c r="I718" s="1">
        <v>405</v>
      </c>
      <c r="J718" s="1">
        <v>0.83092783505154599</v>
      </c>
      <c r="K718" s="1">
        <v>0.83092783505154599</v>
      </c>
      <c r="L718" t="s">
        <v>9</v>
      </c>
      <c r="M718" t="s">
        <v>9</v>
      </c>
      <c r="N718" t="s">
        <v>357</v>
      </c>
    </row>
    <row r="719" spans="1:14" x14ac:dyDescent="0.25">
      <c r="A719" t="s">
        <v>8</v>
      </c>
      <c r="B719" t="s">
        <v>33</v>
      </c>
      <c r="C719" t="s">
        <v>9</v>
      </c>
      <c r="D719" t="s">
        <v>34</v>
      </c>
      <c r="E719" t="s">
        <v>353</v>
      </c>
      <c r="F719" t="s">
        <v>14</v>
      </c>
      <c r="G719" t="s">
        <v>9</v>
      </c>
      <c r="H719" s="1">
        <v>235</v>
      </c>
      <c r="I719" s="1">
        <v>235</v>
      </c>
      <c r="J719" s="1">
        <v>0.48659793814433</v>
      </c>
      <c r="K719" s="1">
        <v>0.48659793814433</v>
      </c>
      <c r="L719" t="s">
        <v>9</v>
      </c>
      <c r="M719" t="s">
        <v>9</v>
      </c>
      <c r="N719" t="s">
        <v>357</v>
      </c>
    </row>
    <row r="720" spans="1:14" x14ac:dyDescent="0.25">
      <c r="A720" t="s">
        <v>8</v>
      </c>
      <c r="B720" t="s">
        <v>33</v>
      </c>
      <c r="C720" t="s">
        <v>9</v>
      </c>
      <c r="D720" t="s">
        <v>34</v>
      </c>
      <c r="E720" t="s">
        <v>180</v>
      </c>
      <c r="F720" t="s">
        <v>218</v>
      </c>
      <c r="G720" t="s">
        <v>215</v>
      </c>
      <c r="H720" s="1">
        <v>450</v>
      </c>
      <c r="I720" s="1">
        <v>450</v>
      </c>
      <c r="J720" s="1">
        <v>0.93195876288659796</v>
      </c>
      <c r="K720" s="1">
        <v>0.93195876288659796</v>
      </c>
      <c r="L720" t="s">
        <v>9</v>
      </c>
      <c r="M720" t="s">
        <v>9</v>
      </c>
      <c r="N720" t="s">
        <v>357</v>
      </c>
    </row>
    <row r="721" spans="1:14" x14ac:dyDescent="0.25">
      <c r="A721" t="s">
        <v>8</v>
      </c>
      <c r="B721" t="s">
        <v>33</v>
      </c>
      <c r="C721" t="s">
        <v>9</v>
      </c>
      <c r="D721" t="s">
        <v>34</v>
      </c>
      <c r="E721" t="s">
        <v>242</v>
      </c>
      <c r="F721" t="s">
        <v>239</v>
      </c>
      <c r="G721" t="s">
        <v>9</v>
      </c>
      <c r="H721" s="1">
        <v>165</v>
      </c>
      <c r="I721" s="1">
        <v>165</v>
      </c>
      <c r="J721" s="1">
        <v>0.34226804123711302</v>
      </c>
      <c r="K721" s="1">
        <v>0.34226804123711302</v>
      </c>
      <c r="L721" t="s">
        <v>9</v>
      </c>
      <c r="M721" t="s">
        <v>9</v>
      </c>
      <c r="N721" t="s">
        <v>357</v>
      </c>
    </row>
    <row r="722" spans="1:14" x14ac:dyDescent="0.25">
      <c r="A722" t="s">
        <v>8</v>
      </c>
      <c r="B722" t="s">
        <v>33</v>
      </c>
      <c r="C722" t="s">
        <v>9</v>
      </c>
      <c r="D722" t="s">
        <v>34</v>
      </c>
      <c r="E722" t="s">
        <v>242</v>
      </c>
      <c r="F722" t="s">
        <v>235</v>
      </c>
      <c r="G722" t="s">
        <v>9</v>
      </c>
      <c r="H722" s="1">
        <v>60</v>
      </c>
      <c r="I722" s="1">
        <v>60</v>
      </c>
      <c r="J722" s="1">
        <v>0.12577319587628899</v>
      </c>
      <c r="K722" s="1">
        <v>0.12577319587628899</v>
      </c>
      <c r="L722" t="s">
        <v>9</v>
      </c>
      <c r="M722" t="s">
        <v>9</v>
      </c>
      <c r="N722" t="s">
        <v>357</v>
      </c>
    </row>
    <row r="723" spans="1:14" x14ac:dyDescent="0.25">
      <c r="A723" t="s">
        <v>8</v>
      </c>
      <c r="B723" t="s">
        <v>33</v>
      </c>
      <c r="C723" t="s">
        <v>9</v>
      </c>
      <c r="D723" t="s">
        <v>34</v>
      </c>
      <c r="E723" t="s">
        <v>180</v>
      </c>
      <c r="F723" t="s">
        <v>219</v>
      </c>
      <c r="G723" t="s">
        <v>216</v>
      </c>
      <c r="H723" s="1">
        <v>30</v>
      </c>
      <c r="I723" s="1">
        <v>30</v>
      </c>
      <c r="J723" s="1">
        <v>5.97938144329897E-2</v>
      </c>
      <c r="K723" s="1">
        <v>5.97938144329897E-2</v>
      </c>
      <c r="L723" t="s">
        <v>9</v>
      </c>
      <c r="M723" t="s">
        <v>9</v>
      </c>
      <c r="N723" t="s">
        <v>357</v>
      </c>
    </row>
    <row r="724" spans="1:14" x14ac:dyDescent="0.25">
      <c r="A724" t="s">
        <v>8</v>
      </c>
      <c r="B724" t="s">
        <v>33</v>
      </c>
      <c r="C724" t="s">
        <v>9</v>
      </c>
      <c r="D724" t="s">
        <v>34</v>
      </c>
      <c r="E724" t="s">
        <v>353</v>
      </c>
      <c r="F724" t="s">
        <v>16</v>
      </c>
      <c r="G724" t="s">
        <v>9</v>
      </c>
      <c r="H724" s="1">
        <v>15</v>
      </c>
      <c r="I724" s="1">
        <v>15</v>
      </c>
      <c r="J724" s="1">
        <v>3.2989690721649499E-2</v>
      </c>
      <c r="K724" s="1">
        <v>3.2989690721649499E-2</v>
      </c>
      <c r="L724" t="s">
        <v>9</v>
      </c>
      <c r="M724" t="s">
        <v>9</v>
      </c>
      <c r="N724" t="s">
        <v>357</v>
      </c>
    </row>
    <row r="725" spans="1:14" x14ac:dyDescent="0.25">
      <c r="A725" t="s">
        <v>8</v>
      </c>
      <c r="B725" t="s">
        <v>33</v>
      </c>
      <c r="C725" t="s">
        <v>9</v>
      </c>
      <c r="D725" t="s">
        <v>34</v>
      </c>
      <c r="E725" t="s">
        <v>257</v>
      </c>
      <c r="F725" t="s">
        <v>260</v>
      </c>
      <c r="G725" t="s">
        <v>9</v>
      </c>
      <c r="H725" s="1">
        <v>160</v>
      </c>
      <c r="I725" s="1">
        <v>160</v>
      </c>
      <c r="J725" s="1">
        <v>0.32783505154639198</v>
      </c>
      <c r="K725" s="1">
        <v>0.32783505154639198</v>
      </c>
      <c r="L725" t="s">
        <v>9</v>
      </c>
      <c r="M725" t="s">
        <v>9</v>
      </c>
      <c r="N725" t="s">
        <v>357</v>
      </c>
    </row>
    <row r="726" spans="1:14" x14ac:dyDescent="0.25">
      <c r="A726" t="s">
        <v>8</v>
      </c>
      <c r="B726" t="s">
        <v>33</v>
      </c>
      <c r="C726" t="s">
        <v>9</v>
      </c>
      <c r="D726" t="s">
        <v>34</v>
      </c>
      <c r="E726" t="s">
        <v>180</v>
      </c>
      <c r="F726" t="s">
        <v>228</v>
      </c>
      <c r="G726" t="s">
        <v>228</v>
      </c>
      <c r="H726" s="1">
        <v>-1</v>
      </c>
      <c r="I726" s="1">
        <v>0</v>
      </c>
      <c r="J726" s="1">
        <v>-0.01</v>
      </c>
      <c r="K726" s="1">
        <v>0</v>
      </c>
      <c r="L726" t="s">
        <v>9</v>
      </c>
      <c r="M726" t="s">
        <v>9</v>
      </c>
      <c r="N726" t="s">
        <v>357</v>
      </c>
    </row>
    <row r="727" spans="1:14" x14ac:dyDescent="0.25">
      <c r="A727" t="s">
        <v>8</v>
      </c>
      <c r="B727" t="s">
        <v>33</v>
      </c>
      <c r="C727" t="s">
        <v>9</v>
      </c>
      <c r="D727" t="s">
        <v>34</v>
      </c>
      <c r="E727" t="s">
        <v>353</v>
      </c>
      <c r="F727" t="s">
        <v>228</v>
      </c>
      <c r="G727" t="s">
        <v>9</v>
      </c>
      <c r="H727" s="1">
        <v>15</v>
      </c>
      <c r="I727" s="1">
        <v>15</v>
      </c>
      <c r="J727" s="1">
        <v>2.88659793814433E-2</v>
      </c>
      <c r="K727" s="1">
        <v>2.88659793814433E-2</v>
      </c>
      <c r="L727" t="s">
        <v>9</v>
      </c>
      <c r="M727" t="s">
        <v>9</v>
      </c>
      <c r="N727" t="s">
        <v>357</v>
      </c>
    </row>
    <row r="728" spans="1:14" x14ac:dyDescent="0.25">
      <c r="A728" t="s">
        <v>8</v>
      </c>
      <c r="B728" t="s">
        <v>33</v>
      </c>
      <c r="C728" t="s">
        <v>9</v>
      </c>
      <c r="D728" t="s">
        <v>34</v>
      </c>
      <c r="E728" t="s">
        <v>168</v>
      </c>
      <c r="F728" t="s">
        <v>248</v>
      </c>
      <c r="G728" t="s">
        <v>9</v>
      </c>
      <c r="H728" s="1">
        <v>-1</v>
      </c>
      <c r="I728" s="1">
        <v>0</v>
      </c>
      <c r="J728" s="1">
        <v>-0.01</v>
      </c>
      <c r="K728" s="1">
        <v>0</v>
      </c>
      <c r="L728" t="s">
        <v>9</v>
      </c>
      <c r="M728" t="s">
        <v>9</v>
      </c>
      <c r="N728" t="s">
        <v>357</v>
      </c>
    </row>
    <row r="729" spans="1:14" x14ac:dyDescent="0.25">
      <c r="A729" t="s">
        <v>8</v>
      </c>
      <c r="B729" t="s">
        <v>33</v>
      </c>
      <c r="C729" t="s">
        <v>9</v>
      </c>
      <c r="D729" t="s">
        <v>34</v>
      </c>
      <c r="E729" t="s">
        <v>242</v>
      </c>
      <c r="F729" t="s">
        <v>236</v>
      </c>
      <c r="G729" t="s">
        <v>9</v>
      </c>
      <c r="H729" s="1">
        <v>10</v>
      </c>
      <c r="I729" s="1">
        <v>10</v>
      </c>
      <c r="J729" s="1">
        <v>1.85567010309278E-2</v>
      </c>
      <c r="K729" s="1">
        <v>1.85567010309278E-2</v>
      </c>
      <c r="L729" t="s">
        <v>9</v>
      </c>
      <c r="M729" t="s">
        <v>9</v>
      </c>
      <c r="N729" t="s">
        <v>357</v>
      </c>
    </row>
    <row r="730" spans="1:14" x14ac:dyDescent="0.25">
      <c r="A730" t="s">
        <v>8</v>
      </c>
      <c r="B730" t="s">
        <v>33</v>
      </c>
      <c r="C730" t="s">
        <v>9</v>
      </c>
      <c r="D730" t="s">
        <v>34</v>
      </c>
      <c r="E730" t="s">
        <v>166</v>
      </c>
      <c r="F730" t="s">
        <v>169</v>
      </c>
      <c r="G730" t="s">
        <v>9</v>
      </c>
      <c r="H730" s="1">
        <v>365</v>
      </c>
      <c r="I730" s="1">
        <v>365</v>
      </c>
      <c r="J730" s="1">
        <v>0.75051546391752599</v>
      </c>
      <c r="K730" s="1">
        <v>0.75051546391752599</v>
      </c>
      <c r="L730" t="s">
        <v>9</v>
      </c>
      <c r="M730" t="s">
        <v>9</v>
      </c>
      <c r="N730" t="s">
        <v>357</v>
      </c>
    </row>
    <row r="731" spans="1:14" x14ac:dyDescent="0.25">
      <c r="A731" t="s">
        <v>8</v>
      </c>
      <c r="B731" t="s">
        <v>33</v>
      </c>
      <c r="C731" t="s">
        <v>9</v>
      </c>
      <c r="D731" t="s">
        <v>34</v>
      </c>
      <c r="E731" t="s">
        <v>257</v>
      </c>
      <c r="F731" t="s">
        <v>280</v>
      </c>
      <c r="G731" t="s">
        <v>9</v>
      </c>
      <c r="H731" s="1">
        <v>-1</v>
      </c>
      <c r="I731" s="1">
        <v>0</v>
      </c>
      <c r="J731" s="1">
        <v>-0.01</v>
      </c>
      <c r="K731" s="1">
        <v>0</v>
      </c>
      <c r="L731" t="s">
        <v>9</v>
      </c>
      <c r="M731" t="s">
        <v>9</v>
      </c>
      <c r="N731" t="s">
        <v>357</v>
      </c>
    </row>
    <row r="732" spans="1:14" x14ac:dyDescent="0.25">
      <c r="A732" t="s">
        <v>8</v>
      </c>
      <c r="B732" t="s">
        <v>33</v>
      </c>
      <c r="C732" t="s">
        <v>9</v>
      </c>
      <c r="D732" t="s">
        <v>34</v>
      </c>
      <c r="E732" t="s">
        <v>257</v>
      </c>
      <c r="F732" t="s">
        <v>340</v>
      </c>
      <c r="G732" t="s">
        <v>9</v>
      </c>
      <c r="H732" s="1">
        <v>25</v>
      </c>
      <c r="I732" s="1">
        <v>25</v>
      </c>
      <c r="J732" s="1">
        <v>4.9484536082474197E-2</v>
      </c>
      <c r="K732" s="1">
        <v>4.9484536082474197E-2</v>
      </c>
      <c r="L732" t="s">
        <v>9</v>
      </c>
      <c r="M732" t="s">
        <v>9</v>
      </c>
      <c r="N732" t="s">
        <v>357</v>
      </c>
    </row>
    <row r="733" spans="1:14" x14ac:dyDescent="0.25">
      <c r="A733" t="s">
        <v>8</v>
      </c>
      <c r="B733" t="s">
        <v>33</v>
      </c>
      <c r="C733" t="s">
        <v>9</v>
      </c>
      <c r="D733" t="s">
        <v>34</v>
      </c>
      <c r="E733" t="s">
        <v>229</v>
      </c>
      <c r="F733" t="s">
        <v>248</v>
      </c>
      <c r="G733" t="s">
        <v>9</v>
      </c>
      <c r="H733" s="1">
        <v>-1</v>
      </c>
      <c r="I733" s="1">
        <v>0</v>
      </c>
      <c r="J733" s="1">
        <v>-0.01</v>
      </c>
      <c r="K733" s="1">
        <v>0</v>
      </c>
      <c r="L733" t="s">
        <v>9</v>
      </c>
      <c r="M733" t="s">
        <v>9</v>
      </c>
      <c r="N733" t="s">
        <v>357</v>
      </c>
    </row>
    <row r="734" spans="1:14" x14ac:dyDescent="0.25">
      <c r="A734" t="s">
        <v>8</v>
      </c>
      <c r="B734" t="s">
        <v>33</v>
      </c>
      <c r="C734" t="s">
        <v>9</v>
      </c>
      <c r="D734" t="s">
        <v>34</v>
      </c>
      <c r="E734" t="s">
        <v>242</v>
      </c>
      <c r="F734" t="s">
        <v>248</v>
      </c>
      <c r="G734" t="s">
        <v>9</v>
      </c>
      <c r="H734" s="1">
        <v>-1</v>
      </c>
      <c r="I734" s="1">
        <v>0</v>
      </c>
      <c r="J734" s="1">
        <v>-0.01</v>
      </c>
      <c r="K734" s="1">
        <v>0</v>
      </c>
      <c r="L734" t="s">
        <v>9</v>
      </c>
      <c r="M734" t="s">
        <v>9</v>
      </c>
      <c r="N734" t="s">
        <v>357</v>
      </c>
    </row>
    <row r="735" spans="1:14" x14ac:dyDescent="0.25">
      <c r="A735" t="s">
        <v>8</v>
      </c>
      <c r="B735" t="s">
        <v>33</v>
      </c>
      <c r="C735" t="s">
        <v>9</v>
      </c>
      <c r="D735" t="s">
        <v>34</v>
      </c>
      <c r="E735" t="s">
        <v>242</v>
      </c>
      <c r="F735" t="s">
        <v>234</v>
      </c>
      <c r="G735" t="s">
        <v>9</v>
      </c>
      <c r="H735" s="1">
        <v>225</v>
      </c>
      <c r="I735" s="1">
        <v>225</v>
      </c>
      <c r="J735" s="1">
        <v>0.46185567010309297</v>
      </c>
      <c r="K735" s="1">
        <v>0.46185567010309297</v>
      </c>
      <c r="L735" t="s">
        <v>9</v>
      </c>
      <c r="M735" t="s">
        <v>9</v>
      </c>
      <c r="N735" t="s">
        <v>357</v>
      </c>
    </row>
    <row r="736" spans="1:14" x14ac:dyDescent="0.25">
      <c r="A736" t="s">
        <v>8</v>
      </c>
      <c r="B736" t="s">
        <v>33</v>
      </c>
      <c r="C736" t="s">
        <v>9</v>
      </c>
      <c r="D736" t="s">
        <v>34</v>
      </c>
      <c r="E736" t="s">
        <v>257</v>
      </c>
      <c r="F736" t="s">
        <v>262</v>
      </c>
      <c r="G736" t="s">
        <v>9</v>
      </c>
      <c r="H736" s="1">
        <v>15</v>
      </c>
      <c r="I736" s="1">
        <v>15</v>
      </c>
      <c r="J736" s="1">
        <v>3.5051546391752599E-2</v>
      </c>
      <c r="K736" s="1">
        <v>3.5051546391752599E-2</v>
      </c>
      <c r="L736" t="s">
        <v>9</v>
      </c>
      <c r="M736" t="s">
        <v>9</v>
      </c>
      <c r="N736" t="s">
        <v>357</v>
      </c>
    </row>
    <row r="737" spans="1:14" x14ac:dyDescent="0.25">
      <c r="A737" t="s">
        <v>8</v>
      </c>
      <c r="B737" t="s">
        <v>33</v>
      </c>
      <c r="C737" t="s">
        <v>9</v>
      </c>
      <c r="D737" t="s">
        <v>34</v>
      </c>
      <c r="E737" t="s">
        <v>166</v>
      </c>
      <c r="F737" t="s">
        <v>252</v>
      </c>
      <c r="G737" t="s">
        <v>9</v>
      </c>
      <c r="H737" s="1">
        <v>-1</v>
      </c>
      <c r="I737" s="1">
        <v>0</v>
      </c>
      <c r="J737" s="1">
        <v>-0.01</v>
      </c>
      <c r="K737" s="1">
        <v>0</v>
      </c>
      <c r="L737" t="s">
        <v>9</v>
      </c>
      <c r="M737" t="s">
        <v>9</v>
      </c>
      <c r="N737" t="s">
        <v>357</v>
      </c>
    </row>
    <row r="738" spans="1:14" x14ac:dyDescent="0.25">
      <c r="A738" t="s">
        <v>8</v>
      </c>
      <c r="B738" t="s">
        <v>33</v>
      </c>
      <c r="C738" t="s">
        <v>9</v>
      </c>
      <c r="D738" t="s">
        <v>34</v>
      </c>
      <c r="E738" t="s">
        <v>166</v>
      </c>
      <c r="F738" t="s">
        <v>170</v>
      </c>
      <c r="G738" t="s">
        <v>9</v>
      </c>
      <c r="H738" s="1">
        <v>10</v>
      </c>
      <c r="I738" s="1">
        <v>10</v>
      </c>
      <c r="J738" s="1">
        <v>2.2680412371133999E-2</v>
      </c>
      <c r="K738" s="1">
        <v>2.2680412371133999E-2</v>
      </c>
      <c r="L738" t="s">
        <v>9</v>
      </c>
      <c r="M738" t="s">
        <v>9</v>
      </c>
      <c r="N738" t="s">
        <v>357</v>
      </c>
    </row>
    <row r="739" spans="1:14" x14ac:dyDescent="0.25">
      <c r="A739" t="s">
        <v>8</v>
      </c>
      <c r="B739" t="s">
        <v>33</v>
      </c>
      <c r="C739" t="s">
        <v>9</v>
      </c>
      <c r="D739" t="s">
        <v>34</v>
      </c>
      <c r="E739" t="s">
        <v>242</v>
      </c>
      <c r="F739" t="s">
        <v>237</v>
      </c>
      <c r="G739" t="s">
        <v>9</v>
      </c>
      <c r="H739" s="1">
        <v>20</v>
      </c>
      <c r="I739" s="1">
        <v>20</v>
      </c>
      <c r="J739" s="1">
        <v>4.1237113402061799E-2</v>
      </c>
      <c r="K739" s="1">
        <v>4.1237113402061799E-2</v>
      </c>
      <c r="L739" t="s">
        <v>9</v>
      </c>
      <c r="M739" t="s">
        <v>9</v>
      </c>
      <c r="N739" t="s">
        <v>357</v>
      </c>
    </row>
    <row r="740" spans="1:14" x14ac:dyDescent="0.25">
      <c r="A740" t="s">
        <v>8</v>
      </c>
      <c r="B740" t="s">
        <v>33</v>
      </c>
      <c r="C740" t="s">
        <v>9</v>
      </c>
      <c r="D740" t="s">
        <v>34</v>
      </c>
      <c r="E740" t="s">
        <v>168</v>
      </c>
      <c r="F740" t="s">
        <v>274</v>
      </c>
      <c r="G740" t="s">
        <v>9</v>
      </c>
      <c r="H740" s="1">
        <v>25</v>
      </c>
      <c r="I740" s="1">
        <v>25</v>
      </c>
      <c r="J740" s="1">
        <v>5.3608247422680402E-2</v>
      </c>
      <c r="K740" s="1">
        <v>5.3608247422680402E-2</v>
      </c>
      <c r="L740" t="s">
        <v>9</v>
      </c>
      <c r="M740" t="s">
        <v>9</v>
      </c>
      <c r="N740" t="s">
        <v>357</v>
      </c>
    </row>
    <row r="741" spans="1:14" x14ac:dyDescent="0.25">
      <c r="A741" t="s">
        <v>8</v>
      </c>
      <c r="B741" t="s">
        <v>33</v>
      </c>
      <c r="C741" t="s">
        <v>9</v>
      </c>
      <c r="D741" t="s">
        <v>34</v>
      </c>
      <c r="E741" t="s">
        <v>166</v>
      </c>
      <c r="F741" t="s">
        <v>171</v>
      </c>
      <c r="G741" t="s">
        <v>9</v>
      </c>
      <c r="H741" s="1">
        <v>-1</v>
      </c>
      <c r="I741" s="1">
        <v>0</v>
      </c>
      <c r="J741" s="1">
        <v>-0.01</v>
      </c>
      <c r="K741" s="1">
        <v>0</v>
      </c>
      <c r="L741" t="s">
        <v>9</v>
      </c>
      <c r="M741" t="s">
        <v>9</v>
      </c>
      <c r="N741" t="s">
        <v>357</v>
      </c>
    </row>
    <row r="742" spans="1:14" x14ac:dyDescent="0.25">
      <c r="A742" t="s">
        <v>8</v>
      </c>
      <c r="B742" t="s">
        <v>33</v>
      </c>
      <c r="C742" t="s">
        <v>9</v>
      </c>
      <c r="D742" t="s">
        <v>34</v>
      </c>
      <c r="E742" t="s">
        <v>242</v>
      </c>
      <c r="F742" t="s">
        <v>238</v>
      </c>
      <c r="G742" t="s">
        <v>9</v>
      </c>
      <c r="H742" s="1">
        <v>5</v>
      </c>
      <c r="I742" s="1">
        <v>5</v>
      </c>
      <c r="J742" s="1">
        <v>1.03092783505155E-2</v>
      </c>
      <c r="K742" s="1">
        <v>1.03092783505155E-2</v>
      </c>
      <c r="L742" t="s">
        <v>9</v>
      </c>
      <c r="M742" t="s">
        <v>9</v>
      </c>
      <c r="N742" t="s">
        <v>357</v>
      </c>
    </row>
    <row r="743" spans="1:14" x14ac:dyDescent="0.25">
      <c r="A743" t="s">
        <v>8</v>
      </c>
      <c r="B743" t="s">
        <v>33</v>
      </c>
      <c r="C743" t="s">
        <v>9</v>
      </c>
      <c r="D743" t="s">
        <v>34</v>
      </c>
      <c r="E743" t="s">
        <v>166</v>
      </c>
      <c r="F743" t="s">
        <v>253</v>
      </c>
      <c r="G743" t="s">
        <v>9</v>
      </c>
      <c r="H743" s="1">
        <v>15</v>
      </c>
      <c r="I743" s="1">
        <v>15</v>
      </c>
      <c r="J743" s="1">
        <v>2.6804123711340201E-2</v>
      </c>
      <c r="K743" s="1">
        <v>2.6804123711340201E-2</v>
      </c>
      <c r="L743" t="s">
        <v>9</v>
      </c>
      <c r="M743" t="s">
        <v>9</v>
      </c>
      <c r="N743" t="s">
        <v>357</v>
      </c>
    </row>
    <row r="744" spans="1:14" x14ac:dyDescent="0.25">
      <c r="A744" t="s">
        <v>8</v>
      </c>
      <c r="B744" t="s">
        <v>33</v>
      </c>
      <c r="C744" t="s">
        <v>9</v>
      </c>
      <c r="D744" t="s">
        <v>34</v>
      </c>
      <c r="E744" t="s">
        <v>257</v>
      </c>
      <c r="F744" t="s">
        <v>228</v>
      </c>
      <c r="G744" t="s">
        <v>9</v>
      </c>
      <c r="H744" s="1">
        <v>-1</v>
      </c>
      <c r="I744" s="1">
        <v>0</v>
      </c>
      <c r="J744" s="1">
        <v>-0.01</v>
      </c>
      <c r="K744" s="1">
        <v>0</v>
      </c>
      <c r="L744" t="s">
        <v>9</v>
      </c>
      <c r="M744" t="s">
        <v>9</v>
      </c>
      <c r="N744" t="s">
        <v>357</v>
      </c>
    </row>
    <row r="745" spans="1:14" x14ac:dyDescent="0.25">
      <c r="A745" t="s">
        <v>8</v>
      </c>
      <c r="B745" t="s">
        <v>33</v>
      </c>
      <c r="C745" t="s">
        <v>9</v>
      </c>
      <c r="D745" t="s">
        <v>34</v>
      </c>
      <c r="E745" t="s">
        <v>166</v>
      </c>
      <c r="F745" t="s">
        <v>167</v>
      </c>
      <c r="G745" t="s">
        <v>9</v>
      </c>
      <c r="H745" s="1">
        <v>-1</v>
      </c>
      <c r="I745" s="1">
        <v>0</v>
      </c>
      <c r="J745" s="1">
        <v>-0.01</v>
      </c>
      <c r="K745" s="1">
        <v>0</v>
      </c>
      <c r="L745" t="s">
        <v>9</v>
      </c>
      <c r="M745" t="s">
        <v>9</v>
      </c>
      <c r="N745" t="s">
        <v>357</v>
      </c>
    </row>
    <row r="746" spans="1:14" x14ac:dyDescent="0.25">
      <c r="A746" t="s">
        <v>8</v>
      </c>
      <c r="B746" t="s">
        <v>33</v>
      </c>
      <c r="C746" t="s">
        <v>9</v>
      </c>
      <c r="D746" t="s">
        <v>34</v>
      </c>
      <c r="E746" t="s">
        <v>229</v>
      </c>
      <c r="F746" t="s">
        <v>230</v>
      </c>
      <c r="G746" t="s">
        <v>9</v>
      </c>
      <c r="H746" s="1">
        <v>70</v>
      </c>
      <c r="I746" s="1">
        <v>70</v>
      </c>
      <c r="J746" s="1">
        <v>0.14639175257732001</v>
      </c>
      <c r="K746" s="1">
        <v>0.14639175257732001</v>
      </c>
      <c r="L746" t="s">
        <v>9</v>
      </c>
      <c r="M746" t="s">
        <v>9</v>
      </c>
      <c r="N746" t="s">
        <v>357</v>
      </c>
    </row>
    <row r="747" spans="1:14" x14ac:dyDescent="0.25">
      <c r="A747" t="s">
        <v>8</v>
      </c>
      <c r="B747" t="s">
        <v>33</v>
      </c>
      <c r="C747" t="s">
        <v>9</v>
      </c>
      <c r="D747" t="s">
        <v>34</v>
      </c>
      <c r="E747" t="s">
        <v>10</v>
      </c>
      <c r="F747" t="s">
        <v>240</v>
      </c>
      <c r="G747" t="s">
        <v>9</v>
      </c>
      <c r="H747" s="1">
        <v>1</v>
      </c>
      <c r="I747" s="1" t="s">
        <v>9</v>
      </c>
      <c r="J747" s="1" t="s">
        <v>9</v>
      </c>
      <c r="K747" s="1" t="s">
        <v>9</v>
      </c>
      <c r="L747" t="s">
        <v>9</v>
      </c>
      <c r="M747" t="s">
        <v>9</v>
      </c>
      <c r="N747" t="s">
        <v>357</v>
      </c>
    </row>
    <row r="748" spans="1:14" x14ac:dyDescent="0.25">
      <c r="A748" t="s">
        <v>8</v>
      </c>
      <c r="B748" t="s">
        <v>33</v>
      </c>
      <c r="C748" t="s">
        <v>9</v>
      </c>
      <c r="D748" t="s">
        <v>34</v>
      </c>
      <c r="E748" t="s">
        <v>172</v>
      </c>
      <c r="F748" t="s">
        <v>9</v>
      </c>
      <c r="G748" t="s">
        <v>9</v>
      </c>
      <c r="H748" s="1" t="s">
        <v>9</v>
      </c>
      <c r="I748" s="1" t="s">
        <v>9</v>
      </c>
      <c r="J748" s="1" t="s">
        <v>9</v>
      </c>
      <c r="K748" s="1" t="s">
        <v>9</v>
      </c>
      <c r="L748">
        <v>7.74648</v>
      </c>
      <c r="M748">
        <v>5</v>
      </c>
      <c r="N748" t="s">
        <v>357</v>
      </c>
    </row>
    <row r="749" spans="1:14" x14ac:dyDescent="0.25">
      <c r="A749" t="s">
        <v>8</v>
      </c>
      <c r="B749" t="s">
        <v>33</v>
      </c>
      <c r="C749" t="s">
        <v>9</v>
      </c>
      <c r="D749" t="s">
        <v>34</v>
      </c>
      <c r="E749" t="s">
        <v>165</v>
      </c>
      <c r="F749" t="s">
        <v>9</v>
      </c>
      <c r="G749" t="s">
        <v>9</v>
      </c>
      <c r="H749" s="1" t="s">
        <v>9</v>
      </c>
      <c r="I749" s="1" t="s">
        <v>9</v>
      </c>
      <c r="J749" s="1" t="s">
        <v>9</v>
      </c>
      <c r="K749" s="1" t="s">
        <v>9</v>
      </c>
      <c r="L749">
        <v>29.684539999999998</v>
      </c>
      <c r="M749">
        <v>30</v>
      </c>
      <c r="N749" t="s">
        <v>357</v>
      </c>
    </row>
    <row r="750" spans="1:14" x14ac:dyDescent="0.25">
      <c r="A750" t="s">
        <v>8</v>
      </c>
      <c r="B750" t="s">
        <v>89</v>
      </c>
      <c r="C750" t="s">
        <v>9</v>
      </c>
      <c r="D750" t="s">
        <v>127</v>
      </c>
      <c r="E750" t="s">
        <v>257</v>
      </c>
      <c r="F750" t="s">
        <v>280</v>
      </c>
      <c r="G750" t="s">
        <v>9</v>
      </c>
      <c r="H750" s="1">
        <v>-1</v>
      </c>
      <c r="I750" s="1">
        <v>0</v>
      </c>
      <c r="J750" s="1">
        <v>-0.01</v>
      </c>
      <c r="K750" s="1">
        <v>0</v>
      </c>
      <c r="L750" t="s">
        <v>9</v>
      </c>
      <c r="M750" t="s">
        <v>9</v>
      </c>
      <c r="N750" t="s">
        <v>357</v>
      </c>
    </row>
    <row r="751" spans="1:14" x14ac:dyDescent="0.25">
      <c r="A751" t="s">
        <v>8</v>
      </c>
      <c r="B751" t="s">
        <v>89</v>
      </c>
      <c r="C751" t="s">
        <v>9</v>
      </c>
      <c r="D751" t="s">
        <v>127</v>
      </c>
      <c r="E751" t="s">
        <v>257</v>
      </c>
      <c r="F751" t="s">
        <v>259</v>
      </c>
      <c r="G751" t="s">
        <v>9</v>
      </c>
      <c r="H751" s="1">
        <v>65</v>
      </c>
      <c r="I751" s="1">
        <v>65</v>
      </c>
      <c r="J751" s="1">
        <v>0.28205128205128199</v>
      </c>
      <c r="K751" s="1">
        <v>0.28205128205128199</v>
      </c>
      <c r="L751" t="s">
        <v>9</v>
      </c>
      <c r="M751" t="s">
        <v>9</v>
      </c>
      <c r="N751" t="s">
        <v>357</v>
      </c>
    </row>
    <row r="752" spans="1:14" x14ac:dyDescent="0.25">
      <c r="A752" t="s">
        <v>8</v>
      </c>
      <c r="B752" t="s">
        <v>89</v>
      </c>
      <c r="C752" t="s">
        <v>9</v>
      </c>
      <c r="D752" t="s">
        <v>127</v>
      </c>
      <c r="E752" t="s">
        <v>166</v>
      </c>
      <c r="F752" t="s">
        <v>167</v>
      </c>
      <c r="G752" t="s">
        <v>9</v>
      </c>
      <c r="H752" s="1">
        <v>-1</v>
      </c>
      <c r="I752" s="1">
        <v>0</v>
      </c>
      <c r="J752" s="1">
        <v>-0.01</v>
      </c>
      <c r="K752" s="1">
        <v>0</v>
      </c>
      <c r="L752" t="s">
        <v>9</v>
      </c>
      <c r="M752" t="s">
        <v>9</v>
      </c>
      <c r="N752" t="s">
        <v>357</v>
      </c>
    </row>
    <row r="753" spans="1:14" x14ac:dyDescent="0.25">
      <c r="A753" t="s">
        <v>8</v>
      </c>
      <c r="B753" t="s">
        <v>89</v>
      </c>
      <c r="C753" t="s">
        <v>9</v>
      </c>
      <c r="D753" t="s">
        <v>127</v>
      </c>
      <c r="E753" t="s">
        <v>166</v>
      </c>
      <c r="F753" t="s">
        <v>253</v>
      </c>
      <c r="G753" t="s">
        <v>9</v>
      </c>
      <c r="H753" s="1">
        <v>-1</v>
      </c>
      <c r="I753" s="1">
        <v>0</v>
      </c>
      <c r="J753" s="1">
        <v>-0.01</v>
      </c>
      <c r="K753" s="1">
        <v>0</v>
      </c>
      <c r="L753" t="s">
        <v>9</v>
      </c>
      <c r="M753" t="s">
        <v>9</v>
      </c>
      <c r="N753" t="s">
        <v>357</v>
      </c>
    </row>
    <row r="754" spans="1:14" x14ac:dyDescent="0.25">
      <c r="A754" t="s">
        <v>8</v>
      </c>
      <c r="B754" t="s">
        <v>89</v>
      </c>
      <c r="C754" t="s">
        <v>9</v>
      </c>
      <c r="D754" t="s">
        <v>127</v>
      </c>
      <c r="E754" t="s">
        <v>166</v>
      </c>
      <c r="F754" t="s">
        <v>252</v>
      </c>
      <c r="G754" t="s">
        <v>9</v>
      </c>
      <c r="H754" s="1">
        <v>-1</v>
      </c>
      <c r="I754" s="1">
        <v>0</v>
      </c>
      <c r="J754" s="1">
        <v>-0.01</v>
      </c>
      <c r="K754" s="1">
        <v>0</v>
      </c>
      <c r="L754" t="s">
        <v>9</v>
      </c>
      <c r="M754" t="s">
        <v>9</v>
      </c>
      <c r="N754" t="s">
        <v>357</v>
      </c>
    </row>
    <row r="755" spans="1:14" x14ac:dyDescent="0.25">
      <c r="A755" t="s">
        <v>8</v>
      </c>
      <c r="B755" t="s">
        <v>89</v>
      </c>
      <c r="C755" t="s">
        <v>9</v>
      </c>
      <c r="D755" t="s">
        <v>127</v>
      </c>
      <c r="E755" t="s">
        <v>166</v>
      </c>
      <c r="F755" t="s">
        <v>254</v>
      </c>
      <c r="G755" t="s">
        <v>9</v>
      </c>
      <c r="H755" s="1">
        <v>-1</v>
      </c>
      <c r="I755" s="1">
        <v>0</v>
      </c>
      <c r="J755" s="1">
        <v>-0.01</v>
      </c>
      <c r="K755" s="1">
        <v>0</v>
      </c>
      <c r="L755" t="s">
        <v>9</v>
      </c>
      <c r="M755" t="s">
        <v>9</v>
      </c>
      <c r="N755" t="s">
        <v>357</v>
      </c>
    </row>
    <row r="756" spans="1:14" x14ac:dyDescent="0.25">
      <c r="A756" t="s">
        <v>8</v>
      </c>
      <c r="B756" t="s">
        <v>89</v>
      </c>
      <c r="C756" t="s">
        <v>9</v>
      </c>
      <c r="D756" t="s">
        <v>127</v>
      </c>
      <c r="E756" t="s">
        <v>166</v>
      </c>
      <c r="F756" t="s">
        <v>248</v>
      </c>
      <c r="G756" t="s">
        <v>9</v>
      </c>
      <c r="H756" s="1">
        <v>-1</v>
      </c>
      <c r="I756" s="1">
        <v>0</v>
      </c>
      <c r="J756" s="1">
        <v>-0.01</v>
      </c>
      <c r="K756" s="1">
        <v>0</v>
      </c>
      <c r="L756" t="s">
        <v>9</v>
      </c>
      <c r="M756" t="s">
        <v>9</v>
      </c>
      <c r="N756" t="s">
        <v>357</v>
      </c>
    </row>
    <row r="757" spans="1:14" x14ac:dyDescent="0.25">
      <c r="A757" t="s">
        <v>8</v>
      </c>
      <c r="B757" t="s">
        <v>89</v>
      </c>
      <c r="C757" t="s">
        <v>9</v>
      </c>
      <c r="D757" t="s">
        <v>127</v>
      </c>
      <c r="E757" t="s">
        <v>168</v>
      </c>
      <c r="F757" t="s">
        <v>271</v>
      </c>
      <c r="G757" t="s">
        <v>9</v>
      </c>
      <c r="H757" s="1">
        <v>75</v>
      </c>
      <c r="I757" s="1">
        <v>75</v>
      </c>
      <c r="J757" s="1">
        <v>0.32051282051281998</v>
      </c>
      <c r="K757" s="1">
        <v>0.32051282051281998</v>
      </c>
      <c r="L757" t="s">
        <v>9</v>
      </c>
      <c r="M757" t="s">
        <v>9</v>
      </c>
      <c r="N757" t="s">
        <v>357</v>
      </c>
    </row>
    <row r="758" spans="1:14" x14ac:dyDescent="0.25">
      <c r="A758" t="s">
        <v>8</v>
      </c>
      <c r="B758" t="s">
        <v>89</v>
      </c>
      <c r="C758" t="s">
        <v>9</v>
      </c>
      <c r="D758" t="s">
        <v>127</v>
      </c>
      <c r="E758" t="s">
        <v>353</v>
      </c>
      <c r="F758" t="s">
        <v>15</v>
      </c>
      <c r="G758" t="s">
        <v>9</v>
      </c>
      <c r="H758" s="1">
        <v>55</v>
      </c>
      <c r="I758" s="1">
        <v>55</v>
      </c>
      <c r="J758" s="1">
        <v>0.230769230769231</v>
      </c>
      <c r="K758" s="1">
        <v>0.230769230769231</v>
      </c>
      <c r="L758" t="s">
        <v>9</v>
      </c>
      <c r="M758" t="s">
        <v>9</v>
      </c>
      <c r="N758" t="s">
        <v>357</v>
      </c>
    </row>
    <row r="759" spans="1:14" x14ac:dyDescent="0.25">
      <c r="A759" t="s">
        <v>8</v>
      </c>
      <c r="B759" t="s">
        <v>89</v>
      </c>
      <c r="C759" t="s">
        <v>9</v>
      </c>
      <c r="D759" t="s">
        <v>127</v>
      </c>
      <c r="E759" t="s">
        <v>257</v>
      </c>
      <c r="F759" t="s">
        <v>228</v>
      </c>
      <c r="G759" t="s">
        <v>9</v>
      </c>
      <c r="H759" s="1">
        <v>-1</v>
      </c>
      <c r="I759" s="1">
        <v>0</v>
      </c>
      <c r="J759" s="1">
        <v>-0.01</v>
      </c>
      <c r="K759" s="1">
        <v>0</v>
      </c>
      <c r="L759" t="s">
        <v>9</v>
      </c>
      <c r="M759" t="s">
        <v>9</v>
      </c>
      <c r="N759" t="s">
        <v>357</v>
      </c>
    </row>
    <row r="760" spans="1:14" x14ac:dyDescent="0.25">
      <c r="A760" t="s">
        <v>8</v>
      </c>
      <c r="B760" t="s">
        <v>89</v>
      </c>
      <c r="C760" t="s">
        <v>9</v>
      </c>
      <c r="D760" t="s">
        <v>127</v>
      </c>
      <c r="E760" t="s">
        <v>229</v>
      </c>
      <c r="F760" t="s">
        <v>217</v>
      </c>
      <c r="G760" t="s">
        <v>9</v>
      </c>
      <c r="H760" s="1">
        <v>-1</v>
      </c>
      <c r="I760" s="1">
        <v>0</v>
      </c>
      <c r="J760" s="1">
        <v>-0.01</v>
      </c>
      <c r="K760" s="1">
        <v>0</v>
      </c>
      <c r="L760" t="s">
        <v>9</v>
      </c>
      <c r="M760" t="s">
        <v>9</v>
      </c>
      <c r="N760" t="s">
        <v>357</v>
      </c>
    </row>
    <row r="761" spans="1:14" x14ac:dyDescent="0.25">
      <c r="A761" t="s">
        <v>8</v>
      </c>
      <c r="B761" t="s">
        <v>89</v>
      </c>
      <c r="C761" t="s">
        <v>9</v>
      </c>
      <c r="D761" t="s">
        <v>127</v>
      </c>
      <c r="E761" t="s">
        <v>229</v>
      </c>
      <c r="F761" t="s">
        <v>230</v>
      </c>
      <c r="G761" t="s">
        <v>9</v>
      </c>
      <c r="H761" s="1">
        <v>25</v>
      </c>
      <c r="I761" s="1">
        <v>25</v>
      </c>
      <c r="J761" s="1">
        <v>0.102564102564103</v>
      </c>
      <c r="K761" s="1">
        <v>0.102564102564103</v>
      </c>
      <c r="L761" t="s">
        <v>9</v>
      </c>
      <c r="M761" t="s">
        <v>9</v>
      </c>
      <c r="N761" t="s">
        <v>357</v>
      </c>
    </row>
    <row r="762" spans="1:14" x14ac:dyDescent="0.25">
      <c r="A762" t="s">
        <v>8</v>
      </c>
      <c r="B762" t="s">
        <v>89</v>
      </c>
      <c r="C762" t="s">
        <v>9</v>
      </c>
      <c r="D762" t="s">
        <v>127</v>
      </c>
      <c r="E762" t="s">
        <v>166</v>
      </c>
      <c r="F762" t="s">
        <v>171</v>
      </c>
      <c r="G762" t="s">
        <v>9</v>
      </c>
      <c r="H762" s="1">
        <v>5</v>
      </c>
      <c r="I762" s="1">
        <v>5</v>
      </c>
      <c r="J762" s="1">
        <v>2.1367521367521399E-2</v>
      </c>
      <c r="K762" s="1">
        <v>2.1367521367521399E-2</v>
      </c>
      <c r="L762" t="s">
        <v>9</v>
      </c>
      <c r="M762" t="s">
        <v>9</v>
      </c>
      <c r="N762" t="s">
        <v>357</v>
      </c>
    </row>
    <row r="763" spans="1:14" x14ac:dyDescent="0.25">
      <c r="A763" t="s">
        <v>8</v>
      </c>
      <c r="B763" t="s">
        <v>89</v>
      </c>
      <c r="C763" t="s">
        <v>9</v>
      </c>
      <c r="D763" t="s">
        <v>127</v>
      </c>
      <c r="E763" t="s">
        <v>257</v>
      </c>
      <c r="F763" t="s">
        <v>258</v>
      </c>
      <c r="G763" t="s">
        <v>9</v>
      </c>
      <c r="H763" s="1">
        <v>40</v>
      </c>
      <c r="I763" s="1">
        <v>40</v>
      </c>
      <c r="J763" s="1">
        <v>0.16666666666666699</v>
      </c>
      <c r="K763" s="1">
        <v>0.16666666666666699</v>
      </c>
      <c r="L763" t="s">
        <v>9</v>
      </c>
      <c r="M763" t="s">
        <v>9</v>
      </c>
      <c r="N763" t="s">
        <v>357</v>
      </c>
    </row>
    <row r="764" spans="1:14" x14ac:dyDescent="0.25">
      <c r="A764" t="s">
        <v>8</v>
      </c>
      <c r="B764" t="s">
        <v>89</v>
      </c>
      <c r="C764" t="s">
        <v>9</v>
      </c>
      <c r="D764" t="s">
        <v>127</v>
      </c>
      <c r="E764" t="s">
        <v>165</v>
      </c>
      <c r="F764" t="s">
        <v>9</v>
      </c>
      <c r="G764" t="s">
        <v>9</v>
      </c>
      <c r="H764" s="1" t="s">
        <v>9</v>
      </c>
      <c r="I764" t="s">
        <v>9</v>
      </c>
      <c r="J764" t="s">
        <v>9</v>
      </c>
      <c r="K764" t="s">
        <v>9</v>
      </c>
      <c r="L764">
        <v>29.410260000000001</v>
      </c>
      <c r="M764">
        <v>30</v>
      </c>
      <c r="N764" t="s">
        <v>357</v>
      </c>
    </row>
    <row r="765" spans="1:14" x14ac:dyDescent="0.25">
      <c r="A765" t="s">
        <v>8</v>
      </c>
      <c r="B765" t="s">
        <v>89</v>
      </c>
      <c r="C765" t="s">
        <v>9</v>
      </c>
      <c r="D765" t="s">
        <v>127</v>
      </c>
      <c r="E765" t="s">
        <v>172</v>
      </c>
      <c r="F765" t="s">
        <v>9</v>
      </c>
      <c r="G765" t="s">
        <v>9</v>
      </c>
      <c r="H765" t="s">
        <v>9</v>
      </c>
      <c r="I765" t="s">
        <v>9</v>
      </c>
      <c r="J765" t="s">
        <v>9</v>
      </c>
      <c r="K765" t="s">
        <v>9</v>
      </c>
      <c r="L765" s="1">
        <v>6.6842100000000002</v>
      </c>
      <c r="M765" s="1">
        <v>5</v>
      </c>
      <c r="N765" t="s">
        <v>357</v>
      </c>
    </row>
    <row r="766" spans="1:14" x14ac:dyDescent="0.25">
      <c r="A766" t="s">
        <v>8</v>
      </c>
      <c r="B766" t="s">
        <v>89</v>
      </c>
      <c r="C766" t="s">
        <v>9</v>
      </c>
      <c r="D766" t="s">
        <v>127</v>
      </c>
      <c r="E766" t="s">
        <v>168</v>
      </c>
      <c r="F766" t="s">
        <v>273</v>
      </c>
      <c r="G766" t="s">
        <v>9</v>
      </c>
      <c r="H766">
        <v>125</v>
      </c>
      <c r="I766">
        <v>125</v>
      </c>
      <c r="J766">
        <v>0.53846153846153799</v>
      </c>
      <c r="K766">
        <v>0.53846153846153799</v>
      </c>
      <c r="L766" s="1" t="s">
        <v>9</v>
      </c>
      <c r="M766" s="1" t="s">
        <v>9</v>
      </c>
      <c r="N766" t="s">
        <v>357</v>
      </c>
    </row>
    <row r="767" spans="1:14" x14ac:dyDescent="0.25">
      <c r="A767" t="s">
        <v>8</v>
      </c>
      <c r="B767" t="s">
        <v>89</v>
      </c>
      <c r="C767" t="s">
        <v>9</v>
      </c>
      <c r="D767" t="s">
        <v>127</v>
      </c>
      <c r="E767" t="s">
        <v>229</v>
      </c>
      <c r="F767" t="s">
        <v>231</v>
      </c>
      <c r="G767" t="s">
        <v>9</v>
      </c>
      <c r="H767">
        <v>210</v>
      </c>
      <c r="I767">
        <v>210</v>
      </c>
      <c r="J767">
        <v>0.89316239316239299</v>
      </c>
      <c r="K767">
        <v>0.89316239316239299</v>
      </c>
      <c r="L767" s="1" t="s">
        <v>9</v>
      </c>
      <c r="M767" s="1" t="s">
        <v>9</v>
      </c>
      <c r="N767" t="s">
        <v>357</v>
      </c>
    </row>
    <row r="768" spans="1:14" x14ac:dyDescent="0.25">
      <c r="A768" t="s">
        <v>8</v>
      </c>
      <c r="B768" t="s">
        <v>89</v>
      </c>
      <c r="C768" t="s">
        <v>9</v>
      </c>
      <c r="D768" t="s">
        <v>127</v>
      </c>
      <c r="E768" t="s">
        <v>353</v>
      </c>
      <c r="F768" t="s">
        <v>13</v>
      </c>
      <c r="G768" t="s">
        <v>9</v>
      </c>
      <c r="H768">
        <v>50</v>
      </c>
      <c r="I768">
        <v>50</v>
      </c>
      <c r="J768">
        <v>0.21794871794871801</v>
      </c>
      <c r="K768">
        <v>0.21794871794871801</v>
      </c>
      <c r="L768" s="1" t="s">
        <v>9</v>
      </c>
      <c r="M768" s="1" t="s">
        <v>9</v>
      </c>
      <c r="N768" t="s">
        <v>357</v>
      </c>
    </row>
    <row r="769" spans="1:14" x14ac:dyDescent="0.25">
      <c r="A769" t="s">
        <v>8</v>
      </c>
      <c r="B769" t="s">
        <v>89</v>
      </c>
      <c r="C769" t="s">
        <v>9</v>
      </c>
      <c r="D769" t="s">
        <v>127</v>
      </c>
      <c r="E769" t="s">
        <v>353</v>
      </c>
      <c r="F769" t="s">
        <v>14</v>
      </c>
      <c r="G769" t="s">
        <v>9</v>
      </c>
      <c r="H769" s="1">
        <v>120</v>
      </c>
      <c r="I769" s="1">
        <v>120</v>
      </c>
      <c r="J769" s="1">
        <v>0.512820512820513</v>
      </c>
      <c r="K769" s="1">
        <v>0.512820512820513</v>
      </c>
      <c r="L769" t="s">
        <v>9</v>
      </c>
      <c r="M769" t="s">
        <v>9</v>
      </c>
      <c r="N769" t="s">
        <v>357</v>
      </c>
    </row>
    <row r="770" spans="1:14" x14ac:dyDescent="0.25">
      <c r="A770" t="s">
        <v>8</v>
      </c>
      <c r="B770" t="s">
        <v>89</v>
      </c>
      <c r="C770" t="s">
        <v>9</v>
      </c>
      <c r="D770" t="s">
        <v>127</v>
      </c>
      <c r="E770" t="s">
        <v>257</v>
      </c>
      <c r="F770" t="s">
        <v>261</v>
      </c>
      <c r="G770" t="s">
        <v>9</v>
      </c>
      <c r="H770" s="1">
        <v>40</v>
      </c>
      <c r="I770" s="1">
        <v>40</v>
      </c>
      <c r="J770" s="1">
        <v>0.16666666666666699</v>
      </c>
      <c r="K770" s="1">
        <v>0.16666666666666699</v>
      </c>
      <c r="L770" t="s">
        <v>9</v>
      </c>
      <c r="M770" t="s">
        <v>9</v>
      </c>
      <c r="N770" t="s">
        <v>357</v>
      </c>
    </row>
    <row r="771" spans="1:14" x14ac:dyDescent="0.25">
      <c r="A771" t="s">
        <v>8</v>
      </c>
      <c r="B771" t="s">
        <v>89</v>
      </c>
      <c r="C771" t="s">
        <v>9</v>
      </c>
      <c r="D771" t="s">
        <v>127</v>
      </c>
      <c r="E771" t="s">
        <v>353</v>
      </c>
      <c r="F771" t="s">
        <v>16</v>
      </c>
      <c r="G771" t="s">
        <v>9</v>
      </c>
      <c r="H771" s="1">
        <v>5</v>
      </c>
      <c r="I771" s="1">
        <v>5</v>
      </c>
      <c r="J771" s="1">
        <v>2.5641025641025599E-2</v>
      </c>
      <c r="K771" s="1">
        <v>2.5641025641025599E-2</v>
      </c>
      <c r="L771" t="s">
        <v>9</v>
      </c>
      <c r="M771" t="s">
        <v>9</v>
      </c>
      <c r="N771" t="s">
        <v>357</v>
      </c>
    </row>
    <row r="772" spans="1:14" x14ac:dyDescent="0.25">
      <c r="A772" t="s">
        <v>8</v>
      </c>
      <c r="B772" t="s">
        <v>89</v>
      </c>
      <c r="C772" t="s">
        <v>9</v>
      </c>
      <c r="D772" t="s">
        <v>127</v>
      </c>
      <c r="E772" t="s">
        <v>168</v>
      </c>
      <c r="F772" t="s">
        <v>272</v>
      </c>
      <c r="G772" t="s">
        <v>9</v>
      </c>
      <c r="H772" s="1">
        <v>20</v>
      </c>
      <c r="I772" s="1">
        <v>20</v>
      </c>
      <c r="J772" s="1">
        <v>8.54700854700855E-2</v>
      </c>
      <c r="K772" s="1">
        <v>8.54700854700855E-2</v>
      </c>
      <c r="L772" t="s">
        <v>9</v>
      </c>
      <c r="M772" t="s">
        <v>9</v>
      </c>
      <c r="N772" t="s">
        <v>357</v>
      </c>
    </row>
    <row r="773" spans="1:14" x14ac:dyDescent="0.25">
      <c r="A773" t="s">
        <v>8</v>
      </c>
      <c r="B773" t="s">
        <v>89</v>
      </c>
      <c r="C773" t="s">
        <v>9</v>
      </c>
      <c r="D773" t="s">
        <v>127</v>
      </c>
      <c r="E773" t="s">
        <v>232</v>
      </c>
      <c r="F773" t="s">
        <v>9</v>
      </c>
      <c r="G773" t="s">
        <v>9</v>
      </c>
      <c r="H773" s="1">
        <v>235</v>
      </c>
      <c r="I773" s="1">
        <v>235</v>
      </c>
      <c r="J773" s="1">
        <v>1</v>
      </c>
      <c r="K773" s="1">
        <v>1</v>
      </c>
      <c r="L773" t="s">
        <v>9</v>
      </c>
      <c r="M773" t="s">
        <v>9</v>
      </c>
      <c r="N773" t="s">
        <v>357</v>
      </c>
    </row>
    <row r="774" spans="1:14" x14ac:dyDescent="0.25">
      <c r="A774" t="s">
        <v>8</v>
      </c>
      <c r="B774" t="s">
        <v>89</v>
      </c>
      <c r="C774" t="s">
        <v>9</v>
      </c>
      <c r="D774" t="s">
        <v>127</v>
      </c>
      <c r="E774" t="s">
        <v>242</v>
      </c>
      <c r="F774" t="s">
        <v>235</v>
      </c>
      <c r="G774" t="s">
        <v>9</v>
      </c>
      <c r="H774" s="1">
        <v>25</v>
      </c>
      <c r="I774" s="1">
        <v>25</v>
      </c>
      <c r="J774" s="1">
        <v>0.102564102564103</v>
      </c>
      <c r="K774" s="1">
        <v>0.102564102564103</v>
      </c>
      <c r="L774" t="s">
        <v>9</v>
      </c>
      <c r="M774" t="s">
        <v>9</v>
      </c>
      <c r="N774" t="s">
        <v>357</v>
      </c>
    </row>
    <row r="775" spans="1:14" x14ac:dyDescent="0.25">
      <c r="A775" t="s">
        <v>8</v>
      </c>
      <c r="B775" t="s">
        <v>89</v>
      </c>
      <c r="C775" t="s">
        <v>9</v>
      </c>
      <c r="D775" t="s">
        <v>127</v>
      </c>
      <c r="E775" t="s">
        <v>257</v>
      </c>
      <c r="F775" t="s">
        <v>260</v>
      </c>
      <c r="G775" t="s">
        <v>9</v>
      </c>
      <c r="H775" s="1">
        <v>70</v>
      </c>
      <c r="I775" s="1">
        <v>70</v>
      </c>
      <c r="J775" s="1">
        <v>0.30341880341880301</v>
      </c>
      <c r="K775" s="1">
        <v>0.30341880341880301</v>
      </c>
      <c r="L775" t="s">
        <v>9</v>
      </c>
      <c r="M775" t="s">
        <v>9</v>
      </c>
      <c r="N775" t="s">
        <v>357</v>
      </c>
    </row>
    <row r="776" spans="1:14" x14ac:dyDescent="0.25">
      <c r="A776" t="s">
        <v>8</v>
      </c>
      <c r="B776" t="s">
        <v>89</v>
      </c>
      <c r="C776" t="s">
        <v>9</v>
      </c>
      <c r="D776" t="s">
        <v>127</v>
      </c>
      <c r="E776" t="s">
        <v>180</v>
      </c>
      <c r="F776" t="s">
        <v>228</v>
      </c>
      <c r="G776" t="s">
        <v>228</v>
      </c>
      <c r="H776" s="1">
        <v>-1</v>
      </c>
      <c r="I776" s="1">
        <v>0</v>
      </c>
      <c r="J776" s="1">
        <v>-0.01</v>
      </c>
      <c r="K776" s="1">
        <v>0</v>
      </c>
      <c r="L776" t="s">
        <v>9</v>
      </c>
      <c r="M776" t="s">
        <v>9</v>
      </c>
      <c r="N776" t="s">
        <v>357</v>
      </c>
    </row>
    <row r="777" spans="1:14" x14ac:dyDescent="0.25">
      <c r="A777" t="s">
        <v>8</v>
      </c>
      <c r="B777" t="s">
        <v>89</v>
      </c>
      <c r="C777" t="s">
        <v>9</v>
      </c>
      <c r="D777" t="s">
        <v>127</v>
      </c>
      <c r="E777" t="s">
        <v>242</v>
      </c>
      <c r="F777" t="s">
        <v>248</v>
      </c>
      <c r="G777" t="s">
        <v>9</v>
      </c>
      <c r="H777" s="1">
        <v>-1</v>
      </c>
      <c r="I777" s="1">
        <v>0</v>
      </c>
      <c r="J777" s="1">
        <v>-0.01</v>
      </c>
      <c r="K777" s="1">
        <v>0</v>
      </c>
      <c r="L777" t="s">
        <v>9</v>
      </c>
      <c r="M777" t="s">
        <v>9</v>
      </c>
      <c r="N777" t="s">
        <v>357</v>
      </c>
    </row>
    <row r="778" spans="1:14" x14ac:dyDescent="0.25">
      <c r="A778" t="s">
        <v>8</v>
      </c>
      <c r="B778" t="s">
        <v>89</v>
      </c>
      <c r="C778" t="s">
        <v>9</v>
      </c>
      <c r="D778" t="s">
        <v>127</v>
      </c>
      <c r="E778" t="s">
        <v>180</v>
      </c>
      <c r="F778" t="s">
        <v>218</v>
      </c>
      <c r="G778" t="s">
        <v>215</v>
      </c>
      <c r="H778" s="1">
        <v>175</v>
      </c>
      <c r="I778" s="1">
        <v>175</v>
      </c>
      <c r="J778" s="1">
        <v>0.75213675213675202</v>
      </c>
      <c r="K778" s="1">
        <v>0.75213675213675202</v>
      </c>
      <c r="L778" t="s">
        <v>9</v>
      </c>
      <c r="M778" t="s">
        <v>9</v>
      </c>
      <c r="N778" t="s">
        <v>357</v>
      </c>
    </row>
    <row r="779" spans="1:14" x14ac:dyDescent="0.25">
      <c r="A779" t="s">
        <v>8</v>
      </c>
      <c r="B779" t="s">
        <v>89</v>
      </c>
      <c r="C779" t="s">
        <v>9</v>
      </c>
      <c r="D779" t="s">
        <v>127</v>
      </c>
      <c r="E779" t="s">
        <v>242</v>
      </c>
      <c r="F779" t="s">
        <v>239</v>
      </c>
      <c r="G779" t="s">
        <v>9</v>
      </c>
      <c r="H779" s="1">
        <v>90</v>
      </c>
      <c r="I779" s="1">
        <v>90</v>
      </c>
      <c r="J779" s="1">
        <v>0.39316239316239299</v>
      </c>
      <c r="K779" s="1">
        <v>0.39316239316239299</v>
      </c>
      <c r="L779" t="s">
        <v>9</v>
      </c>
      <c r="M779" t="s">
        <v>9</v>
      </c>
      <c r="N779" t="s">
        <v>357</v>
      </c>
    </row>
    <row r="780" spans="1:14" x14ac:dyDescent="0.25">
      <c r="A780" t="s">
        <v>8</v>
      </c>
      <c r="B780" t="s">
        <v>89</v>
      </c>
      <c r="C780" t="s">
        <v>9</v>
      </c>
      <c r="D780" t="s">
        <v>127</v>
      </c>
      <c r="E780" t="s">
        <v>168</v>
      </c>
      <c r="F780" t="s">
        <v>248</v>
      </c>
      <c r="G780" t="s">
        <v>9</v>
      </c>
      <c r="H780" s="1">
        <v>-1</v>
      </c>
      <c r="I780" s="1">
        <v>0</v>
      </c>
      <c r="J780" s="1">
        <v>-0.01</v>
      </c>
      <c r="K780" s="1">
        <v>0</v>
      </c>
      <c r="L780" t="s">
        <v>9</v>
      </c>
      <c r="M780" t="s">
        <v>9</v>
      </c>
      <c r="N780" t="s">
        <v>357</v>
      </c>
    </row>
    <row r="781" spans="1:14" x14ac:dyDescent="0.25">
      <c r="A781" t="s">
        <v>8</v>
      </c>
      <c r="B781" t="s">
        <v>89</v>
      </c>
      <c r="C781" t="s">
        <v>9</v>
      </c>
      <c r="D781" t="s">
        <v>127</v>
      </c>
      <c r="E781" t="s">
        <v>180</v>
      </c>
      <c r="F781" t="s">
        <v>219</v>
      </c>
      <c r="G781" t="s">
        <v>216</v>
      </c>
      <c r="H781" s="1">
        <v>60</v>
      </c>
      <c r="I781" s="1">
        <v>60</v>
      </c>
      <c r="J781" s="1">
        <v>0.24786324786324801</v>
      </c>
      <c r="K781" s="1">
        <v>0.24786324786324801</v>
      </c>
      <c r="L781" t="s">
        <v>9</v>
      </c>
      <c r="M781" t="s">
        <v>9</v>
      </c>
      <c r="N781" t="s">
        <v>357</v>
      </c>
    </row>
    <row r="782" spans="1:14" x14ac:dyDescent="0.25">
      <c r="A782" t="s">
        <v>8</v>
      </c>
      <c r="B782" t="s">
        <v>89</v>
      </c>
      <c r="C782" t="s">
        <v>9</v>
      </c>
      <c r="D782" t="s">
        <v>127</v>
      </c>
      <c r="E782" t="s">
        <v>257</v>
      </c>
      <c r="F782" t="s">
        <v>340</v>
      </c>
      <c r="G782" t="s">
        <v>9</v>
      </c>
      <c r="H782" s="1">
        <v>10</v>
      </c>
      <c r="I782" s="1">
        <v>10</v>
      </c>
      <c r="J782" s="1">
        <v>4.2735042735042701E-2</v>
      </c>
      <c r="K782" s="1">
        <v>4.2735042735042701E-2</v>
      </c>
      <c r="L782" t="s">
        <v>9</v>
      </c>
      <c r="M782" t="s">
        <v>9</v>
      </c>
      <c r="N782" t="s">
        <v>357</v>
      </c>
    </row>
    <row r="783" spans="1:14" x14ac:dyDescent="0.25">
      <c r="A783" t="s">
        <v>8</v>
      </c>
      <c r="B783" t="s">
        <v>89</v>
      </c>
      <c r="C783" t="s">
        <v>9</v>
      </c>
      <c r="D783" t="s">
        <v>127</v>
      </c>
      <c r="E783" t="s">
        <v>242</v>
      </c>
      <c r="F783" t="s">
        <v>236</v>
      </c>
      <c r="G783" t="s">
        <v>9</v>
      </c>
      <c r="H783" s="1">
        <v>-1</v>
      </c>
      <c r="I783" s="1">
        <v>0</v>
      </c>
      <c r="J783" s="1">
        <v>-0.01</v>
      </c>
      <c r="K783" s="1">
        <v>0</v>
      </c>
      <c r="L783" t="s">
        <v>9</v>
      </c>
      <c r="M783" t="s">
        <v>9</v>
      </c>
      <c r="N783" t="s">
        <v>357</v>
      </c>
    </row>
    <row r="784" spans="1:14" x14ac:dyDescent="0.25">
      <c r="A784" t="s">
        <v>8</v>
      </c>
      <c r="B784" t="s">
        <v>89</v>
      </c>
      <c r="C784" t="s">
        <v>9</v>
      </c>
      <c r="D784" t="s">
        <v>127</v>
      </c>
      <c r="E784" t="s">
        <v>242</v>
      </c>
      <c r="F784" t="s">
        <v>234</v>
      </c>
      <c r="G784" t="s">
        <v>9</v>
      </c>
      <c r="H784" s="1">
        <v>100</v>
      </c>
      <c r="I784" s="1">
        <v>100</v>
      </c>
      <c r="J784" s="1">
        <v>0.43162393162393198</v>
      </c>
      <c r="K784" s="1">
        <v>0.43162393162393198</v>
      </c>
      <c r="L784" t="s">
        <v>9</v>
      </c>
      <c r="M784" t="s">
        <v>9</v>
      </c>
      <c r="N784" t="s">
        <v>357</v>
      </c>
    </row>
    <row r="785" spans="1:14" x14ac:dyDescent="0.25">
      <c r="A785" t="s">
        <v>8</v>
      </c>
      <c r="B785" t="s">
        <v>89</v>
      </c>
      <c r="C785" t="s">
        <v>9</v>
      </c>
      <c r="D785" t="s">
        <v>127</v>
      </c>
      <c r="E785" t="s">
        <v>353</v>
      </c>
      <c r="F785" t="s">
        <v>228</v>
      </c>
      <c r="G785" t="s">
        <v>9</v>
      </c>
      <c r="H785" s="1">
        <v>-1</v>
      </c>
      <c r="I785" s="1">
        <v>0</v>
      </c>
      <c r="J785" s="1">
        <v>-0.01</v>
      </c>
      <c r="K785" s="1">
        <v>0</v>
      </c>
      <c r="L785" t="s">
        <v>9</v>
      </c>
      <c r="M785" t="s">
        <v>9</v>
      </c>
      <c r="N785" t="s">
        <v>357</v>
      </c>
    </row>
    <row r="786" spans="1:14" x14ac:dyDescent="0.25">
      <c r="A786" t="s">
        <v>8</v>
      </c>
      <c r="B786" t="s">
        <v>89</v>
      </c>
      <c r="C786" t="s">
        <v>9</v>
      </c>
      <c r="D786" t="s">
        <v>127</v>
      </c>
      <c r="E786" t="s">
        <v>242</v>
      </c>
      <c r="F786" t="s">
        <v>238</v>
      </c>
      <c r="G786" t="s">
        <v>9</v>
      </c>
      <c r="H786" s="1">
        <v>-1</v>
      </c>
      <c r="I786" s="1">
        <v>0</v>
      </c>
      <c r="J786" s="1">
        <v>-0.01</v>
      </c>
      <c r="K786" s="1">
        <v>0</v>
      </c>
      <c r="L786" t="s">
        <v>9</v>
      </c>
      <c r="M786" t="s">
        <v>9</v>
      </c>
      <c r="N786" t="s">
        <v>357</v>
      </c>
    </row>
    <row r="787" spans="1:14" x14ac:dyDescent="0.25">
      <c r="A787" t="s">
        <v>8</v>
      </c>
      <c r="B787" t="s">
        <v>89</v>
      </c>
      <c r="C787" t="s">
        <v>9</v>
      </c>
      <c r="D787" t="s">
        <v>127</v>
      </c>
      <c r="E787" t="s">
        <v>242</v>
      </c>
      <c r="F787" t="s">
        <v>237</v>
      </c>
      <c r="G787" t="s">
        <v>9</v>
      </c>
      <c r="H787" s="1">
        <v>10</v>
      </c>
      <c r="I787" s="1">
        <v>10</v>
      </c>
      <c r="J787" s="1">
        <v>4.7008547008547001E-2</v>
      </c>
      <c r="K787" s="1">
        <v>4.7008547008547001E-2</v>
      </c>
      <c r="L787" t="s">
        <v>9</v>
      </c>
      <c r="M787" t="s">
        <v>9</v>
      </c>
      <c r="N787" t="s">
        <v>357</v>
      </c>
    </row>
    <row r="788" spans="1:14" x14ac:dyDescent="0.25">
      <c r="A788" t="s">
        <v>8</v>
      </c>
      <c r="B788" t="s">
        <v>89</v>
      </c>
      <c r="C788" t="s">
        <v>9</v>
      </c>
      <c r="D788" t="s">
        <v>127</v>
      </c>
      <c r="E788" t="s">
        <v>166</v>
      </c>
      <c r="F788" t="s">
        <v>170</v>
      </c>
      <c r="G788" t="s">
        <v>9</v>
      </c>
      <c r="H788" s="1">
        <v>5</v>
      </c>
      <c r="I788" s="1">
        <v>5</v>
      </c>
      <c r="J788" s="1">
        <v>2.5641025641025599E-2</v>
      </c>
      <c r="K788" s="1">
        <v>2.5641025641025599E-2</v>
      </c>
      <c r="L788" t="s">
        <v>9</v>
      </c>
      <c r="M788" t="s">
        <v>9</v>
      </c>
      <c r="N788" t="s">
        <v>357</v>
      </c>
    </row>
    <row r="789" spans="1:14" x14ac:dyDescent="0.25">
      <c r="A789" t="s">
        <v>8</v>
      </c>
      <c r="B789" t="s">
        <v>89</v>
      </c>
      <c r="C789" t="s">
        <v>9</v>
      </c>
      <c r="D789" t="s">
        <v>127</v>
      </c>
      <c r="E789" t="s">
        <v>229</v>
      </c>
      <c r="F789" t="s">
        <v>248</v>
      </c>
      <c r="G789" t="s">
        <v>9</v>
      </c>
      <c r="H789" s="1">
        <v>-1</v>
      </c>
      <c r="I789" s="1">
        <v>0</v>
      </c>
      <c r="J789" s="1">
        <v>-0.01</v>
      </c>
      <c r="K789" s="1">
        <v>0</v>
      </c>
      <c r="L789" t="s">
        <v>9</v>
      </c>
      <c r="M789" t="s">
        <v>9</v>
      </c>
      <c r="N789" t="s">
        <v>357</v>
      </c>
    </row>
    <row r="790" spans="1:14" x14ac:dyDescent="0.25">
      <c r="A790" t="s">
        <v>8</v>
      </c>
      <c r="B790" t="s">
        <v>89</v>
      </c>
      <c r="C790" t="s">
        <v>9</v>
      </c>
      <c r="D790" t="s">
        <v>127</v>
      </c>
      <c r="E790" t="s">
        <v>166</v>
      </c>
      <c r="F790" t="s">
        <v>169</v>
      </c>
      <c r="G790" t="s">
        <v>9</v>
      </c>
      <c r="H790" s="1">
        <v>220</v>
      </c>
      <c r="I790" s="1">
        <v>220</v>
      </c>
      <c r="J790" s="1">
        <v>0.93162393162393198</v>
      </c>
      <c r="K790" s="1">
        <v>0.93162393162393198</v>
      </c>
      <c r="L790" t="s">
        <v>9</v>
      </c>
      <c r="M790" t="s">
        <v>9</v>
      </c>
      <c r="N790" t="s">
        <v>357</v>
      </c>
    </row>
    <row r="791" spans="1:14" x14ac:dyDescent="0.25">
      <c r="A791" t="s">
        <v>8</v>
      </c>
      <c r="B791" t="s">
        <v>89</v>
      </c>
      <c r="C791" t="s">
        <v>9</v>
      </c>
      <c r="D791" t="s">
        <v>127</v>
      </c>
      <c r="E791" t="s">
        <v>168</v>
      </c>
      <c r="F791" t="s">
        <v>274</v>
      </c>
      <c r="G791" t="s">
        <v>9</v>
      </c>
      <c r="H791" s="1">
        <v>15</v>
      </c>
      <c r="I791" s="1">
        <v>15</v>
      </c>
      <c r="J791" s="1">
        <v>5.5555555555555601E-2</v>
      </c>
      <c r="K791" s="1">
        <v>5.5555555555555601E-2</v>
      </c>
      <c r="L791" t="s">
        <v>9</v>
      </c>
      <c r="M791" t="s">
        <v>9</v>
      </c>
      <c r="N791" t="s">
        <v>357</v>
      </c>
    </row>
    <row r="792" spans="1:14" x14ac:dyDescent="0.25">
      <c r="A792" t="s">
        <v>8</v>
      </c>
      <c r="B792" t="s">
        <v>89</v>
      </c>
      <c r="C792" t="s">
        <v>9</v>
      </c>
      <c r="D792" t="s">
        <v>127</v>
      </c>
      <c r="E792" t="s">
        <v>257</v>
      </c>
      <c r="F792" t="s">
        <v>262</v>
      </c>
      <c r="G792" t="s">
        <v>9</v>
      </c>
      <c r="H792" s="1">
        <v>10</v>
      </c>
      <c r="I792" s="1">
        <v>10</v>
      </c>
      <c r="J792" s="1">
        <v>3.8461538461538498E-2</v>
      </c>
      <c r="K792" s="1">
        <v>3.8461538461538498E-2</v>
      </c>
      <c r="L792" t="s">
        <v>9</v>
      </c>
      <c r="M792" t="s">
        <v>9</v>
      </c>
      <c r="N792" t="s">
        <v>357</v>
      </c>
    </row>
    <row r="793" spans="1:14" x14ac:dyDescent="0.25">
      <c r="A793" t="s">
        <v>8</v>
      </c>
      <c r="B793" t="s">
        <v>89</v>
      </c>
      <c r="C793" t="s">
        <v>9</v>
      </c>
      <c r="D793" t="s">
        <v>127</v>
      </c>
      <c r="E793" t="s">
        <v>10</v>
      </c>
      <c r="F793" t="s">
        <v>240</v>
      </c>
      <c r="G793" t="s">
        <v>9</v>
      </c>
      <c r="H793" s="1">
        <v>1</v>
      </c>
      <c r="I793" s="1" t="s">
        <v>9</v>
      </c>
      <c r="J793" s="1" t="s">
        <v>9</v>
      </c>
      <c r="K793" s="1" t="s">
        <v>9</v>
      </c>
      <c r="L793" t="s">
        <v>9</v>
      </c>
      <c r="M793" t="s">
        <v>9</v>
      </c>
      <c r="N793" t="s">
        <v>357</v>
      </c>
    </row>
    <row r="794" spans="1:14" x14ac:dyDescent="0.25">
      <c r="A794" t="s">
        <v>8</v>
      </c>
      <c r="B794" t="s">
        <v>35</v>
      </c>
      <c r="C794" t="s">
        <v>9</v>
      </c>
      <c r="D794" t="s">
        <v>295</v>
      </c>
      <c r="E794" t="s">
        <v>10</v>
      </c>
      <c r="F794" t="s">
        <v>240</v>
      </c>
      <c r="G794" t="s">
        <v>9</v>
      </c>
      <c r="H794" s="1">
        <v>1</v>
      </c>
      <c r="I794" s="1" t="s">
        <v>9</v>
      </c>
      <c r="J794" s="1" t="s">
        <v>9</v>
      </c>
      <c r="K794" s="1" t="s">
        <v>9</v>
      </c>
      <c r="L794" t="s">
        <v>9</v>
      </c>
      <c r="M794" t="s">
        <v>9</v>
      </c>
      <c r="N794" t="s">
        <v>357</v>
      </c>
    </row>
    <row r="795" spans="1:14" x14ac:dyDescent="0.25">
      <c r="A795" t="s">
        <v>8</v>
      </c>
      <c r="B795" t="s">
        <v>35</v>
      </c>
      <c r="C795" t="s">
        <v>9</v>
      </c>
      <c r="D795" t="s">
        <v>295</v>
      </c>
      <c r="E795" t="s">
        <v>165</v>
      </c>
      <c r="F795" t="s">
        <v>9</v>
      </c>
      <c r="G795" t="s">
        <v>9</v>
      </c>
      <c r="H795" s="1" t="s">
        <v>9</v>
      </c>
      <c r="I795" s="1" t="s">
        <v>9</v>
      </c>
      <c r="J795" s="1" t="s">
        <v>9</v>
      </c>
      <c r="K795" s="1" t="s">
        <v>9</v>
      </c>
      <c r="L795">
        <v>29.090910000000001</v>
      </c>
      <c r="M795">
        <v>29</v>
      </c>
      <c r="N795" t="s">
        <v>357</v>
      </c>
    </row>
    <row r="796" spans="1:14" x14ac:dyDescent="0.25">
      <c r="A796" t="s">
        <v>8</v>
      </c>
      <c r="B796" t="s">
        <v>35</v>
      </c>
      <c r="C796" t="s">
        <v>9</v>
      </c>
      <c r="D796" t="s">
        <v>295</v>
      </c>
      <c r="E796" t="s">
        <v>172</v>
      </c>
      <c r="F796" t="s">
        <v>9</v>
      </c>
      <c r="G796" t="s">
        <v>9</v>
      </c>
      <c r="H796" s="1" t="s">
        <v>9</v>
      </c>
      <c r="I796" s="1" t="s">
        <v>9</v>
      </c>
      <c r="J796" s="1" t="s">
        <v>9</v>
      </c>
      <c r="K796" s="1" t="s">
        <v>9</v>
      </c>
      <c r="L796">
        <v>-1</v>
      </c>
      <c r="M796">
        <v>-1</v>
      </c>
      <c r="N796" t="s">
        <v>357</v>
      </c>
    </row>
    <row r="797" spans="1:14" x14ac:dyDescent="0.25">
      <c r="A797" t="s">
        <v>8</v>
      </c>
      <c r="B797" t="s">
        <v>35</v>
      </c>
      <c r="C797" t="s">
        <v>9</v>
      </c>
      <c r="D797" t="s">
        <v>295</v>
      </c>
      <c r="E797" t="s">
        <v>166</v>
      </c>
      <c r="F797" t="s">
        <v>253</v>
      </c>
      <c r="G797" t="s">
        <v>9</v>
      </c>
      <c r="H797" s="1">
        <v>5</v>
      </c>
      <c r="I797" s="1">
        <v>5</v>
      </c>
      <c r="J797" s="1">
        <v>1.6317016317016299E-2</v>
      </c>
      <c r="K797" s="1">
        <v>1.6317016317016299E-2</v>
      </c>
      <c r="L797" t="s">
        <v>9</v>
      </c>
      <c r="M797" t="s">
        <v>9</v>
      </c>
      <c r="N797" t="s">
        <v>357</v>
      </c>
    </row>
    <row r="798" spans="1:14" x14ac:dyDescent="0.25">
      <c r="A798" t="s">
        <v>8</v>
      </c>
      <c r="B798" t="s">
        <v>35</v>
      </c>
      <c r="C798" t="s">
        <v>9</v>
      </c>
      <c r="D798" t="s">
        <v>295</v>
      </c>
      <c r="E798" t="s">
        <v>257</v>
      </c>
      <c r="F798" t="s">
        <v>260</v>
      </c>
      <c r="G798" t="s">
        <v>9</v>
      </c>
      <c r="H798" s="1">
        <v>125</v>
      </c>
      <c r="I798" s="1">
        <v>125</v>
      </c>
      <c r="J798" s="1">
        <v>0.291375291375291</v>
      </c>
      <c r="K798" s="1">
        <v>0.291375291375291</v>
      </c>
      <c r="L798" t="s">
        <v>9</v>
      </c>
      <c r="M798" t="s">
        <v>9</v>
      </c>
      <c r="N798" t="s">
        <v>357</v>
      </c>
    </row>
    <row r="799" spans="1:14" x14ac:dyDescent="0.25">
      <c r="A799" t="s">
        <v>8</v>
      </c>
      <c r="B799" t="s">
        <v>35</v>
      </c>
      <c r="C799" t="s">
        <v>9</v>
      </c>
      <c r="D799" t="s">
        <v>295</v>
      </c>
      <c r="E799" t="s">
        <v>229</v>
      </c>
      <c r="F799" t="s">
        <v>231</v>
      </c>
      <c r="G799" t="s">
        <v>9</v>
      </c>
      <c r="H799" s="1">
        <v>360</v>
      </c>
      <c r="I799" s="1">
        <v>360</v>
      </c>
      <c r="J799" s="1">
        <v>0.843822843822844</v>
      </c>
      <c r="K799" s="1">
        <v>0.843822843822844</v>
      </c>
      <c r="L799" t="s">
        <v>9</v>
      </c>
      <c r="M799" t="s">
        <v>9</v>
      </c>
      <c r="N799" t="s">
        <v>357</v>
      </c>
    </row>
    <row r="800" spans="1:14" x14ac:dyDescent="0.25">
      <c r="A800" t="s">
        <v>8</v>
      </c>
      <c r="B800" t="s">
        <v>35</v>
      </c>
      <c r="C800" t="s">
        <v>9</v>
      </c>
      <c r="D800" t="s">
        <v>295</v>
      </c>
      <c r="E800" t="s">
        <v>166</v>
      </c>
      <c r="F800" t="s">
        <v>254</v>
      </c>
      <c r="G800" t="s">
        <v>9</v>
      </c>
      <c r="H800" s="1">
        <v>-1</v>
      </c>
      <c r="I800" s="1">
        <v>0</v>
      </c>
      <c r="J800" s="1">
        <v>-0.01</v>
      </c>
      <c r="K800" s="1">
        <v>0</v>
      </c>
      <c r="L800" t="s">
        <v>9</v>
      </c>
      <c r="M800" t="s">
        <v>9</v>
      </c>
      <c r="N800" t="s">
        <v>357</v>
      </c>
    </row>
    <row r="801" spans="1:14" x14ac:dyDescent="0.25">
      <c r="A801" t="s">
        <v>8</v>
      </c>
      <c r="B801" t="s">
        <v>35</v>
      </c>
      <c r="C801" t="s">
        <v>9</v>
      </c>
      <c r="D801" t="s">
        <v>295</v>
      </c>
      <c r="E801" t="s">
        <v>168</v>
      </c>
      <c r="F801" t="s">
        <v>273</v>
      </c>
      <c r="G801" t="s">
        <v>9</v>
      </c>
      <c r="H801" s="1">
        <v>165</v>
      </c>
      <c r="I801" s="1">
        <v>165</v>
      </c>
      <c r="J801" s="1">
        <v>0.37995337995338002</v>
      </c>
      <c r="K801" s="1">
        <v>0.37995337995338002</v>
      </c>
      <c r="L801" t="s">
        <v>9</v>
      </c>
      <c r="M801" t="s">
        <v>9</v>
      </c>
      <c r="N801" t="s">
        <v>357</v>
      </c>
    </row>
    <row r="802" spans="1:14" x14ac:dyDescent="0.25">
      <c r="A802" t="s">
        <v>8</v>
      </c>
      <c r="B802" t="s">
        <v>35</v>
      </c>
      <c r="C802" t="s">
        <v>9</v>
      </c>
      <c r="D802" t="s">
        <v>295</v>
      </c>
      <c r="E802" t="s">
        <v>229</v>
      </c>
      <c r="F802" t="s">
        <v>230</v>
      </c>
      <c r="G802" t="s">
        <v>9</v>
      </c>
      <c r="H802" s="1">
        <v>65</v>
      </c>
      <c r="I802" s="1">
        <v>65</v>
      </c>
      <c r="J802" s="1">
        <v>0.156177156177156</v>
      </c>
      <c r="K802" s="1">
        <v>0.156177156177156</v>
      </c>
      <c r="L802" t="s">
        <v>9</v>
      </c>
      <c r="M802" t="s">
        <v>9</v>
      </c>
      <c r="N802" t="s">
        <v>357</v>
      </c>
    </row>
    <row r="803" spans="1:14" x14ac:dyDescent="0.25">
      <c r="A803" t="s">
        <v>8</v>
      </c>
      <c r="B803" t="s">
        <v>35</v>
      </c>
      <c r="C803" t="s">
        <v>9</v>
      </c>
      <c r="D803" t="s">
        <v>295</v>
      </c>
      <c r="E803" t="s">
        <v>353</v>
      </c>
      <c r="F803" t="s">
        <v>14</v>
      </c>
      <c r="G803" t="s">
        <v>9</v>
      </c>
      <c r="H803" s="1">
        <v>80</v>
      </c>
      <c r="I803" s="1">
        <v>80</v>
      </c>
      <c r="J803" s="1">
        <v>0.18648018648018599</v>
      </c>
      <c r="K803" s="1">
        <v>0.18648018648018599</v>
      </c>
      <c r="L803" t="s">
        <v>9</v>
      </c>
      <c r="M803" t="s">
        <v>9</v>
      </c>
      <c r="N803" t="s">
        <v>357</v>
      </c>
    </row>
    <row r="804" spans="1:14" x14ac:dyDescent="0.25">
      <c r="A804" t="s">
        <v>8</v>
      </c>
      <c r="B804" t="s">
        <v>35</v>
      </c>
      <c r="C804" t="s">
        <v>9</v>
      </c>
      <c r="D804" t="s">
        <v>295</v>
      </c>
      <c r="E804" t="s">
        <v>257</v>
      </c>
      <c r="F804" t="s">
        <v>258</v>
      </c>
      <c r="G804" t="s">
        <v>9</v>
      </c>
      <c r="H804" s="1">
        <v>75</v>
      </c>
      <c r="I804" s="1">
        <v>75</v>
      </c>
      <c r="J804" s="1">
        <v>0.17016317016317001</v>
      </c>
      <c r="K804" s="1">
        <v>0.17016317016317001</v>
      </c>
      <c r="L804" t="s">
        <v>9</v>
      </c>
      <c r="M804" t="s">
        <v>9</v>
      </c>
      <c r="N804" t="s">
        <v>357</v>
      </c>
    </row>
    <row r="805" spans="1:14" x14ac:dyDescent="0.25">
      <c r="A805" t="s">
        <v>8</v>
      </c>
      <c r="B805" t="s">
        <v>35</v>
      </c>
      <c r="C805" t="s">
        <v>9</v>
      </c>
      <c r="D805" t="s">
        <v>295</v>
      </c>
      <c r="E805" t="s">
        <v>229</v>
      </c>
      <c r="F805" t="s">
        <v>217</v>
      </c>
      <c r="G805" t="s">
        <v>9</v>
      </c>
      <c r="H805" s="1">
        <v>-1</v>
      </c>
      <c r="I805" s="1">
        <v>0</v>
      </c>
      <c r="J805" s="1">
        <v>-0.01</v>
      </c>
      <c r="K805" s="1">
        <v>0</v>
      </c>
      <c r="L805" t="s">
        <v>9</v>
      </c>
      <c r="M805" t="s">
        <v>9</v>
      </c>
      <c r="N805" t="s">
        <v>357</v>
      </c>
    </row>
    <row r="806" spans="1:14" x14ac:dyDescent="0.25">
      <c r="A806" t="s">
        <v>8</v>
      </c>
      <c r="B806" t="s">
        <v>35</v>
      </c>
      <c r="C806" t="s">
        <v>9</v>
      </c>
      <c r="D806" t="s">
        <v>295</v>
      </c>
      <c r="E806" t="s">
        <v>257</v>
      </c>
      <c r="F806" t="s">
        <v>259</v>
      </c>
      <c r="G806" t="s">
        <v>9</v>
      </c>
      <c r="H806" s="1">
        <v>135</v>
      </c>
      <c r="I806" s="1">
        <v>135</v>
      </c>
      <c r="J806" s="1">
        <v>0.317016317016317</v>
      </c>
      <c r="K806" s="1">
        <v>0.317016317016317</v>
      </c>
      <c r="L806" t="s">
        <v>9</v>
      </c>
      <c r="M806" t="s">
        <v>9</v>
      </c>
      <c r="N806" t="s">
        <v>357</v>
      </c>
    </row>
    <row r="807" spans="1:14" x14ac:dyDescent="0.25">
      <c r="A807" t="s">
        <v>8</v>
      </c>
      <c r="B807" t="s">
        <v>35</v>
      </c>
      <c r="C807" t="s">
        <v>9</v>
      </c>
      <c r="D807" t="s">
        <v>295</v>
      </c>
      <c r="E807" t="s">
        <v>166</v>
      </c>
      <c r="F807" t="s">
        <v>169</v>
      </c>
      <c r="G807" t="s">
        <v>9</v>
      </c>
      <c r="H807" s="1">
        <v>340</v>
      </c>
      <c r="I807" s="1">
        <v>340</v>
      </c>
      <c r="J807" s="1">
        <v>0.79020979020978999</v>
      </c>
      <c r="K807" s="1">
        <v>0.79020979020978999</v>
      </c>
      <c r="L807" t="s">
        <v>9</v>
      </c>
      <c r="M807" t="s">
        <v>9</v>
      </c>
      <c r="N807" t="s">
        <v>357</v>
      </c>
    </row>
    <row r="808" spans="1:14" x14ac:dyDescent="0.25">
      <c r="A808" t="s">
        <v>8</v>
      </c>
      <c r="B808" t="s">
        <v>35</v>
      </c>
      <c r="C808" t="s">
        <v>9</v>
      </c>
      <c r="D808" t="s">
        <v>295</v>
      </c>
      <c r="E808" t="s">
        <v>257</v>
      </c>
      <c r="F808" t="s">
        <v>280</v>
      </c>
      <c r="G808" t="s">
        <v>9</v>
      </c>
      <c r="H808" s="1">
        <v>-1</v>
      </c>
      <c r="I808" s="1">
        <v>0</v>
      </c>
      <c r="J808" s="1">
        <v>-0.01</v>
      </c>
      <c r="K808" s="1">
        <v>0</v>
      </c>
      <c r="L808" t="s">
        <v>9</v>
      </c>
      <c r="M808" t="s">
        <v>9</v>
      </c>
      <c r="N808" t="s">
        <v>357</v>
      </c>
    </row>
    <row r="809" spans="1:14" x14ac:dyDescent="0.25">
      <c r="A809" t="s">
        <v>8</v>
      </c>
      <c r="B809" t="s">
        <v>35</v>
      </c>
      <c r="C809" t="s">
        <v>9</v>
      </c>
      <c r="D809" t="s">
        <v>295</v>
      </c>
      <c r="E809" t="s">
        <v>166</v>
      </c>
      <c r="F809" t="s">
        <v>167</v>
      </c>
      <c r="G809" t="s">
        <v>9</v>
      </c>
      <c r="H809" s="1">
        <v>45</v>
      </c>
      <c r="I809">
        <v>45</v>
      </c>
      <c r="J809">
        <v>0.10489510489510501</v>
      </c>
      <c r="K809">
        <v>0.10489510489510501</v>
      </c>
      <c r="L809" t="s">
        <v>9</v>
      </c>
      <c r="M809" t="s">
        <v>9</v>
      </c>
      <c r="N809" t="s">
        <v>357</v>
      </c>
    </row>
    <row r="810" spans="1:14" x14ac:dyDescent="0.25">
      <c r="A810" t="s">
        <v>8</v>
      </c>
      <c r="B810" t="s">
        <v>35</v>
      </c>
      <c r="C810" t="s">
        <v>9</v>
      </c>
      <c r="D810" t="s">
        <v>295</v>
      </c>
      <c r="E810" t="s">
        <v>166</v>
      </c>
      <c r="F810" t="s">
        <v>248</v>
      </c>
      <c r="G810" t="s">
        <v>9</v>
      </c>
      <c r="H810" s="1">
        <v>5</v>
      </c>
      <c r="I810" s="1">
        <v>5</v>
      </c>
      <c r="J810" s="1">
        <v>1.6317016317016299E-2</v>
      </c>
      <c r="K810" s="1">
        <v>1.6317016317016299E-2</v>
      </c>
      <c r="L810" t="s">
        <v>9</v>
      </c>
      <c r="M810" t="s">
        <v>9</v>
      </c>
      <c r="N810" t="s">
        <v>357</v>
      </c>
    </row>
    <row r="811" spans="1:14" x14ac:dyDescent="0.25">
      <c r="A811" t="s">
        <v>8</v>
      </c>
      <c r="B811" t="s">
        <v>35</v>
      </c>
      <c r="C811" t="s">
        <v>9</v>
      </c>
      <c r="D811" t="s">
        <v>295</v>
      </c>
      <c r="E811" t="s">
        <v>353</v>
      </c>
      <c r="F811" t="s">
        <v>16</v>
      </c>
      <c r="G811" t="s">
        <v>9</v>
      </c>
      <c r="H811" s="1">
        <v>185</v>
      </c>
      <c r="I811" s="1">
        <v>185</v>
      </c>
      <c r="J811" s="1">
        <v>0.42890442890442898</v>
      </c>
      <c r="K811" s="1">
        <v>0.42890442890442898</v>
      </c>
      <c r="L811" t="s">
        <v>9</v>
      </c>
      <c r="M811" t="s">
        <v>9</v>
      </c>
      <c r="N811" t="s">
        <v>357</v>
      </c>
    </row>
    <row r="812" spans="1:14" x14ac:dyDescent="0.25">
      <c r="A812" t="s">
        <v>8</v>
      </c>
      <c r="B812" t="s">
        <v>35</v>
      </c>
      <c r="C812" t="s">
        <v>9</v>
      </c>
      <c r="D812" t="s">
        <v>295</v>
      </c>
      <c r="E812" t="s">
        <v>168</v>
      </c>
      <c r="F812" t="s">
        <v>272</v>
      </c>
      <c r="G812" t="s">
        <v>9</v>
      </c>
      <c r="H812">
        <v>35</v>
      </c>
      <c r="I812">
        <v>35</v>
      </c>
      <c r="J812">
        <v>8.3916083916083906E-2</v>
      </c>
      <c r="K812">
        <v>8.3916083916083906E-2</v>
      </c>
      <c r="L812" s="1" t="s">
        <v>9</v>
      </c>
      <c r="M812" s="1" t="s">
        <v>9</v>
      </c>
      <c r="N812" t="s">
        <v>357</v>
      </c>
    </row>
    <row r="813" spans="1:14" x14ac:dyDescent="0.25">
      <c r="A813" t="s">
        <v>8</v>
      </c>
      <c r="B813" t="s">
        <v>35</v>
      </c>
      <c r="C813" t="s">
        <v>9</v>
      </c>
      <c r="D813" t="s">
        <v>295</v>
      </c>
      <c r="E813" t="s">
        <v>168</v>
      </c>
      <c r="F813" t="s">
        <v>271</v>
      </c>
      <c r="G813" t="s">
        <v>9</v>
      </c>
      <c r="H813">
        <v>170</v>
      </c>
      <c r="I813">
        <v>170</v>
      </c>
      <c r="J813">
        <v>0.40093240093240101</v>
      </c>
      <c r="K813">
        <v>0.40093240093240101</v>
      </c>
      <c r="L813" s="1" t="s">
        <v>9</v>
      </c>
      <c r="M813" s="1" t="s">
        <v>9</v>
      </c>
      <c r="N813" t="s">
        <v>357</v>
      </c>
    </row>
    <row r="814" spans="1:14" x14ac:dyDescent="0.25">
      <c r="A814" t="s">
        <v>8</v>
      </c>
      <c r="B814" t="s">
        <v>35</v>
      </c>
      <c r="C814" t="s">
        <v>9</v>
      </c>
      <c r="D814" t="s">
        <v>295</v>
      </c>
      <c r="E814" t="s">
        <v>257</v>
      </c>
      <c r="F814" t="s">
        <v>261</v>
      </c>
      <c r="G814" t="s">
        <v>9</v>
      </c>
      <c r="H814" s="1">
        <v>70</v>
      </c>
      <c r="I814" s="1">
        <v>70</v>
      </c>
      <c r="J814" s="1">
        <v>0.160839160839161</v>
      </c>
      <c r="K814" s="1">
        <v>0.160839160839161</v>
      </c>
      <c r="L814" t="s">
        <v>9</v>
      </c>
      <c r="M814" t="s">
        <v>9</v>
      </c>
      <c r="N814" t="s">
        <v>357</v>
      </c>
    </row>
    <row r="815" spans="1:14" x14ac:dyDescent="0.25">
      <c r="A815" t="s">
        <v>8</v>
      </c>
      <c r="B815" t="s">
        <v>35</v>
      </c>
      <c r="C815" t="s">
        <v>9</v>
      </c>
      <c r="D815" t="s">
        <v>295</v>
      </c>
      <c r="E815" t="s">
        <v>257</v>
      </c>
      <c r="F815" t="s">
        <v>228</v>
      </c>
      <c r="G815" t="s">
        <v>9</v>
      </c>
      <c r="H815" s="1">
        <v>-1</v>
      </c>
      <c r="I815" s="1">
        <v>0</v>
      </c>
      <c r="J815" s="1">
        <v>-0.01</v>
      </c>
      <c r="K815" s="1">
        <v>0</v>
      </c>
      <c r="L815" t="s">
        <v>9</v>
      </c>
      <c r="M815" t="s">
        <v>9</v>
      </c>
      <c r="N815" t="s">
        <v>357</v>
      </c>
    </row>
    <row r="816" spans="1:14" x14ac:dyDescent="0.25">
      <c r="A816" t="s">
        <v>8</v>
      </c>
      <c r="B816" t="s">
        <v>35</v>
      </c>
      <c r="C816" t="s">
        <v>9</v>
      </c>
      <c r="D816" t="s">
        <v>295</v>
      </c>
      <c r="E816" t="s">
        <v>166</v>
      </c>
      <c r="F816" t="s">
        <v>171</v>
      </c>
      <c r="G816" t="s">
        <v>9</v>
      </c>
      <c r="H816" s="1">
        <v>-1</v>
      </c>
      <c r="I816" s="1">
        <v>0</v>
      </c>
      <c r="J816" s="1">
        <v>-0.01</v>
      </c>
      <c r="K816" s="1">
        <v>0</v>
      </c>
      <c r="L816" t="s">
        <v>9</v>
      </c>
      <c r="M816" t="s">
        <v>9</v>
      </c>
      <c r="N816" t="s">
        <v>357</v>
      </c>
    </row>
    <row r="817" spans="1:14" x14ac:dyDescent="0.25">
      <c r="A817" t="s">
        <v>8</v>
      </c>
      <c r="B817" t="s">
        <v>35</v>
      </c>
      <c r="C817" t="s">
        <v>9</v>
      </c>
      <c r="D817" t="s">
        <v>295</v>
      </c>
      <c r="E817" t="s">
        <v>353</v>
      </c>
      <c r="F817" t="s">
        <v>15</v>
      </c>
      <c r="G817" t="s">
        <v>9</v>
      </c>
      <c r="H817" s="1">
        <v>10</v>
      </c>
      <c r="I817" s="1">
        <v>10</v>
      </c>
      <c r="J817" s="1">
        <v>1.8648018648018599E-2</v>
      </c>
      <c r="K817" s="1">
        <v>1.8648018648018599E-2</v>
      </c>
      <c r="L817" t="s">
        <v>9</v>
      </c>
      <c r="M817" t="s">
        <v>9</v>
      </c>
      <c r="N817" t="s">
        <v>357</v>
      </c>
    </row>
    <row r="818" spans="1:14" x14ac:dyDescent="0.25">
      <c r="A818" t="s">
        <v>8</v>
      </c>
      <c r="B818" t="s">
        <v>35</v>
      </c>
      <c r="C818" t="s">
        <v>9</v>
      </c>
      <c r="D818" t="s">
        <v>295</v>
      </c>
      <c r="E818" t="s">
        <v>242</v>
      </c>
      <c r="F818" t="s">
        <v>235</v>
      </c>
      <c r="G818" t="s">
        <v>9</v>
      </c>
      <c r="H818" s="1">
        <v>-1</v>
      </c>
      <c r="I818" s="1">
        <v>0</v>
      </c>
      <c r="J818" s="1">
        <v>-0.01</v>
      </c>
      <c r="K818" s="1">
        <v>0</v>
      </c>
      <c r="L818" t="s">
        <v>9</v>
      </c>
      <c r="M818" t="s">
        <v>9</v>
      </c>
      <c r="N818" t="s">
        <v>357</v>
      </c>
    </row>
    <row r="819" spans="1:14" x14ac:dyDescent="0.25">
      <c r="A819" t="s">
        <v>8</v>
      </c>
      <c r="B819" t="s">
        <v>35</v>
      </c>
      <c r="C819" t="s">
        <v>9</v>
      </c>
      <c r="D819" t="s">
        <v>295</v>
      </c>
      <c r="E819" t="s">
        <v>242</v>
      </c>
      <c r="F819" t="s">
        <v>248</v>
      </c>
      <c r="G819" t="s">
        <v>9</v>
      </c>
      <c r="H819" s="1">
        <v>430</v>
      </c>
      <c r="I819" s="1">
        <v>430</v>
      </c>
      <c r="J819" s="1">
        <v>1</v>
      </c>
      <c r="K819" s="1">
        <v>1</v>
      </c>
      <c r="L819" t="s">
        <v>9</v>
      </c>
      <c r="M819" t="s">
        <v>9</v>
      </c>
      <c r="N819" t="s">
        <v>357</v>
      </c>
    </row>
    <row r="820" spans="1:14" x14ac:dyDescent="0.25">
      <c r="A820" t="s">
        <v>8</v>
      </c>
      <c r="B820" t="s">
        <v>35</v>
      </c>
      <c r="C820" t="s">
        <v>9</v>
      </c>
      <c r="D820" t="s">
        <v>295</v>
      </c>
      <c r="E820" t="s">
        <v>242</v>
      </c>
      <c r="F820" t="s">
        <v>239</v>
      </c>
      <c r="G820" t="s">
        <v>9</v>
      </c>
      <c r="H820" s="1">
        <v>-1</v>
      </c>
      <c r="I820" s="1">
        <v>0</v>
      </c>
      <c r="J820" s="1">
        <v>-0.01</v>
      </c>
      <c r="K820" s="1">
        <v>0</v>
      </c>
      <c r="L820" t="s">
        <v>9</v>
      </c>
      <c r="M820" t="s">
        <v>9</v>
      </c>
      <c r="N820" t="s">
        <v>357</v>
      </c>
    </row>
    <row r="821" spans="1:14" x14ac:dyDescent="0.25">
      <c r="A821" t="s">
        <v>8</v>
      </c>
      <c r="B821" t="s">
        <v>35</v>
      </c>
      <c r="C821" t="s">
        <v>9</v>
      </c>
      <c r="D821" t="s">
        <v>295</v>
      </c>
      <c r="E821" t="s">
        <v>257</v>
      </c>
      <c r="F821" t="s">
        <v>262</v>
      </c>
      <c r="G821" t="s">
        <v>9</v>
      </c>
      <c r="H821" s="1">
        <v>10</v>
      </c>
      <c r="I821" s="1">
        <v>10</v>
      </c>
      <c r="J821" s="1">
        <v>1.8648018648018599E-2</v>
      </c>
      <c r="K821" s="1">
        <v>1.8648018648018599E-2</v>
      </c>
      <c r="L821" t="s">
        <v>9</v>
      </c>
      <c r="M821" t="s">
        <v>9</v>
      </c>
      <c r="N821" t="s">
        <v>357</v>
      </c>
    </row>
    <row r="822" spans="1:14" x14ac:dyDescent="0.25">
      <c r="A822" t="s">
        <v>8</v>
      </c>
      <c r="B822" t="s">
        <v>35</v>
      </c>
      <c r="C822" t="s">
        <v>9</v>
      </c>
      <c r="D822" t="s">
        <v>295</v>
      </c>
      <c r="E822" t="s">
        <v>353</v>
      </c>
      <c r="F822" t="s">
        <v>13</v>
      </c>
      <c r="G822" t="s">
        <v>9</v>
      </c>
      <c r="H822" s="1">
        <v>-1</v>
      </c>
      <c r="I822" s="1">
        <v>0</v>
      </c>
      <c r="J822" s="1">
        <v>-0.01</v>
      </c>
      <c r="K822" s="1">
        <v>0</v>
      </c>
      <c r="L822" t="s">
        <v>9</v>
      </c>
      <c r="M822" t="s">
        <v>9</v>
      </c>
      <c r="N822" t="s">
        <v>357</v>
      </c>
    </row>
    <row r="823" spans="1:14" x14ac:dyDescent="0.25">
      <c r="A823" t="s">
        <v>8</v>
      </c>
      <c r="B823" t="s">
        <v>35</v>
      </c>
      <c r="C823" t="s">
        <v>9</v>
      </c>
      <c r="D823" t="s">
        <v>295</v>
      </c>
      <c r="E823" t="s">
        <v>166</v>
      </c>
      <c r="F823" t="s">
        <v>170</v>
      </c>
      <c r="G823" t="s">
        <v>9</v>
      </c>
      <c r="H823" s="1">
        <v>25</v>
      </c>
      <c r="I823" s="1">
        <v>25</v>
      </c>
      <c r="J823" s="1">
        <v>5.3613053613053602E-2</v>
      </c>
      <c r="K823" s="1">
        <v>5.3613053613053602E-2</v>
      </c>
      <c r="L823" t="s">
        <v>9</v>
      </c>
      <c r="M823" t="s">
        <v>9</v>
      </c>
      <c r="N823" t="s">
        <v>357</v>
      </c>
    </row>
    <row r="824" spans="1:14" x14ac:dyDescent="0.25">
      <c r="A824" t="s">
        <v>8</v>
      </c>
      <c r="B824" t="s">
        <v>35</v>
      </c>
      <c r="C824" t="s">
        <v>9</v>
      </c>
      <c r="D824" t="s">
        <v>295</v>
      </c>
      <c r="E824" t="s">
        <v>180</v>
      </c>
      <c r="F824" t="s">
        <v>218</v>
      </c>
      <c r="G824" t="s">
        <v>215</v>
      </c>
      <c r="H824" s="1">
        <v>-1</v>
      </c>
      <c r="I824" s="1">
        <v>0</v>
      </c>
      <c r="J824" s="1">
        <v>-0.01</v>
      </c>
      <c r="K824" s="1">
        <v>0</v>
      </c>
      <c r="L824" t="s">
        <v>9</v>
      </c>
      <c r="M824" t="s">
        <v>9</v>
      </c>
      <c r="N824" t="s">
        <v>357</v>
      </c>
    </row>
    <row r="825" spans="1:14" x14ac:dyDescent="0.25">
      <c r="A825" t="s">
        <v>8</v>
      </c>
      <c r="B825" t="s">
        <v>35</v>
      </c>
      <c r="C825" t="s">
        <v>9</v>
      </c>
      <c r="D825" t="s">
        <v>295</v>
      </c>
      <c r="E825" t="s">
        <v>242</v>
      </c>
      <c r="F825" t="s">
        <v>238</v>
      </c>
      <c r="G825" t="s">
        <v>9</v>
      </c>
      <c r="H825" s="1">
        <v>-1</v>
      </c>
      <c r="I825" s="1">
        <v>0</v>
      </c>
      <c r="J825" s="1">
        <v>-0.01</v>
      </c>
      <c r="K825" s="1">
        <v>0</v>
      </c>
      <c r="L825" t="s">
        <v>9</v>
      </c>
      <c r="M825" t="s">
        <v>9</v>
      </c>
      <c r="N825" t="s">
        <v>357</v>
      </c>
    </row>
    <row r="826" spans="1:14" x14ac:dyDescent="0.25">
      <c r="A826" t="s">
        <v>8</v>
      </c>
      <c r="B826" t="s">
        <v>35</v>
      </c>
      <c r="C826" t="s">
        <v>9</v>
      </c>
      <c r="D826" t="s">
        <v>295</v>
      </c>
      <c r="E826" t="s">
        <v>232</v>
      </c>
      <c r="F826" t="s">
        <v>9</v>
      </c>
      <c r="G826" t="s">
        <v>9</v>
      </c>
      <c r="H826" s="1">
        <v>430</v>
      </c>
      <c r="I826" s="1">
        <v>430</v>
      </c>
      <c r="J826" s="1">
        <v>1</v>
      </c>
      <c r="K826" s="1">
        <v>1</v>
      </c>
      <c r="L826" t="s">
        <v>9</v>
      </c>
      <c r="M826" t="s">
        <v>9</v>
      </c>
      <c r="N826" t="s">
        <v>357</v>
      </c>
    </row>
    <row r="827" spans="1:14" x14ac:dyDescent="0.25">
      <c r="A827" t="s">
        <v>8</v>
      </c>
      <c r="B827" t="s">
        <v>35</v>
      </c>
      <c r="C827" t="s">
        <v>9</v>
      </c>
      <c r="D827" t="s">
        <v>295</v>
      </c>
      <c r="E827" t="s">
        <v>166</v>
      </c>
      <c r="F827" t="s">
        <v>252</v>
      </c>
      <c r="G827" t="s">
        <v>9</v>
      </c>
      <c r="H827" s="1">
        <v>5</v>
      </c>
      <c r="I827" s="1">
        <v>5</v>
      </c>
      <c r="J827" s="1">
        <v>1.1655011655011699E-2</v>
      </c>
      <c r="K827" s="1">
        <v>1.1655011655011699E-2</v>
      </c>
      <c r="L827" t="s">
        <v>9</v>
      </c>
      <c r="M827" t="s">
        <v>9</v>
      </c>
      <c r="N827" t="s">
        <v>357</v>
      </c>
    </row>
    <row r="828" spans="1:14" x14ac:dyDescent="0.25">
      <c r="A828" t="s">
        <v>8</v>
      </c>
      <c r="B828" t="s">
        <v>35</v>
      </c>
      <c r="C828" t="s">
        <v>9</v>
      </c>
      <c r="D828" t="s">
        <v>295</v>
      </c>
      <c r="E828" t="s">
        <v>353</v>
      </c>
      <c r="F828" t="s">
        <v>228</v>
      </c>
      <c r="G828" t="s">
        <v>9</v>
      </c>
      <c r="H828" s="1">
        <v>155</v>
      </c>
      <c r="I828" s="1">
        <v>155</v>
      </c>
      <c r="J828" s="1">
        <v>0.356643356643357</v>
      </c>
      <c r="K828" s="1">
        <v>0.356643356643357</v>
      </c>
      <c r="L828" t="s">
        <v>9</v>
      </c>
      <c r="M828" t="s">
        <v>9</v>
      </c>
      <c r="N828" t="s">
        <v>357</v>
      </c>
    </row>
    <row r="829" spans="1:14" x14ac:dyDescent="0.25">
      <c r="A829" t="s">
        <v>8</v>
      </c>
      <c r="B829" t="s">
        <v>35</v>
      </c>
      <c r="C829" t="s">
        <v>9</v>
      </c>
      <c r="D829" t="s">
        <v>295</v>
      </c>
      <c r="E829" t="s">
        <v>180</v>
      </c>
      <c r="F829" t="s">
        <v>219</v>
      </c>
      <c r="G829" t="s">
        <v>216</v>
      </c>
      <c r="H829" s="1">
        <v>-1</v>
      </c>
      <c r="I829" s="1">
        <v>0</v>
      </c>
      <c r="J829" s="1">
        <v>-0.01</v>
      </c>
      <c r="K829" s="1">
        <v>0</v>
      </c>
      <c r="L829" t="s">
        <v>9</v>
      </c>
      <c r="M829" t="s">
        <v>9</v>
      </c>
      <c r="N829" t="s">
        <v>357</v>
      </c>
    </row>
    <row r="830" spans="1:14" x14ac:dyDescent="0.25">
      <c r="A830" t="s">
        <v>8</v>
      </c>
      <c r="B830" t="s">
        <v>35</v>
      </c>
      <c r="C830" t="s">
        <v>9</v>
      </c>
      <c r="D830" t="s">
        <v>295</v>
      </c>
      <c r="E830" t="s">
        <v>242</v>
      </c>
      <c r="F830" t="s">
        <v>234</v>
      </c>
      <c r="G830" t="s">
        <v>9</v>
      </c>
      <c r="H830" s="1">
        <v>-1</v>
      </c>
      <c r="I830" s="1">
        <v>0</v>
      </c>
      <c r="J830" s="1">
        <v>-0.01</v>
      </c>
      <c r="K830" s="1">
        <v>0</v>
      </c>
      <c r="L830" t="s">
        <v>9</v>
      </c>
      <c r="M830" t="s">
        <v>9</v>
      </c>
      <c r="N830" t="s">
        <v>357</v>
      </c>
    </row>
    <row r="831" spans="1:14" x14ac:dyDescent="0.25">
      <c r="A831" t="s">
        <v>8</v>
      </c>
      <c r="B831" t="s">
        <v>35</v>
      </c>
      <c r="C831" t="s">
        <v>9</v>
      </c>
      <c r="D831" t="s">
        <v>295</v>
      </c>
      <c r="E831" t="s">
        <v>180</v>
      </c>
      <c r="F831" t="s">
        <v>228</v>
      </c>
      <c r="G831" t="s">
        <v>228</v>
      </c>
      <c r="H831" s="1">
        <v>430</v>
      </c>
      <c r="I831" s="1">
        <v>430</v>
      </c>
      <c r="J831" s="1">
        <v>1</v>
      </c>
      <c r="K831" s="1">
        <v>1</v>
      </c>
      <c r="L831" t="s">
        <v>9</v>
      </c>
      <c r="M831" t="s">
        <v>9</v>
      </c>
      <c r="N831" t="s">
        <v>357</v>
      </c>
    </row>
    <row r="832" spans="1:14" x14ac:dyDescent="0.25">
      <c r="A832" t="s">
        <v>8</v>
      </c>
      <c r="B832" t="s">
        <v>35</v>
      </c>
      <c r="C832" t="s">
        <v>9</v>
      </c>
      <c r="D832" t="s">
        <v>295</v>
      </c>
      <c r="E832" t="s">
        <v>168</v>
      </c>
      <c r="F832" t="s">
        <v>274</v>
      </c>
      <c r="G832" t="s">
        <v>9</v>
      </c>
      <c r="H832" s="1">
        <v>60</v>
      </c>
      <c r="I832" s="1">
        <v>60</v>
      </c>
      <c r="J832" s="1">
        <v>0.13519813519813501</v>
      </c>
      <c r="K832" s="1">
        <v>0.13519813519813501</v>
      </c>
      <c r="L832" t="s">
        <v>9</v>
      </c>
      <c r="M832" t="s">
        <v>9</v>
      </c>
      <c r="N832" t="s">
        <v>357</v>
      </c>
    </row>
    <row r="833" spans="1:14" x14ac:dyDescent="0.25">
      <c r="A833" t="s">
        <v>8</v>
      </c>
      <c r="B833" t="s">
        <v>35</v>
      </c>
      <c r="C833" t="s">
        <v>9</v>
      </c>
      <c r="D833" t="s">
        <v>295</v>
      </c>
      <c r="E833" t="s">
        <v>229</v>
      </c>
      <c r="F833" t="s">
        <v>248</v>
      </c>
      <c r="G833" t="s">
        <v>9</v>
      </c>
      <c r="H833" s="1">
        <v>-1</v>
      </c>
      <c r="I833" s="1">
        <v>0</v>
      </c>
      <c r="J833" s="1">
        <v>-0.01</v>
      </c>
      <c r="K833" s="1">
        <v>0</v>
      </c>
      <c r="L833" t="s">
        <v>9</v>
      </c>
      <c r="M833" t="s">
        <v>9</v>
      </c>
      <c r="N833" t="s">
        <v>357</v>
      </c>
    </row>
    <row r="834" spans="1:14" x14ac:dyDescent="0.25">
      <c r="A834" t="s">
        <v>8</v>
      </c>
      <c r="B834" t="s">
        <v>35</v>
      </c>
      <c r="C834" t="s">
        <v>9</v>
      </c>
      <c r="D834" t="s">
        <v>295</v>
      </c>
      <c r="E834" t="s">
        <v>257</v>
      </c>
      <c r="F834" t="s">
        <v>340</v>
      </c>
      <c r="G834" t="s">
        <v>9</v>
      </c>
      <c r="H834" s="1">
        <v>15</v>
      </c>
      <c r="I834" s="1">
        <v>15</v>
      </c>
      <c r="J834" s="1">
        <v>3.9627039627039597E-2</v>
      </c>
      <c r="K834" s="1">
        <v>3.9627039627039597E-2</v>
      </c>
      <c r="L834" t="s">
        <v>9</v>
      </c>
      <c r="M834" t="s">
        <v>9</v>
      </c>
      <c r="N834" t="s">
        <v>357</v>
      </c>
    </row>
    <row r="835" spans="1:14" x14ac:dyDescent="0.25">
      <c r="A835" t="s">
        <v>8</v>
      </c>
      <c r="B835" t="s">
        <v>35</v>
      </c>
      <c r="C835" t="s">
        <v>9</v>
      </c>
      <c r="D835" t="s">
        <v>295</v>
      </c>
      <c r="E835" t="s">
        <v>168</v>
      </c>
      <c r="F835" t="s">
        <v>248</v>
      </c>
      <c r="G835" t="s">
        <v>9</v>
      </c>
      <c r="H835" s="1">
        <v>-1</v>
      </c>
      <c r="I835" s="1">
        <v>0</v>
      </c>
      <c r="J835" s="1">
        <v>-0.01</v>
      </c>
      <c r="K835" s="1">
        <v>0</v>
      </c>
      <c r="L835" t="s">
        <v>9</v>
      </c>
      <c r="M835" t="s">
        <v>9</v>
      </c>
      <c r="N835" t="s">
        <v>357</v>
      </c>
    </row>
    <row r="836" spans="1:14" x14ac:dyDescent="0.25">
      <c r="A836" t="s">
        <v>8</v>
      </c>
      <c r="B836" t="s">
        <v>35</v>
      </c>
      <c r="C836" t="s">
        <v>9</v>
      </c>
      <c r="D836" t="s">
        <v>295</v>
      </c>
      <c r="E836" t="s">
        <v>242</v>
      </c>
      <c r="F836" t="s">
        <v>236</v>
      </c>
      <c r="G836" t="s">
        <v>9</v>
      </c>
      <c r="H836" s="1">
        <v>-1</v>
      </c>
      <c r="I836" s="1">
        <v>0</v>
      </c>
      <c r="J836" s="1">
        <v>-0.01</v>
      </c>
      <c r="K836" s="1">
        <v>0</v>
      </c>
      <c r="L836" t="s">
        <v>9</v>
      </c>
      <c r="M836" t="s">
        <v>9</v>
      </c>
      <c r="N836" t="s">
        <v>357</v>
      </c>
    </row>
    <row r="837" spans="1:14" x14ac:dyDescent="0.25">
      <c r="A837" t="s">
        <v>8</v>
      </c>
      <c r="B837" t="s">
        <v>35</v>
      </c>
      <c r="C837" t="s">
        <v>9</v>
      </c>
      <c r="D837" t="s">
        <v>295</v>
      </c>
      <c r="E837" t="s">
        <v>242</v>
      </c>
      <c r="F837" t="s">
        <v>237</v>
      </c>
      <c r="G837" t="s">
        <v>9</v>
      </c>
      <c r="H837" s="1">
        <v>-1</v>
      </c>
      <c r="I837" s="1">
        <v>0</v>
      </c>
      <c r="J837" s="1">
        <v>-0.01</v>
      </c>
      <c r="K837" s="1">
        <v>0</v>
      </c>
      <c r="L837" t="s">
        <v>9</v>
      </c>
      <c r="M837" t="s">
        <v>9</v>
      </c>
      <c r="N837" t="s">
        <v>357</v>
      </c>
    </row>
    <row r="838" spans="1:14" x14ac:dyDescent="0.25">
      <c r="A838" t="s">
        <v>8</v>
      </c>
      <c r="B838" t="s">
        <v>37</v>
      </c>
      <c r="C838" t="s">
        <v>9</v>
      </c>
      <c r="D838" t="s">
        <v>38</v>
      </c>
      <c r="E838" t="s">
        <v>172</v>
      </c>
      <c r="F838" t="s">
        <v>9</v>
      </c>
      <c r="G838" t="s">
        <v>9</v>
      </c>
      <c r="H838" s="1" t="s">
        <v>9</v>
      </c>
      <c r="I838" s="1" t="s">
        <v>9</v>
      </c>
      <c r="J838" s="1" t="s">
        <v>9</v>
      </c>
      <c r="K838" s="1" t="s">
        <v>9</v>
      </c>
      <c r="L838">
        <v>-1</v>
      </c>
      <c r="M838">
        <v>-1</v>
      </c>
      <c r="N838" t="s">
        <v>357</v>
      </c>
    </row>
    <row r="839" spans="1:14" x14ac:dyDescent="0.25">
      <c r="A839" t="s">
        <v>8</v>
      </c>
      <c r="B839" t="s">
        <v>37</v>
      </c>
      <c r="C839" t="s">
        <v>9</v>
      </c>
      <c r="D839" t="s">
        <v>38</v>
      </c>
      <c r="E839" t="s">
        <v>165</v>
      </c>
      <c r="F839" t="s">
        <v>9</v>
      </c>
      <c r="G839" t="s">
        <v>9</v>
      </c>
      <c r="H839" s="1" t="s">
        <v>9</v>
      </c>
      <c r="I839" s="1" t="s">
        <v>9</v>
      </c>
      <c r="J839" s="1" t="s">
        <v>9</v>
      </c>
      <c r="K839" s="1" t="s">
        <v>9</v>
      </c>
      <c r="L839">
        <v>28.767050000000001</v>
      </c>
      <c r="M839">
        <v>28</v>
      </c>
      <c r="N839" t="s">
        <v>357</v>
      </c>
    </row>
    <row r="840" spans="1:14" x14ac:dyDescent="0.25">
      <c r="A840" t="s">
        <v>8</v>
      </c>
      <c r="B840" t="s">
        <v>37</v>
      </c>
      <c r="C840" t="s">
        <v>9</v>
      </c>
      <c r="D840" t="s">
        <v>38</v>
      </c>
      <c r="E840" t="s">
        <v>10</v>
      </c>
      <c r="F840" t="s">
        <v>240</v>
      </c>
      <c r="G840" t="s">
        <v>9</v>
      </c>
      <c r="H840" s="1">
        <v>1</v>
      </c>
      <c r="I840" s="1" t="s">
        <v>9</v>
      </c>
      <c r="J840" s="1" t="s">
        <v>9</v>
      </c>
      <c r="K840" s="1" t="s">
        <v>9</v>
      </c>
      <c r="L840" t="s">
        <v>9</v>
      </c>
      <c r="M840" t="s">
        <v>9</v>
      </c>
      <c r="N840" t="s">
        <v>357</v>
      </c>
    </row>
    <row r="841" spans="1:14" x14ac:dyDescent="0.25">
      <c r="A841" t="s">
        <v>8</v>
      </c>
      <c r="B841" t="s">
        <v>37</v>
      </c>
      <c r="C841" t="s">
        <v>9</v>
      </c>
      <c r="D841" t="s">
        <v>38</v>
      </c>
      <c r="E841" t="s">
        <v>257</v>
      </c>
      <c r="F841" t="s">
        <v>280</v>
      </c>
      <c r="G841" t="s">
        <v>9</v>
      </c>
      <c r="H841" s="1">
        <v>-1</v>
      </c>
      <c r="I841" s="1">
        <v>0</v>
      </c>
      <c r="J841" s="1">
        <v>-0.01</v>
      </c>
      <c r="K841" s="1">
        <v>0</v>
      </c>
      <c r="L841" t="s">
        <v>9</v>
      </c>
      <c r="M841" t="s">
        <v>9</v>
      </c>
      <c r="N841" t="s">
        <v>357</v>
      </c>
    </row>
    <row r="842" spans="1:14" x14ac:dyDescent="0.25">
      <c r="A842" t="s">
        <v>8</v>
      </c>
      <c r="B842" t="s">
        <v>37</v>
      </c>
      <c r="C842" t="s">
        <v>9</v>
      </c>
      <c r="D842" t="s">
        <v>38</v>
      </c>
      <c r="E842" t="s">
        <v>166</v>
      </c>
      <c r="F842" t="s">
        <v>171</v>
      </c>
      <c r="G842" t="s">
        <v>9</v>
      </c>
      <c r="H842" s="1">
        <v>-1</v>
      </c>
      <c r="I842" s="1">
        <v>0</v>
      </c>
      <c r="J842" s="1">
        <v>-0.01</v>
      </c>
      <c r="K842" s="1">
        <v>0</v>
      </c>
      <c r="L842" t="s">
        <v>9</v>
      </c>
      <c r="M842" t="s">
        <v>9</v>
      </c>
      <c r="N842" t="s">
        <v>357</v>
      </c>
    </row>
    <row r="843" spans="1:14" x14ac:dyDescent="0.25">
      <c r="A843" t="s">
        <v>8</v>
      </c>
      <c r="B843" t="s">
        <v>37</v>
      </c>
      <c r="C843" t="s">
        <v>9</v>
      </c>
      <c r="D843" t="s">
        <v>38</v>
      </c>
      <c r="E843" t="s">
        <v>242</v>
      </c>
      <c r="F843" t="s">
        <v>237</v>
      </c>
      <c r="G843" t="s">
        <v>9</v>
      </c>
      <c r="H843" s="1">
        <v>25</v>
      </c>
      <c r="I843" s="1">
        <v>25</v>
      </c>
      <c r="J843" s="1">
        <v>6.5340909090909102E-2</v>
      </c>
      <c r="K843" s="1">
        <v>6.5340909090909102E-2</v>
      </c>
      <c r="L843" t="s">
        <v>9</v>
      </c>
      <c r="M843" t="s">
        <v>9</v>
      </c>
      <c r="N843" t="s">
        <v>357</v>
      </c>
    </row>
    <row r="844" spans="1:14" x14ac:dyDescent="0.25">
      <c r="A844" t="s">
        <v>8</v>
      </c>
      <c r="B844" t="s">
        <v>37</v>
      </c>
      <c r="C844" t="s">
        <v>9</v>
      </c>
      <c r="D844" t="s">
        <v>38</v>
      </c>
      <c r="E844" t="s">
        <v>229</v>
      </c>
      <c r="F844" t="s">
        <v>231</v>
      </c>
      <c r="G844" t="s">
        <v>9</v>
      </c>
      <c r="H844" s="1">
        <v>-1</v>
      </c>
      <c r="I844" s="1">
        <v>0</v>
      </c>
      <c r="J844" s="1">
        <v>-0.01</v>
      </c>
      <c r="K844" s="1">
        <v>0</v>
      </c>
      <c r="L844" t="s">
        <v>9</v>
      </c>
      <c r="M844" t="s">
        <v>9</v>
      </c>
      <c r="N844" t="s">
        <v>357</v>
      </c>
    </row>
    <row r="845" spans="1:14" x14ac:dyDescent="0.25">
      <c r="A845" t="s">
        <v>8</v>
      </c>
      <c r="B845" t="s">
        <v>37</v>
      </c>
      <c r="C845" t="s">
        <v>9</v>
      </c>
      <c r="D845" t="s">
        <v>38</v>
      </c>
      <c r="E845" t="s">
        <v>166</v>
      </c>
      <c r="F845" t="s">
        <v>167</v>
      </c>
      <c r="G845" t="s">
        <v>9</v>
      </c>
      <c r="H845" s="1">
        <v>-1</v>
      </c>
      <c r="I845" s="1">
        <v>0</v>
      </c>
      <c r="J845" s="1">
        <v>-0.01</v>
      </c>
      <c r="K845" s="1">
        <v>0</v>
      </c>
      <c r="L845" t="s">
        <v>9</v>
      </c>
      <c r="M845" t="s">
        <v>9</v>
      </c>
      <c r="N845" t="s">
        <v>357</v>
      </c>
    </row>
    <row r="846" spans="1:14" x14ac:dyDescent="0.25">
      <c r="A846" t="s">
        <v>8</v>
      </c>
      <c r="B846" t="s">
        <v>37</v>
      </c>
      <c r="C846" t="s">
        <v>9</v>
      </c>
      <c r="D846" t="s">
        <v>38</v>
      </c>
      <c r="E846" t="s">
        <v>229</v>
      </c>
      <c r="F846" t="s">
        <v>230</v>
      </c>
      <c r="G846" t="s">
        <v>9</v>
      </c>
      <c r="H846" s="1">
        <v>-1</v>
      </c>
      <c r="I846" s="1">
        <v>0</v>
      </c>
      <c r="J846" s="1">
        <v>-0.01</v>
      </c>
      <c r="K846" s="1">
        <v>0</v>
      </c>
      <c r="L846" t="s">
        <v>9</v>
      </c>
      <c r="M846" t="s">
        <v>9</v>
      </c>
      <c r="N846" t="s">
        <v>357</v>
      </c>
    </row>
    <row r="847" spans="1:14" x14ac:dyDescent="0.25">
      <c r="A847" t="s">
        <v>8</v>
      </c>
      <c r="B847" t="s">
        <v>37</v>
      </c>
      <c r="C847" t="s">
        <v>9</v>
      </c>
      <c r="D847" t="s">
        <v>38</v>
      </c>
      <c r="E847" t="s">
        <v>168</v>
      </c>
      <c r="F847" t="s">
        <v>273</v>
      </c>
      <c r="G847" t="s">
        <v>9</v>
      </c>
      <c r="H847" s="1">
        <v>90</v>
      </c>
      <c r="I847" s="1">
        <v>90</v>
      </c>
      <c r="J847" s="1">
        <v>0.26136363636363602</v>
      </c>
      <c r="K847" s="1">
        <v>0.26136363636363602</v>
      </c>
      <c r="L847" t="s">
        <v>9</v>
      </c>
      <c r="M847" t="s">
        <v>9</v>
      </c>
      <c r="N847" t="s">
        <v>357</v>
      </c>
    </row>
    <row r="848" spans="1:14" x14ac:dyDescent="0.25">
      <c r="A848" t="s">
        <v>8</v>
      </c>
      <c r="B848" t="s">
        <v>37</v>
      </c>
      <c r="C848" t="s">
        <v>9</v>
      </c>
      <c r="D848" t="s">
        <v>38</v>
      </c>
      <c r="E848" t="s">
        <v>229</v>
      </c>
      <c r="F848" t="s">
        <v>217</v>
      </c>
      <c r="G848" t="s">
        <v>9</v>
      </c>
      <c r="H848" s="1">
        <v>-1</v>
      </c>
      <c r="I848" s="1">
        <v>0</v>
      </c>
      <c r="J848" s="1">
        <v>-0.01</v>
      </c>
      <c r="K848" s="1">
        <v>0</v>
      </c>
      <c r="L848" t="s">
        <v>9</v>
      </c>
      <c r="M848" t="s">
        <v>9</v>
      </c>
      <c r="N848" t="s">
        <v>357</v>
      </c>
    </row>
    <row r="849" spans="1:14" x14ac:dyDescent="0.25">
      <c r="A849" t="s">
        <v>8</v>
      </c>
      <c r="B849" t="s">
        <v>37</v>
      </c>
      <c r="C849" t="s">
        <v>9</v>
      </c>
      <c r="D849" t="s">
        <v>38</v>
      </c>
      <c r="E849" t="s">
        <v>353</v>
      </c>
      <c r="F849" t="s">
        <v>16</v>
      </c>
      <c r="G849" t="s">
        <v>9</v>
      </c>
      <c r="H849" s="1">
        <v>5</v>
      </c>
      <c r="I849" s="1">
        <v>5</v>
      </c>
      <c r="J849" s="1">
        <v>1.7045454545454499E-2</v>
      </c>
      <c r="K849" s="1">
        <v>1.7045454545454499E-2</v>
      </c>
      <c r="L849" t="s">
        <v>9</v>
      </c>
      <c r="M849" t="s">
        <v>9</v>
      </c>
      <c r="N849" t="s">
        <v>357</v>
      </c>
    </row>
    <row r="850" spans="1:14" x14ac:dyDescent="0.25">
      <c r="A850" t="s">
        <v>8</v>
      </c>
      <c r="B850" t="s">
        <v>37</v>
      </c>
      <c r="C850" t="s">
        <v>9</v>
      </c>
      <c r="D850" t="s">
        <v>38</v>
      </c>
      <c r="E850" t="s">
        <v>166</v>
      </c>
      <c r="F850" t="s">
        <v>253</v>
      </c>
      <c r="G850" t="s">
        <v>9</v>
      </c>
      <c r="H850" s="1">
        <v>-1</v>
      </c>
      <c r="I850" s="1">
        <v>0</v>
      </c>
      <c r="J850" s="1">
        <v>-0.01</v>
      </c>
      <c r="K850" s="1">
        <v>0</v>
      </c>
      <c r="L850" t="s">
        <v>9</v>
      </c>
      <c r="M850" t="s">
        <v>9</v>
      </c>
      <c r="N850" t="s">
        <v>357</v>
      </c>
    </row>
    <row r="851" spans="1:14" x14ac:dyDescent="0.25">
      <c r="A851" t="s">
        <v>8</v>
      </c>
      <c r="B851" t="s">
        <v>37</v>
      </c>
      <c r="C851" t="s">
        <v>9</v>
      </c>
      <c r="D851" t="s">
        <v>38</v>
      </c>
      <c r="E851" t="s">
        <v>166</v>
      </c>
      <c r="F851" t="s">
        <v>248</v>
      </c>
      <c r="G851" t="s">
        <v>9</v>
      </c>
      <c r="H851" s="1">
        <v>350</v>
      </c>
      <c r="I851" s="1">
        <v>350</v>
      </c>
      <c r="J851" s="1">
        <v>1</v>
      </c>
      <c r="K851" s="1">
        <v>1</v>
      </c>
      <c r="L851" t="s">
        <v>9</v>
      </c>
      <c r="M851" t="s">
        <v>9</v>
      </c>
      <c r="N851" t="s">
        <v>357</v>
      </c>
    </row>
    <row r="852" spans="1:14" x14ac:dyDescent="0.25">
      <c r="A852" t="s">
        <v>8</v>
      </c>
      <c r="B852" t="s">
        <v>37</v>
      </c>
      <c r="C852" t="s">
        <v>9</v>
      </c>
      <c r="D852" t="s">
        <v>38</v>
      </c>
      <c r="E852" t="s">
        <v>166</v>
      </c>
      <c r="F852" t="s">
        <v>254</v>
      </c>
      <c r="G852" t="s">
        <v>9</v>
      </c>
      <c r="H852" s="1">
        <v>-1</v>
      </c>
      <c r="I852" s="1">
        <v>0</v>
      </c>
      <c r="J852" s="1">
        <v>-0.01</v>
      </c>
      <c r="K852" s="1">
        <v>0</v>
      </c>
      <c r="L852" t="s">
        <v>9</v>
      </c>
      <c r="M852" t="s">
        <v>9</v>
      </c>
      <c r="N852" t="s">
        <v>357</v>
      </c>
    </row>
    <row r="853" spans="1:14" x14ac:dyDescent="0.25">
      <c r="A853" t="s">
        <v>8</v>
      </c>
      <c r="B853" t="s">
        <v>37</v>
      </c>
      <c r="C853" t="s">
        <v>9</v>
      </c>
      <c r="D853" t="s">
        <v>38</v>
      </c>
      <c r="E853" t="s">
        <v>353</v>
      </c>
      <c r="F853" t="s">
        <v>14</v>
      </c>
      <c r="G853" t="s">
        <v>9</v>
      </c>
      <c r="H853" s="1">
        <v>145</v>
      </c>
      <c r="I853" s="1">
        <v>145</v>
      </c>
      <c r="J853" s="1">
        <v>0.41761363636363602</v>
      </c>
      <c r="K853" s="1">
        <v>0.41761363636363602</v>
      </c>
      <c r="L853" t="s">
        <v>9</v>
      </c>
      <c r="M853" t="s">
        <v>9</v>
      </c>
      <c r="N853" t="s">
        <v>357</v>
      </c>
    </row>
    <row r="854" spans="1:14" x14ac:dyDescent="0.25">
      <c r="A854" t="s">
        <v>8</v>
      </c>
      <c r="B854" t="s">
        <v>37</v>
      </c>
      <c r="C854" t="s">
        <v>9</v>
      </c>
      <c r="D854" t="s">
        <v>38</v>
      </c>
      <c r="E854" t="s">
        <v>257</v>
      </c>
      <c r="F854" t="s">
        <v>260</v>
      </c>
      <c r="G854" t="s">
        <v>9</v>
      </c>
      <c r="H854" s="1">
        <v>85</v>
      </c>
      <c r="I854">
        <v>85</v>
      </c>
      <c r="J854">
        <v>0.23863636363636401</v>
      </c>
      <c r="K854">
        <v>0.23863636363636401</v>
      </c>
      <c r="L854" t="s">
        <v>9</v>
      </c>
      <c r="M854" t="s">
        <v>9</v>
      </c>
      <c r="N854" t="s">
        <v>357</v>
      </c>
    </row>
    <row r="855" spans="1:14" x14ac:dyDescent="0.25">
      <c r="A855" t="s">
        <v>8</v>
      </c>
      <c r="B855" t="s">
        <v>37</v>
      </c>
      <c r="C855" t="s">
        <v>9</v>
      </c>
      <c r="D855" t="s">
        <v>38</v>
      </c>
      <c r="E855" t="s">
        <v>257</v>
      </c>
      <c r="F855" t="s">
        <v>228</v>
      </c>
      <c r="G855" t="s">
        <v>9</v>
      </c>
      <c r="H855" s="1">
        <v>-1</v>
      </c>
      <c r="I855" s="1">
        <v>0</v>
      </c>
      <c r="J855" s="1">
        <v>-0.01</v>
      </c>
      <c r="K855" s="1">
        <v>0</v>
      </c>
      <c r="L855" t="s">
        <v>9</v>
      </c>
      <c r="M855" t="s">
        <v>9</v>
      </c>
      <c r="N855" t="s">
        <v>357</v>
      </c>
    </row>
    <row r="856" spans="1:14" x14ac:dyDescent="0.25">
      <c r="A856" t="s">
        <v>8</v>
      </c>
      <c r="B856" t="s">
        <v>37</v>
      </c>
      <c r="C856" t="s">
        <v>9</v>
      </c>
      <c r="D856" t="s">
        <v>38</v>
      </c>
      <c r="E856" t="s">
        <v>168</v>
      </c>
      <c r="F856" t="s">
        <v>271</v>
      </c>
      <c r="G856" t="s">
        <v>9</v>
      </c>
      <c r="H856" s="1">
        <v>190</v>
      </c>
      <c r="I856" s="1">
        <v>190</v>
      </c>
      <c r="J856" s="1">
        <v>0.54261363636363602</v>
      </c>
      <c r="K856" s="1">
        <v>0.54261363636363602</v>
      </c>
      <c r="L856" t="s">
        <v>9</v>
      </c>
      <c r="M856" t="s">
        <v>9</v>
      </c>
      <c r="N856" t="s">
        <v>357</v>
      </c>
    </row>
    <row r="857" spans="1:14" x14ac:dyDescent="0.25">
      <c r="A857" t="s">
        <v>8</v>
      </c>
      <c r="B857" t="s">
        <v>37</v>
      </c>
      <c r="C857" t="s">
        <v>9</v>
      </c>
      <c r="D857" t="s">
        <v>38</v>
      </c>
      <c r="E857" t="s">
        <v>257</v>
      </c>
      <c r="F857" t="s">
        <v>258</v>
      </c>
      <c r="G857" t="s">
        <v>9</v>
      </c>
      <c r="H857">
        <v>60</v>
      </c>
      <c r="I857">
        <v>60</v>
      </c>
      <c r="J857">
        <v>0.173295454545455</v>
      </c>
      <c r="K857">
        <v>0.173295454545455</v>
      </c>
      <c r="L857" s="1" t="s">
        <v>9</v>
      </c>
      <c r="M857" s="1" t="s">
        <v>9</v>
      </c>
      <c r="N857" t="s">
        <v>357</v>
      </c>
    </row>
    <row r="858" spans="1:14" x14ac:dyDescent="0.25">
      <c r="A858" t="s">
        <v>8</v>
      </c>
      <c r="B858" t="s">
        <v>37</v>
      </c>
      <c r="C858" t="s">
        <v>9</v>
      </c>
      <c r="D858" t="s">
        <v>38</v>
      </c>
      <c r="E858" t="s">
        <v>353</v>
      </c>
      <c r="F858" t="s">
        <v>15</v>
      </c>
      <c r="G858" t="s">
        <v>9</v>
      </c>
      <c r="H858">
        <v>105</v>
      </c>
      <c r="I858">
        <v>105</v>
      </c>
      <c r="J858">
        <v>0.30397727272727298</v>
      </c>
      <c r="K858">
        <v>0.30397727272727298</v>
      </c>
      <c r="L858" s="1" t="s">
        <v>9</v>
      </c>
      <c r="M858" s="1" t="s">
        <v>9</v>
      </c>
      <c r="N858" t="s">
        <v>357</v>
      </c>
    </row>
    <row r="859" spans="1:14" x14ac:dyDescent="0.25">
      <c r="A859" t="s">
        <v>8</v>
      </c>
      <c r="B859" t="s">
        <v>37</v>
      </c>
      <c r="C859" t="s">
        <v>9</v>
      </c>
      <c r="D859" t="s">
        <v>38</v>
      </c>
      <c r="E859" t="s">
        <v>257</v>
      </c>
      <c r="F859" t="s">
        <v>259</v>
      </c>
      <c r="G859" t="s">
        <v>9</v>
      </c>
      <c r="H859" s="1">
        <v>115</v>
      </c>
      <c r="I859" s="1">
        <v>115</v>
      </c>
      <c r="J859" s="1">
        <v>0.32670454545454503</v>
      </c>
      <c r="K859" s="1">
        <v>0.32670454545454503</v>
      </c>
      <c r="L859" t="s">
        <v>9</v>
      </c>
      <c r="M859" t="s">
        <v>9</v>
      </c>
      <c r="N859" t="s">
        <v>357</v>
      </c>
    </row>
    <row r="860" spans="1:14" x14ac:dyDescent="0.25">
      <c r="A860" t="s">
        <v>8</v>
      </c>
      <c r="B860" t="s">
        <v>37</v>
      </c>
      <c r="C860" t="s">
        <v>9</v>
      </c>
      <c r="D860" t="s">
        <v>38</v>
      </c>
      <c r="E860" t="s">
        <v>166</v>
      </c>
      <c r="F860" t="s">
        <v>169</v>
      </c>
      <c r="G860" t="s">
        <v>9</v>
      </c>
      <c r="H860" s="1">
        <v>-1</v>
      </c>
      <c r="I860" s="1">
        <v>0</v>
      </c>
      <c r="J860" s="1">
        <v>-0.01</v>
      </c>
      <c r="K860" s="1">
        <v>0</v>
      </c>
      <c r="L860" t="s">
        <v>9</v>
      </c>
      <c r="M860" t="s">
        <v>9</v>
      </c>
      <c r="N860" t="s">
        <v>357</v>
      </c>
    </row>
    <row r="861" spans="1:14" x14ac:dyDescent="0.25">
      <c r="A861" t="s">
        <v>8</v>
      </c>
      <c r="B861" t="s">
        <v>37</v>
      </c>
      <c r="C861" t="s">
        <v>9</v>
      </c>
      <c r="D861" t="s">
        <v>38</v>
      </c>
      <c r="E861" t="s">
        <v>168</v>
      </c>
      <c r="F861" t="s">
        <v>272</v>
      </c>
      <c r="G861" t="s">
        <v>9</v>
      </c>
      <c r="H861" s="1">
        <v>40</v>
      </c>
      <c r="I861" s="1">
        <v>40</v>
      </c>
      <c r="J861" s="1">
        <v>0.110795454545455</v>
      </c>
      <c r="K861" s="1">
        <v>0.110795454545455</v>
      </c>
      <c r="L861" t="s">
        <v>9</v>
      </c>
      <c r="M861" t="s">
        <v>9</v>
      </c>
      <c r="N861" t="s">
        <v>357</v>
      </c>
    </row>
    <row r="862" spans="1:14" x14ac:dyDescent="0.25">
      <c r="A862" t="s">
        <v>8</v>
      </c>
      <c r="B862" t="s">
        <v>37</v>
      </c>
      <c r="C862" t="s">
        <v>9</v>
      </c>
      <c r="D862" t="s">
        <v>38</v>
      </c>
      <c r="E862" t="s">
        <v>166</v>
      </c>
      <c r="F862" t="s">
        <v>170</v>
      </c>
      <c r="G862" t="s">
        <v>9</v>
      </c>
      <c r="H862" s="1">
        <v>-1</v>
      </c>
      <c r="I862" s="1">
        <v>0</v>
      </c>
      <c r="J862" s="1">
        <v>-0.01</v>
      </c>
      <c r="K862" s="1">
        <v>0</v>
      </c>
      <c r="L862" t="s">
        <v>9</v>
      </c>
      <c r="M862" t="s">
        <v>9</v>
      </c>
      <c r="N862" t="s">
        <v>357</v>
      </c>
    </row>
    <row r="863" spans="1:14" x14ac:dyDescent="0.25">
      <c r="A863" t="s">
        <v>8</v>
      </c>
      <c r="B863" t="s">
        <v>37</v>
      </c>
      <c r="C863" t="s">
        <v>9</v>
      </c>
      <c r="D863" t="s">
        <v>38</v>
      </c>
      <c r="E863" t="s">
        <v>242</v>
      </c>
      <c r="F863" t="s">
        <v>239</v>
      </c>
      <c r="G863" t="s">
        <v>9</v>
      </c>
      <c r="H863" s="1">
        <v>120</v>
      </c>
      <c r="I863" s="1">
        <v>120</v>
      </c>
      <c r="J863" s="1">
        <v>0.34090909090909099</v>
      </c>
      <c r="K863" s="1">
        <v>0.34090909090909099</v>
      </c>
      <c r="L863" t="s">
        <v>9</v>
      </c>
      <c r="M863" t="s">
        <v>9</v>
      </c>
      <c r="N863" t="s">
        <v>357</v>
      </c>
    </row>
    <row r="864" spans="1:14" x14ac:dyDescent="0.25">
      <c r="A864" t="s">
        <v>8</v>
      </c>
      <c r="B864" t="s">
        <v>37</v>
      </c>
      <c r="C864" t="s">
        <v>9</v>
      </c>
      <c r="D864" t="s">
        <v>38</v>
      </c>
      <c r="E864" t="s">
        <v>242</v>
      </c>
      <c r="F864" t="s">
        <v>236</v>
      </c>
      <c r="G864" t="s">
        <v>9</v>
      </c>
      <c r="H864" s="1">
        <v>5</v>
      </c>
      <c r="I864" s="1">
        <v>5</v>
      </c>
      <c r="J864" s="1">
        <v>1.9886363636363601E-2</v>
      </c>
      <c r="K864" s="1">
        <v>1.9886363636363601E-2</v>
      </c>
      <c r="L864" t="s">
        <v>9</v>
      </c>
      <c r="M864" t="s">
        <v>9</v>
      </c>
      <c r="N864" t="s">
        <v>357</v>
      </c>
    </row>
    <row r="865" spans="1:14" x14ac:dyDescent="0.25">
      <c r="A865" t="s">
        <v>8</v>
      </c>
      <c r="B865" t="s">
        <v>37</v>
      </c>
      <c r="C865" t="s">
        <v>9</v>
      </c>
      <c r="D865" t="s">
        <v>38</v>
      </c>
      <c r="E865" t="s">
        <v>353</v>
      </c>
      <c r="F865" t="s">
        <v>13</v>
      </c>
      <c r="G865" t="s">
        <v>9</v>
      </c>
      <c r="H865" s="1">
        <v>85</v>
      </c>
      <c r="I865" s="1">
        <v>85</v>
      </c>
      <c r="J865" s="1">
        <v>0.235795454545455</v>
      </c>
      <c r="K865" s="1">
        <v>0.235795454545455</v>
      </c>
      <c r="L865" t="s">
        <v>9</v>
      </c>
      <c r="M865" t="s">
        <v>9</v>
      </c>
      <c r="N865" t="s">
        <v>357</v>
      </c>
    </row>
    <row r="866" spans="1:14" x14ac:dyDescent="0.25">
      <c r="A866" t="s">
        <v>8</v>
      </c>
      <c r="B866" t="s">
        <v>37</v>
      </c>
      <c r="C866" t="s">
        <v>9</v>
      </c>
      <c r="D866" t="s">
        <v>38</v>
      </c>
      <c r="E866" t="s">
        <v>180</v>
      </c>
      <c r="F866" t="s">
        <v>228</v>
      </c>
      <c r="G866" t="s">
        <v>228</v>
      </c>
      <c r="H866" s="1">
        <v>-1</v>
      </c>
      <c r="I866" s="1">
        <v>0</v>
      </c>
      <c r="J866" s="1">
        <v>-0.01</v>
      </c>
      <c r="K866" s="1">
        <v>0</v>
      </c>
      <c r="L866" t="s">
        <v>9</v>
      </c>
      <c r="M866" t="s">
        <v>9</v>
      </c>
      <c r="N866" t="s">
        <v>357</v>
      </c>
    </row>
    <row r="867" spans="1:14" x14ac:dyDescent="0.25">
      <c r="A867" t="s">
        <v>8</v>
      </c>
      <c r="B867" t="s">
        <v>37</v>
      </c>
      <c r="C867" t="s">
        <v>9</v>
      </c>
      <c r="D867" t="s">
        <v>38</v>
      </c>
      <c r="E867" t="s">
        <v>168</v>
      </c>
      <c r="F867" t="s">
        <v>274</v>
      </c>
      <c r="G867" t="s">
        <v>9</v>
      </c>
      <c r="H867" s="1">
        <v>30</v>
      </c>
      <c r="I867" s="1">
        <v>30</v>
      </c>
      <c r="J867" s="1">
        <v>8.5227272727272693E-2</v>
      </c>
      <c r="K867" s="1">
        <v>8.5227272727272693E-2</v>
      </c>
      <c r="L867" t="s">
        <v>9</v>
      </c>
      <c r="M867" t="s">
        <v>9</v>
      </c>
      <c r="N867" t="s">
        <v>357</v>
      </c>
    </row>
    <row r="868" spans="1:14" x14ac:dyDescent="0.25">
      <c r="A868" t="s">
        <v>8</v>
      </c>
      <c r="B868" t="s">
        <v>37</v>
      </c>
      <c r="C868" t="s">
        <v>9</v>
      </c>
      <c r="D868" t="s">
        <v>38</v>
      </c>
      <c r="E868" t="s">
        <v>180</v>
      </c>
      <c r="F868" t="s">
        <v>218</v>
      </c>
      <c r="G868" t="s">
        <v>215</v>
      </c>
      <c r="H868" s="1">
        <v>310</v>
      </c>
      <c r="I868" s="1">
        <v>310</v>
      </c>
      <c r="J868" s="1">
        <v>0.88352272727272696</v>
      </c>
      <c r="K868" s="1">
        <v>0.88352272727272696</v>
      </c>
      <c r="L868" t="s">
        <v>9</v>
      </c>
      <c r="M868" t="s">
        <v>9</v>
      </c>
      <c r="N868" t="s">
        <v>357</v>
      </c>
    </row>
    <row r="869" spans="1:14" x14ac:dyDescent="0.25">
      <c r="A869" t="s">
        <v>8</v>
      </c>
      <c r="B869" t="s">
        <v>37</v>
      </c>
      <c r="C869" t="s">
        <v>9</v>
      </c>
      <c r="D869" t="s">
        <v>38</v>
      </c>
      <c r="E869" t="s">
        <v>166</v>
      </c>
      <c r="F869" t="s">
        <v>252</v>
      </c>
      <c r="G869" t="s">
        <v>9</v>
      </c>
      <c r="H869" s="1">
        <v>-1</v>
      </c>
      <c r="I869" s="1">
        <v>0</v>
      </c>
      <c r="J869" s="1">
        <v>-0.01</v>
      </c>
      <c r="K869" s="1">
        <v>0</v>
      </c>
      <c r="L869" t="s">
        <v>9</v>
      </c>
      <c r="M869" t="s">
        <v>9</v>
      </c>
      <c r="N869" t="s">
        <v>357</v>
      </c>
    </row>
    <row r="870" spans="1:14" x14ac:dyDescent="0.25">
      <c r="A870" t="s">
        <v>8</v>
      </c>
      <c r="B870" t="s">
        <v>37</v>
      </c>
      <c r="C870" t="s">
        <v>9</v>
      </c>
      <c r="D870" t="s">
        <v>38</v>
      </c>
      <c r="E870" t="s">
        <v>242</v>
      </c>
      <c r="F870" t="s">
        <v>234</v>
      </c>
      <c r="G870" t="s">
        <v>9</v>
      </c>
      <c r="H870" s="1">
        <v>150</v>
      </c>
      <c r="I870" s="1">
        <v>150</v>
      </c>
      <c r="J870" s="1">
        <v>0.42329545454545497</v>
      </c>
      <c r="K870" s="1">
        <v>0.42329545454545497</v>
      </c>
      <c r="L870" t="s">
        <v>9</v>
      </c>
      <c r="M870" t="s">
        <v>9</v>
      </c>
      <c r="N870" t="s">
        <v>357</v>
      </c>
    </row>
    <row r="871" spans="1:14" x14ac:dyDescent="0.25">
      <c r="A871" t="s">
        <v>8</v>
      </c>
      <c r="B871" t="s">
        <v>37</v>
      </c>
      <c r="C871" t="s">
        <v>9</v>
      </c>
      <c r="D871" t="s">
        <v>38</v>
      </c>
      <c r="E871" t="s">
        <v>257</v>
      </c>
      <c r="F871" t="s">
        <v>262</v>
      </c>
      <c r="G871" t="s">
        <v>9</v>
      </c>
      <c r="H871" s="1">
        <v>10</v>
      </c>
      <c r="I871" s="1">
        <v>10</v>
      </c>
      <c r="J871" s="1">
        <v>3.4090909090909102E-2</v>
      </c>
      <c r="K871" s="1">
        <v>3.4090909090909102E-2</v>
      </c>
      <c r="L871" t="s">
        <v>9</v>
      </c>
      <c r="M871" t="s">
        <v>9</v>
      </c>
      <c r="N871" t="s">
        <v>357</v>
      </c>
    </row>
    <row r="872" spans="1:14" x14ac:dyDescent="0.25">
      <c r="A872" t="s">
        <v>8</v>
      </c>
      <c r="B872" t="s">
        <v>37</v>
      </c>
      <c r="C872" t="s">
        <v>9</v>
      </c>
      <c r="D872" t="s">
        <v>38</v>
      </c>
      <c r="E872" t="s">
        <v>242</v>
      </c>
      <c r="F872" t="s">
        <v>248</v>
      </c>
      <c r="G872" t="s">
        <v>9</v>
      </c>
      <c r="H872" s="1">
        <v>5</v>
      </c>
      <c r="I872" s="1">
        <v>5</v>
      </c>
      <c r="J872" s="1">
        <v>1.9886363636363601E-2</v>
      </c>
      <c r="K872" s="1">
        <v>1.9886363636363601E-2</v>
      </c>
      <c r="L872" t="s">
        <v>9</v>
      </c>
      <c r="M872" t="s">
        <v>9</v>
      </c>
      <c r="N872" t="s">
        <v>357</v>
      </c>
    </row>
    <row r="873" spans="1:14" x14ac:dyDescent="0.25">
      <c r="A873" t="s">
        <v>8</v>
      </c>
      <c r="B873" t="s">
        <v>37</v>
      </c>
      <c r="C873" t="s">
        <v>9</v>
      </c>
      <c r="D873" t="s">
        <v>38</v>
      </c>
      <c r="E873" t="s">
        <v>232</v>
      </c>
      <c r="F873" t="s">
        <v>9</v>
      </c>
      <c r="G873" t="s">
        <v>9</v>
      </c>
      <c r="H873" s="1">
        <v>350</v>
      </c>
      <c r="I873" s="1">
        <v>350</v>
      </c>
      <c r="J873" s="1">
        <v>1</v>
      </c>
      <c r="K873" s="1">
        <v>1</v>
      </c>
      <c r="L873" t="s">
        <v>9</v>
      </c>
      <c r="M873" t="s">
        <v>9</v>
      </c>
      <c r="N873" t="s">
        <v>357</v>
      </c>
    </row>
    <row r="874" spans="1:14" x14ac:dyDescent="0.25">
      <c r="A874" t="s">
        <v>8</v>
      </c>
      <c r="B874" t="s">
        <v>37</v>
      </c>
      <c r="C874" t="s">
        <v>9</v>
      </c>
      <c r="D874" t="s">
        <v>38</v>
      </c>
      <c r="E874" t="s">
        <v>180</v>
      </c>
      <c r="F874" t="s">
        <v>219</v>
      </c>
      <c r="G874" t="s">
        <v>216</v>
      </c>
      <c r="H874" s="1">
        <v>40</v>
      </c>
      <c r="I874" s="1">
        <v>40</v>
      </c>
      <c r="J874" s="1">
        <v>0.116477272727273</v>
      </c>
      <c r="K874" s="1">
        <v>0.116477272727273</v>
      </c>
      <c r="L874" t="s">
        <v>9</v>
      </c>
      <c r="M874" t="s">
        <v>9</v>
      </c>
      <c r="N874" t="s">
        <v>357</v>
      </c>
    </row>
    <row r="875" spans="1:14" x14ac:dyDescent="0.25">
      <c r="A875" t="s">
        <v>8</v>
      </c>
      <c r="B875" t="s">
        <v>37</v>
      </c>
      <c r="C875" t="s">
        <v>9</v>
      </c>
      <c r="D875" t="s">
        <v>38</v>
      </c>
      <c r="E875" t="s">
        <v>242</v>
      </c>
      <c r="F875" t="s">
        <v>235</v>
      </c>
      <c r="G875" t="s">
        <v>9</v>
      </c>
      <c r="H875" s="1">
        <v>40</v>
      </c>
      <c r="I875" s="1">
        <v>40</v>
      </c>
      <c r="J875" s="1">
        <v>0.116477272727273</v>
      </c>
      <c r="K875" s="1">
        <v>0.116477272727273</v>
      </c>
      <c r="L875" t="s">
        <v>9</v>
      </c>
      <c r="M875" t="s">
        <v>9</v>
      </c>
      <c r="N875" t="s">
        <v>357</v>
      </c>
    </row>
    <row r="876" spans="1:14" x14ac:dyDescent="0.25">
      <c r="A876" t="s">
        <v>8</v>
      </c>
      <c r="B876" t="s">
        <v>37</v>
      </c>
      <c r="C876" t="s">
        <v>9</v>
      </c>
      <c r="D876" t="s">
        <v>38</v>
      </c>
      <c r="E876" t="s">
        <v>242</v>
      </c>
      <c r="F876" t="s">
        <v>238</v>
      </c>
      <c r="G876" t="s">
        <v>9</v>
      </c>
      <c r="H876" s="1">
        <v>5</v>
      </c>
      <c r="I876" s="1">
        <v>5</v>
      </c>
      <c r="J876" s="1">
        <v>1.4204545454545499E-2</v>
      </c>
      <c r="K876" s="1">
        <v>1.4204545454545499E-2</v>
      </c>
      <c r="L876" t="s">
        <v>9</v>
      </c>
      <c r="M876" t="s">
        <v>9</v>
      </c>
      <c r="N876" t="s">
        <v>357</v>
      </c>
    </row>
    <row r="877" spans="1:14" x14ac:dyDescent="0.25">
      <c r="A877" t="s">
        <v>8</v>
      </c>
      <c r="B877" t="s">
        <v>37</v>
      </c>
      <c r="C877" t="s">
        <v>9</v>
      </c>
      <c r="D877" t="s">
        <v>38</v>
      </c>
      <c r="E877" t="s">
        <v>257</v>
      </c>
      <c r="F877" t="s">
        <v>340</v>
      </c>
      <c r="G877" t="s">
        <v>9</v>
      </c>
      <c r="H877" s="1">
        <v>25</v>
      </c>
      <c r="I877" s="1">
        <v>25</v>
      </c>
      <c r="J877" s="1">
        <v>6.8181818181818205E-2</v>
      </c>
      <c r="K877" s="1">
        <v>6.8181818181818205E-2</v>
      </c>
      <c r="L877" t="s">
        <v>9</v>
      </c>
      <c r="M877" t="s">
        <v>9</v>
      </c>
      <c r="N877" t="s">
        <v>357</v>
      </c>
    </row>
    <row r="878" spans="1:14" x14ac:dyDescent="0.25">
      <c r="A878" t="s">
        <v>8</v>
      </c>
      <c r="B878" t="s">
        <v>37</v>
      </c>
      <c r="C878" t="s">
        <v>9</v>
      </c>
      <c r="D878" t="s">
        <v>38</v>
      </c>
      <c r="E878" t="s">
        <v>168</v>
      </c>
      <c r="F878" t="s">
        <v>248</v>
      </c>
      <c r="G878" t="s">
        <v>9</v>
      </c>
      <c r="H878" s="1">
        <v>-1</v>
      </c>
      <c r="I878" s="1">
        <v>0</v>
      </c>
      <c r="J878" s="1">
        <v>-0.01</v>
      </c>
      <c r="K878" s="1">
        <v>0</v>
      </c>
      <c r="L878" t="s">
        <v>9</v>
      </c>
      <c r="M878" t="s">
        <v>9</v>
      </c>
      <c r="N878" t="s">
        <v>357</v>
      </c>
    </row>
    <row r="879" spans="1:14" x14ac:dyDescent="0.25">
      <c r="A879" t="s">
        <v>8</v>
      </c>
      <c r="B879" t="s">
        <v>37</v>
      </c>
      <c r="C879" t="s">
        <v>9</v>
      </c>
      <c r="D879" t="s">
        <v>38</v>
      </c>
      <c r="E879" t="s">
        <v>353</v>
      </c>
      <c r="F879" t="s">
        <v>228</v>
      </c>
      <c r="G879" t="s">
        <v>9</v>
      </c>
      <c r="H879" s="1">
        <v>10</v>
      </c>
      <c r="I879" s="1">
        <v>10</v>
      </c>
      <c r="J879" s="1">
        <v>2.5568181818181799E-2</v>
      </c>
      <c r="K879" s="1">
        <v>2.5568181818181799E-2</v>
      </c>
      <c r="L879" t="s">
        <v>9</v>
      </c>
      <c r="M879" t="s">
        <v>9</v>
      </c>
      <c r="N879" t="s">
        <v>357</v>
      </c>
    </row>
    <row r="880" spans="1:14" x14ac:dyDescent="0.25">
      <c r="A880" t="s">
        <v>8</v>
      </c>
      <c r="B880" t="s">
        <v>37</v>
      </c>
      <c r="C880" t="s">
        <v>9</v>
      </c>
      <c r="D880" t="s">
        <v>38</v>
      </c>
      <c r="E880" t="s">
        <v>257</v>
      </c>
      <c r="F880" t="s">
        <v>261</v>
      </c>
      <c r="G880" t="s">
        <v>9</v>
      </c>
      <c r="H880" s="1">
        <v>55</v>
      </c>
      <c r="I880" s="1">
        <v>55</v>
      </c>
      <c r="J880" s="1">
        <v>0.15625</v>
      </c>
      <c r="K880" s="1">
        <v>0.15625</v>
      </c>
      <c r="L880" t="s">
        <v>9</v>
      </c>
      <c r="M880" t="s">
        <v>9</v>
      </c>
      <c r="N880" t="s">
        <v>357</v>
      </c>
    </row>
    <row r="881" spans="1:14" x14ac:dyDescent="0.25">
      <c r="A881" t="s">
        <v>8</v>
      </c>
      <c r="B881" t="s">
        <v>37</v>
      </c>
      <c r="C881" t="s">
        <v>9</v>
      </c>
      <c r="D881" t="s">
        <v>38</v>
      </c>
      <c r="E881" t="s">
        <v>229</v>
      </c>
      <c r="F881" t="s">
        <v>248</v>
      </c>
      <c r="G881" t="s">
        <v>9</v>
      </c>
      <c r="H881" s="1">
        <v>350</v>
      </c>
      <c r="I881" s="1">
        <v>350</v>
      </c>
      <c r="J881" s="1">
        <v>1</v>
      </c>
      <c r="K881" s="1">
        <v>1</v>
      </c>
      <c r="L881" t="s">
        <v>9</v>
      </c>
      <c r="M881" t="s">
        <v>9</v>
      </c>
      <c r="N881" t="s">
        <v>357</v>
      </c>
    </row>
    <row r="882" spans="1:14" x14ac:dyDescent="0.25">
      <c r="A882" t="s">
        <v>8</v>
      </c>
      <c r="B882" t="s">
        <v>39</v>
      </c>
      <c r="C882" t="s">
        <v>9</v>
      </c>
      <c r="D882" t="s">
        <v>40</v>
      </c>
      <c r="E882" t="s">
        <v>172</v>
      </c>
      <c r="F882" t="s">
        <v>9</v>
      </c>
      <c r="G882" t="s">
        <v>9</v>
      </c>
      <c r="H882" s="1" t="s">
        <v>9</v>
      </c>
      <c r="I882" s="1" t="s">
        <v>9</v>
      </c>
      <c r="J882" s="1" t="s">
        <v>9</v>
      </c>
      <c r="K882" s="1" t="s">
        <v>9</v>
      </c>
      <c r="L882">
        <v>6.8309899999999999</v>
      </c>
      <c r="M882">
        <v>5</v>
      </c>
      <c r="N882" t="s">
        <v>357</v>
      </c>
    </row>
    <row r="883" spans="1:14" x14ac:dyDescent="0.25">
      <c r="A883" t="s">
        <v>8</v>
      </c>
      <c r="B883" t="s">
        <v>39</v>
      </c>
      <c r="C883" t="s">
        <v>9</v>
      </c>
      <c r="D883" t="s">
        <v>40</v>
      </c>
      <c r="E883" t="s">
        <v>10</v>
      </c>
      <c r="F883" t="s">
        <v>240</v>
      </c>
      <c r="G883" t="s">
        <v>9</v>
      </c>
      <c r="H883" s="1">
        <v>1</v>
      </c>
      <c r="I883" s="1" t="s">
        <v>9</v>
      </c>
      <c r="J883" s="1" t="s">
        <v>9</v>
      </c>
      <c r="K883" s="1" t="s">
        <v>9</v>
      </c>
      <c r="L883" t="s">
        <v>9</v>
      </c>
      <c r="M883" t="s">
        <v>9</v>
      </c>
      <c r="N883" t="s">
        <v>357</v>
      </c>
    </row>
    <row r="884" spans="1:14" x14ac:dyDescent="0.25">
      <c r="A884" t="s">
        <v>8</v>
      </c>
      <c r="B884" t="s">
        <v>39</v>
      </c>
      <c r="C884" t="s">
        <v>9</v>
      </c>
      <c r="D884" t="s">
        <v>40</v>
      </c>
      <c r="E884" t="s">
        <v>165</v>
      </c>
      <c r="F884" t="s">
        <v>9</v>
      </c>
      <c r="G884" t="s">
        <v>9</v>
      </c>
      <c r="H884" s="1" t="s">
        <v>9</v>
      </c>
      <c r="I884" s="1" t="s">
        <v>9</v>
      </c>
      <c r="J884" s="1" t="s">
        <v>9</v>
      </c>
      <c r="K884" s="1" t="s">
        <v>9</v>
      </c>
      <c r="L884">
        <v>30.632539999999999</v>
      </c>
      <c r="M884">
        <v>31</v>
      </c>
      <c r="N884" t="s">
        <v>357</v>
      </c>
    </row>
    <row r="885" spans="1:14" x14ac:dyDescent="0.25">
      <c r="A885" t="s">
        <v>8</v>
      </c>
      <c r="B885" t="s">
        <v>39</v>
      </c>
      <c r="C885" t="s">
        <v>9</v>
      </c>
      <c r="D885" t="s">
        <v>40</v>
      </c>
      <c r="E885" t="s">
        <v>168</v>
      </c>
      <c r="F885" t="s">
        <v>273</v>
      </c>
      <c r="G885" t="s">
        <v>9</v>
      </c>
      <c r="H885" s="1">
        <v>250</v>
      </c>
      <c r="I885" s="1">
        <v>250</v>
      </c>
      <c r="J885" s="1">
        <v>0.23732057416267899</v>
      </c>
      <c r="K885" s="1">
        <v>0.23732057416267899</v>
      </c>
      <c r="L885" t="s">
        <v>9</v>
      </c>
      <c r="M885" t="s">
        <v>9</v>
      </c>
      <c r="N885" t="s">
        <v>357</v>
      </c>
    </row>
    <row r="886" spans="1:14" x14ac:dyDescent="0.25">
      <c r="A886" t="s">
        <v>8</v>
      </c>
      <c r="B886" t="s">
        <v>39</v>
      </c>
      <c r="C886" t="s">
        <v>9</v>
      </c>
      <c r="D886" t="s">
        <v>40</v>
      </c>
      <c r="E886" t="s">
        <v>229</v>
      </c>
      <c r="F886" t="s">
        <v>231</v>
      </c>
      <c r="G886" t="s">
        <v>9</v>
      </c>
      <c r="H886" s="1">
        <v>945</v>
      </c>
      <c r="I886" s="1">
        <v>945</v>
      </c>
      <c r="J886" s="1">
        <v>0.90526315789473699</v>
      </c>
      <c r="K886" s="1">
        <v>0.90526315789473699</v>
      </c>
      <c r="L886" t="s">
        <v>9</v>
      </c>
      <c r="M886" t="s">
        <v>9</v>
      </c>
      <c r="N886" t="s">
        <v>357</v>
      </c>
    </row>
    <row r="887" spans="1:14" x14ac:dyDescent="0.25">
      <c r="A887" t="s">
        <v>8</v>
      </c>
      <c r="B887" t="s">
        <v>39</v>
      </c>
      <c r="C887" t="s">
        <v>9</v>
      </c>
      <c r="D887" t="s">
        <v>40</v>
      </c>
      <c r="E887" t="s">
        <v>353</v>
      </c>
      <c r="F887" t="s">
        <v>13</v>
      </c>
      <c r="G887" t="s">
        <v>9</v>
      </c>
      <c r="H887" s="1">
        <v>185</v>
      </c>
      <c r="I887" s="1">
        <v>185</v>
      </c>
      <c r="J887" s="1">
        <v>0.176076555023923</v>
      </c>
      <c r="K887" s="1">
        <v>0.176076555023923</v>
      </c>
      <c r="L887" t="s">
        <v>9</v>
      </c>
      <c r="M887" t="s">
        <v>9</v>
      </c>
      <c r="N887" t="s">
        <v>357</v>
      </c>
    </row>
    <row r="888" spans="1:14" x14ac:dyDescent="0.25">
      <c r="A888" t="s">
        <v>8</v>
      </c>
      <c r="B888" t="s">
        <v>39</v>
      </c>
      <c r="C888" t="s">
        <v>9</v>
      </c>
      <c r="D888" t="s">
        <v>40</v>
      </c>
      <c r="E888" t="s">
        <v>257</v>
      </c>
      <c r="F888" t="s">
        <v>280</v>
      </c>
      <c r="G888" t="s">
        <v>9</v>
      </c>
      <c r="H888" s="1">
        <v>5</v>
      </c>
      <c r="I888" s="1">
        <v>5</v>
      </c>
      <c r="J888" s="1">
        <v>4.78468899521531E-3</v>
      </c>
      <c r="K888" s="1">
        <v>4.78468899521531E-3</v>
      </c>
      <c r="L888" t="s">
        <v>9</v>
      </c>
      <c r="M888" t="s">
        <v>9</v>
      </c>
      <c r="N888" t="s">
        <v>357</v>
      </c>
    </row>
    <row r="889" spans="1:14" x14ac:dyDescent="0.25">
      <c r="A889" t="s">
        <v>8</v>
      </c>
      <c r="B889" t="s">
        <v>39</v>
      </c>
      <c r="C889" t="s">
        <v>9</v>
      </c>
      <c r="D889" t="s">
        <v>40</v>
      </c>
      <c r="E889" t="s">
        <v>229</v>
      </c>
      <c r="F889" t="s">
        <v>248</v>
      </c>
      <c r="G889" t="s">
        <v>9</v>
      </c>
      <c r="H889" s="1">
        <v>-1</v>
      </c>
      <c r="I889" s="1">
        <v>0</v>
      </c>
      <c r="J889" s="1">
        <v>-0.01</v>
      </c>
      <c r="K889" s="1">
        <v>0</v>
      </c>
      <c r="L889" t="s">
        <v>9</v>
      </c>
      <c r="M889" t="s">
        <v>9</v>
      </c>
      <c r="N889" t="s">
        <v>357</v>
      </c>
    </row>
    <row r="890" spans="1:14" x14ac:dyDescent="0.25">
      <c r="A890" t="s">
        <v>8</v>
      </c>
      <c r="B890" t="s">
        <v>39</v>
      </c>
      <c r="C890" t="s">
        <v>9</v>
      </c>
      <c r="D890" t="s">
        <v>40</v>
      </c>
      <c r="E890" t="s">
        <v>166</v>
      </c>
      <c r="F890" t="s">
        <v>167</v>
      </c>
      <c r="G890" t="s">
        <v>9</v>
      </c>
      <c r="H890" s="1">
        <v>40</v>
      </c>
      <c r="I890" s="1">
        <v>40</v>
      </c>
      <c r="J890" s="1">
        <v>3.9234449760765601E-2</v>
      </c>
      <c r="K890" s="1">
        <v>3.9234449760765601E-2</v>
      </c>
      <c r="L890" t="s">
        <v>9</v>
      </c>
      <c r="M890" t="s">
        <v>9</v>
      </c>
      <c r="N890" t="s">
        <v>357</v>
      </c>
    </row>
    <row r="891" spans="1:14" x14ac:dyDescent="0.25">
      <c r="A891" t="s">
        <v>8</v>
      </c>
      <c r="B891" t="s">
        <v>39</v>
      </c>
      <c r="C891" t="s">
        <v>9</v>
      </c>
      <c r="D891" t="s">
        <v>40</v>
      </c>
      <c r="E891" t="s">
        <v>166</v>
      </c>
      <c r="F891" t="s">
        <v>254</v>
      </c>
      <c r="G891" t="s">
        <v>9</v>
      </c>
      <c r="H891" s="1">
        <v>90</v>
      </c>
      <c r="I891" s="1">
        <v>90</v>
      </c>
      <c r="J891" s="1">
        <v>8.42105263157895E-2</v>
      </c>
      <c r="K891" s="1">
        <v>8.42105263157895E-2</v>
      </c>
      <c r="L891" t="s">
        <v>9</v>
      </c>
      <c r="M891" t="s">
        <v>9</v>
      </c>
      <c r="N891" t="s">
        <v>357</v>
      </c>
    </row>
    <row r="892" spans="1:14" x14ac:dyDescent="0.25">
      <c r="A892" t="s">
        <v>8</v>
      </c>
      <c r="B892" t="s">
        <v>39</v>
      </c>
      <c r="C892" t="s">
        <v>9</v>
      </c>
      <c r="D892" t="s">
        <v>40</v>
      </c>
      <c r="E892" t="s">
        <v>168</v>
      </c>
      <c r="F892" t="s">
        <v>271</v>
      </c>
      <c r="G892" t="s">
        <v>9</v>
      </c>
      <c r="H892" s="1">
        <v>565</v>
      </c>
      <c r="I892" s="1">
        <v>565</v>
      </c>
      <c r="J892" s="1">
        <v>0.54066985645932997</v>
      </c>
      <c r="K892" s="1">
        <v>0.54066985645932997</v>
      </c>
      <c r="L892" t="s">
        <v>9</v>
      </c>
      <c r="M892" t="s">
        <v>9</v>
      </c>
      <c r="N892" t="s">
        <v>357</v>
      </c>
    </row>
    <row r="893" spans="1:14" x14ac:dyDescent="0.25">
      <c r="A893" t="s">
        <v>8</v>
      </c>
      <c r="B893" t="s">
        <v>39</v>
      </c>
      <c r="C893" t="s">
        <v>9</v>
      </c>
      <c r="D893" t="s">
        <v>40</v>
      </c>
      <c r="E893" t="s">
        <v>166</v>
      </c>
      <c r="F893" t="s">
        <v>253</v>
      </c>
      <c r="G893" t="s">
        <v>9</v>
      </c>
      <c r="H893" s="1">
        <v>15</v>
      </c>
      <c r="I893" s="1">
        <v>15</v>
      </c>
      <c r="J893" s="1">
        <v>1.6267942583732101E-2</v>
      </c>
      <c r="K893" s="1">
        <v>1.6267942583732101E-2</v>
      </c>
      <c r="L893" t="s">
        <v>9</v>
      </c>
      <c r="M893" t="s">
        <v>9</v>
      </c>
      <c r="N893" t="s">
        <v>357</v>
      </c>
    </row>
    <row r="894" spans="1:14" x14ac:dyDescent="0.25">
      <c r="A894" t="s">
        <v>8</v>
      </c>
      <c r="B894" t="s">
        <v>39</v>
      </c>
      <c r="C894" t="s">
        <v>9</v>
      </c>
      <c r="D894" t="s">
        <v>40</v>
      </c>
      <c r="E894" t="s">
        <v>166</v>
      </c>
      <c r="F894" t="s">
        <v>248</v>
      </c>
      <c r="G894" t="s">
        <v>9</v>
      </c>
      <c r="H894" s="1">
        <v>-1</v>
      </c>
      <c r="I894" s="1">
        <v>0</v>
      </c>
      <c r="J894" s="1">
        <v>-0.01</v>
      </c>
      <c r="K894" s="1">
        <v>0</v>
      </c>
      <c r="L894" t="s">
        <v>9</v>
      </c>
      <c r="M894" t="s">
        <v>9</v>
      </c>
      <c r="N894" t="s">
        <v>357</v>
      </c>
    </row>
    <row r="895" spans="1:14" x14ac:dyDescent="0.25">
      <c r="A895" t="s">
        <v>8</v>
      </c>
      <c r="B895" t="s">
        <v>39</v>
      </c>
      <c r="C895" t="s">
        <v>9</v>
      </c>
      <c r="D895" t="s">
        <v>40</v>
      </c>
      <c r="E895" t="s">
        <v>229</v>
      </c>
      <c r="F895" t="s">
        <v>217</v>
      </c>
      <c r="G895" t="s">
        <v>9</v>
      </c>
      <c r="H895" s="1">
        <v>25</v>
      </c>
      <c r="I895" s="1">
        <v>25</v>
      </c>
      <c r="J895" s="1">
        <v>2.58373205741627E-2</v>
      </c>
      <c r="K895" s="1">
        <v>2.58373205741627E-2</v>
      </c>
      <c r="L895" t="s">
        <v>9</v>
      </c>
      <c r="M895" t="s">
        <v>9</v>
      </c>
      <c r="N895" t="s">
        <v>357</v>
      </c>
    </row>
    <row r="896" spans="1:14" x14ac:dyDescent="0.25">
      <c r="A896" t="s">
        <v>8</v>
      </c>
      <c r="B896" t="s">
        <v>39</v>
      </c>
      <c r="C896" t="s">
        <v>9</v>
      </c>
      <c r="D896" t="s">
        <v>40</v>
      </c>
      <c r="E896" t="s">
        <v>166</v>
      </c>
      <c r="F896" t="s">
        <v>171</v>
      </c>
      <c r="G896" t="s">
        <v>9</v>
      </c>
      <c r="H896" s="1">
        <v>20</v>
      </c>
      <c r="I896" s="1">
        <v>20</v>
      </c>
      <c r="J896" s="1">
        <v>1.8181818181818198E-2</v>
      </c>
      <c r="K896" s="1">
        <v>1.8181818181818198E-2</v>
      </c>
      <c r="L896" t="s">
        <v>9</v>
      </c>
      <c r="M896" t="s">
        <v>9</v>
      </c>
      <c r="N896" t="s">
        <v>357</v>
      </c>
    </row>
    <row r="897" spans="1:14" x14ac:dyDescent="0.25">
      <c r="A897" t="s">
        <v>8</v>
      </c>
      <c r="B897" t="s">
        <v>39</v>
      </c>
      <c r="C897" t="s">
        <v>9</v>
      </c>
      <c r="D897" t="s">
        <v>40</v>
      </c>
      <c r="E897" t="s">
        <v>353</v>
      </c>
      <c r="F897" t="s">
        <v>15</v>
      </c>
      <c r="G897" t="s">
        <v>9</v>
      </c>
      <c r="H897" s="1">
        <v>255</v>
      </c>
      <c r="I897" s="1">
        <v>255</v>
      </c>
      <c r="J897" s="1">
        <v>0.245933014354067</v>
      </c>
      <c r="K897" s="1">
        <v>0.245933014354067</v>
      </c>
      <c r="L897" t="s">
        <v>9</v>
      </c>
      <c r="M897" t="s">
        <v>9</v>
      </c>
      <c r="N897" t="s">
        <v>357</v>
      </c>
    </row>
    <row r="898" spans="1:14" x14ac:dyDescent="0.25">
      <c r="A898" t="s">
        <v>8</v>
      </c>
      <c r="B898" t="s">
        <v>39</v>
      </c>
      <c r="C898" t="s">
        <v>9</v>
      </c>
      <c r="D898" t="s">
        <v>40</v>
      </c>
      <c r="E898" t="s">
        <v>257</v>
      </c>
      <c r="F898" t="s">
        <v>260</v>
      </c>
      <c r="G898" t="s">
        <v>9</v>
      </c>
      <c r="H898" s="1">
        <v>385</v>
      </c>
      <c r="I898" s="1">
        <v>385</v>
      </c>
      <c r="J898" s="1">
        <v>0.36937799043062203</v>
      </c>
      <c r="K898" s="1">
        <v>0.36937799043062203</v>
      </c>
      <c r="L898" t="s">
        <v>9</v>
      </c>
      <c r="M898" t="s">
        <v>9</v>
      </c>
      <c r="N898" t="s">
        <v>357</v>
      </c>
    </row>
    <row r="899" spans="1:14" x14ac:dyDescent="0.25">
      <c r="A899" t="s">
        <v>8</v>
      </c>
      <c r="B899" t="s">
        <v>39</v>
      </c>
      <c r="C899" t="s">
        <v>9</v>
      </c>
      <c r="D899" t="s">
        <v>40</v>
      </c>
      <c r="E899" t="s">
        <v>257</v>
      </c>
      <c r="F899" t="s">
        <v>258</v>
      </c>
      <c r="G899" t="s">
        <v>9</v>
      </c>
      <c r="H899" s="1">
        <v>110</v>
      </c>
      <c r="I899">
        <v>110</v>
      </c>
      <c r="J899">
        <v>0.103349282296651</v>
      </c>
      <c r="K899">
        <v>0.103349282296651</v>
      </c>
      <c r="L899" t="s">
        <v>9</v>
      </c>
      <c r="M899" t="s">
        <v>9</v>
      </c>
      <c r="N899" t="s">
        <v>357</v>
      </c>
    </row>
    <row r="900" spans="1:14" x14ac:dyDescent="0.25">
      <c r="A900" t="s">
        <v>8</v>
      </c>
      <c r="B900" t="s">
        <v>39</v>
      </c>
      <c r="C900" t="s">
        <v>9</v>
      </c>
      <c r="D900" t="s">
        <v>40</v>
      </c>
      <c r="E900" t="s">
        <v>257</v>
      </c>
      <c r="F900" t="s">
        <v>259</v>
      </c>
      <c r="G900" t="s">
        <v>9</v>
      </c>
      <c r="H900" s="1">
        <v>290</v>
      </c>
      <c r="I900" s="1">
        <v>290</v>
      </c>
      <c r="J900" s="1">
        <v>0.27942583732057402</v>
      </c>
      <c r="K900" s="1">
        <v>0.27942583732057402</v>
      </c>
      <c r="L900" t="s">
        <v>9</v>
      </c>
      <c r="M900" t="s">
        <v>9</v>
      </c>
      <c r="N900" t="s">
        <v>357</v>
      </c>
    </row>
    <row r="901" spans="1:14" x14ac:dyDescent="0.25">
      <c r="A901" t="s">
        <v>8</v>
      </c>
      <c r="B901" t="s">
        <v>39</v>
      </c>
      <c r="C901" t="s">
        <v>9</v>
      </c>
      <c r="D901" t="s">
        <v>40</v>
      </c>
      <c r="E901" t="s">
        <v>257</v>
      </c>
      <c r="F901" t="s">
        <v>228</v>
      </c>
      <c r="G901" t="s">
        <v>9</v>
      </c>
      <c r="H901" s="1">
        <v>-1</v>
      </c>
      <c r="I901" s="1">
        <v>0</v>
      </c>
      <c r="J901" s="1">
        <v>-0.01</v>
      </c>
      <c r="K901" s="1">
        <v>0</v>
      </c>
      <c r="L901" t="s">
        <v>9</v>
      </c>
      <c r="M901" t="s">
        <v>9</v>
      </c>
      <c r="N901" t="s">
        <v>357</v>
      </c>
    </row>
    <row r="902" spans="1:14" x14ac:dyDescent="0.25">
      <c r="A902" t="s">
        <v>8</v>
      </c>
      <c r="B902" t="s">
        <v>39</v>
      </c>
      <c r="C902" t="s">
        <v>9</v>
      </c>
      <c r="D902" t="s">
        <v>40</v>
      </c>
      <c r="E902" t="s">
        <v>168</v>
      </c>
      <c r="F902" t="s">
        <v>272</v>
      </c>
      <c r="G902" t="s">
        <v>9</v>
      </c>
      <c r="H902">
        <v>105</v>
      </c>
      <c r="I902">
        <v>105</v>
      </c>
      <c r="J902">
        <v>9.9521531100478497E-2</v>
      </c>
      <c r="K902">
        <v>9.9521531100478497E-2</v>
      </c>
      <c r="L902" s="1" t="s">
        <v>9</v>
      </c>
      <c r="M902" s="1" t="s">
        <v>9</v>
      </c>
      <c r="N902" t="s">
        <v>357</v>
      </c>
    </row>
    <row r="903" spans="1:14" x14ac:dyDescent="0.25">
      <c r="A903" t="s">
        <v>8</v>
      </c>
      <c r="B903" t="s">
        <v>39</v>
      </c>
      <c r="C903" t="s">
        <v>9</v>
      </c>
      <c r="D903" t="s">
        <v>40</v>
      </c>
      <c r="E903" t="s">
        <v>353</v>
      </c>
      <c r="F903" t="s">
        <v>16</v>
      </c>
      <c r="G903" t="s">
        <v>9</v>
      </c>
      <c r="H903">
        <v>30</v>
      </c>
      <c r="I903">
        <v>30</v>
      </c>
      <c r="J903">
        <v>2.7751196172248801E-2</v>
      </c>
      <c r="K903">
        <v>2.7751196172248801E-2</v>
      </c>
      <c r="L903" s="1" t="s">
        <v>9</v>
      </c>
      <c r="M903" s="1" t="s">
        <v>9</v>
      </c>
      <c r="N903" t="s">
        <v>357</v>
      </c>
    </row>
    <row r="904" spans="1:14" x14ac:dyDescent="0.25">
      <c r="A904" t="s">
        <v>8</v>
      </c>
      <c r="B904" t="s">
        <v>39</v>
      </c>
      <c r="C904" t="s">
        <v>9</v>
      </c>
      <c r="D904" t="s">
        <v>40</v>
      </c>
      <c r="E904" t="s">
        <v>229</v>
      </c>
      <c r="F904" t="s">
        <v>230</v>
      </c>
      <c r="G904" t="s">
        <v>9</v>
      </c>
      <c r="H904" s="1">
        <v>70</v>
      </c>
      <c r="I904" s="1">
        <v>70</v>
      </c>
      <c r="J904" s="1">
        <v>6.8899521531100502E-2</v>
      </c>
      <c r="K904" s="1">
        <v>6.8899521531100502E-2</v>
      </c>
      <c r="L904" t="s">
        <v>9</v>
      </c>
      <c r="M904" t="s">
        <v>9</v>
      </c>
      <c r="N904" t="s">
        <v>357</v>
      </c>
    </row>
    <row r="905" spans="1:14" x14ac:dyDescent="0.25">
      <c r="A905" t="s">
        <v>8</v>
      </c>
      <c r="B905" t="s">
        <v>39</v>
      </c>
      <c r="C905" t="s">
        <v>9</v>
      </c>
      <c r="D905" t="s">
        <v>40</v>
      </c>
      <c r="E905" t="s">
        <v>166</v>
      </c>
      <c r="F905" t="s">
        <v>169</v>
      </c>
      <c r="G905" t="s">
        <v>9</v>
      </c>
      <c r="H905" s="1">
        <v>660</v>
      </c>
      <c r="I905" s="1">
        <v>660</v>
      </c>
      <c r="J905" s="1">
        <v>0.633492822966507</v>
      </c>
      <c r="K905" s="1">
        <v>0.633492822966507</v>
      </c>
      <c r="L905" t="s">
        <v>9</v>
      </c>
      <c r="M905" t="s">
        <v>9</v>
      </c>
      <c r="N905" t="s">
        <v>357</v>
      </c>
    </row>
    <row r="906" spans="1:14" x14ac:dyDescent="0.25">
      <c r="A906" t="s">
        <v>8</v>
      </c>
      <c r="B906" t="s">
        <v>39</v>
      </c>
      <c r="C906" t="s">
        <v>9</v>
      </c>
      <c r="D906" t="s">
        <v>40</v>
      </c>
      <c r="E906" t="s">
        <v>168</v>
      </c>
      <c r="F906" t="s">
        <v>274</v>
      </c>
      <c r="G906" t="s">
        <v>9</v>
      </c>
      <c r="H906" s="1">
        <v>125</v>
      </c>
      <c r="I906" s="1">
        <v>125</v>
      </c>
      <c r="J906" s="1">
        <v>0.121531100478469</v>
      </c>
      <c r="K906" s="1">
        <v>0.121531100478469</v>
      </c>
      <c r="L906" t="s">
        <v>9</v>
      </c>
      <c r="M906" t="s">
        <v>9</v>
      </c>
      <c r="N906" t="s">
        <v>357</v>
      </c>
    </row>
    <row r="907" spans="1:14" x14ac:dyDescent="0.25">
      <c r="A907" t="s">
        <v>8</v>
      </c>
      <c r="B907" t="s">
        <v>39</v>
      </c>
      <c r="C907" t="s">
        <v>9</v>
      </c>
      <c r="D907" t="s">
        <v>40</v>
      </c>
      <c r="E907" t="s">
        <v>242</v>
      </c>
      <c r="F907" t="s">
        <v>236</v>
      </c>
      <c r="G907" t="s">
        <v>9</v>
      </c>
      <c r="H907" s="1">
        <v>15</v>
      </c>
      <c r="I907" s="1">
        <v>15</v>
      </c>
      <c r="J907" s="1">
        <v>1.33971291866029E-2</v>
      </c>
      <c r="K907" s="1">
        <v>1.33971291866029E-2</v>
      </c>
      <c r="L907" t="s">
        <v>9</v>
      </c>
      <c r="M907" t="s">
        <v>9</v>
      </c>
      <c r="N907" t="s">
        <v>357</v>
      </c>
    </row>
    <row r="908" spans="1:14" x14ac:dyDescent="0.25">
      <c r="A908" t="s">
        <v>8</v>
      </c>
      <c r="B908" t="s">
        <v>39</v>
      </c>
      <c r="C908" t="s">
        <v>9</v>
      </c>
      <c r="D908" t="s">
        <v>40</v>
      </c>
      <c r="E908" t="s">
        <v>242</v>
      </c>
      <c r="F908" t="s">
        <v>239</v>
      </c>
      <c r="G908" t="s">
        <v>9</v>
      </c>
      <c r="H908" s="1">
        <v>375</v>
      </c>
      <c r="I908" s="1">
        <v>375</v>
      </c>
      <c r="J908" s="1">
        <v>0.35885167464114798</v>
      </c>
      <c r="K908" s="1">
        <v>0.35885167464114798</v>
      </c>
      <c r="L908" t="s">
        <v>9</v>
      </c>
      <c r="M908" t="s">
        <v>9</v>
      </c>
      <c r="N908" t="s">
        <v>357</v>
      </c>
    </row>
    <row r="909" spans="1:14" x14ac:dyDescent="0.25">
      <c r="A909" t="s">
        <v>8</v>
      </c>
      <c r="B909" t="s">
        <v>39</v>
      </c>
      <c r="C909" t="s">
        <v>9</v>
      </c>
      <c r="D909" t="s">
        <v>40</v>
      </c>
      <c r="E909" t="s">
        <v>242</v>
      </c>
      <c r="F909" t="s">
        <v>237</v>
      </c>
      <c r="G909" t="s">
        <v>9</v>
      </c>
      <c r="H909" s="1">
        <v>45</v>
      </c>
      <c r="I909" s="1">
        <v>45</v>
      </c>
      <c r="J909" s="1">
        <v>4.1148325358851698E-2</v>
      </c>
      <c r="K909" s="1">
        <v>4.1148325358851698E-2</v>
      </c>
      <c r="L909" t="s">
        <v>9</v>
      </c>
      <c r="M909" t="s">
        <v>9</v>
      </c>
      <c r="N909" t="s">
        <v>357</v>
      </c>
    </row>
    <row r="910" spans="1:14" x14ac:dyDescent="0.25">
      <c r="A910" t="s">
        <v>8</v>
      </c>
      <c r="B910" t="s">
        <v>39</v>
      </c>
      <c r="C910" t="s">
        <v>9</v>
      </c>
      <c r="D910" t="s">
        <v>40</v>
      </c>
      <c r="E910" t="s">
        <v>257</v>
      </c>
      <c r="F910" t="s">
        <v>261</v>
      </c>
      <c r="G910" t="s">
        <v>9</v>
      </c>
      <c r="H910" s="1">
        <v>190</v>
      </c>
      <c r="I910" s="1">
        <v>190</v>
      </c>
      <c r="J910" s="1">
        <v>0.17990430622009601</v>
      </c>
      <c r="K910" s="1">
        <v>0.17990430622009601</v>
      </c>
      <c r="L910" t="s">
        <v>9</v>
      </c>
      <c r="M910" t="s">
        <v>9</v>
      </c>
      <c r="N910" t="s">
        <v>357</v>
      </c>
    </row>
    <row r="911" spans="1:14" x14ac:dyDescent="0.25">
      <c r="A911" t="s">
        <v>8</v>
      </c>
      <c r="B911" t="s">
        <v>39</v>
      </c>
      <c r="C911" t="s">
        <v>9</v>
      </c>
      <c r="D911" t="s">
        <v>40</v>
      </c>
      <c r="E911" t="s">
        <v>242</v>
      </c>
      <c r="F911" t="s">
        <v>238</v>
      </c>
      <c r="G911" t="s">
        <v>9</v>
      </c>
      <c r="H911" s="1">
        <v>10</v>
      </c>
      <c r="I911" s="1">
        <v>10</v>
      </c>
      <c r="J911" s="1">
        <v>7.6555023923445004E-3</v>
      </c>
      <c r="K911" s="1">
        <v>7.6555023923445004E-3</v>
      </c>
      <c r="L911" t="s">
        <v>9</v>
      </c>
      <c r="M911" t="s">
        <v>9</v>
      </c>
      <c r="N911" t="s">
        <v>357</v>
      </c>
    </row>
    <row r="912" spans="1:14" x14ac:dyDescent="0.25">
      <c r="A912" t="s">
        <v>8</v>
      </c>
      <c r="B912" t="s">
        <v>39</v>
      </c>
      <c r="C912" t="s">
        <v>9</v>
      </c>
      <c r="D912" t="s">
        <v>40</v>
      </c>
      <c r="E912" t="s">
        <v>180</v>
      </c>
      <c r="F912" t="s">
        <v>218</v>
      </c>
      <c r="G912" t="s">
        <v>215</v>
      </c>
      <c r="H912" s="1">
        <v>975</v>
      </c>
      <c r="I912" s="1">
        <v>975</v>
      </c>
      <c r="J912" s="1">
        <v>0.93301435406698596</v>
      </c>
      <c r="K912" s="1">
        <v>0.93301435406698596</v>
      </c>
      <c r="L912" t="s">
        <v>9</v>
      </c>
      <c r="M912" t="s">
        <v>9</v>
      </c>
      <c r="N912" t="s">
        <v>357</v>
      </c>
    </row>
    <row r="913" spans="1:14" x14ac:dyDescent="0.25">
      <c r="A913" t="s">
        <v>8</v>
      </c>
      <c r="B913" t="s">
        <v>39</v>
      </c>
      <c r="C913" t="s">
        <v>9</v>
      </c>
      <c r="D913" t="s">
        <v>40</v>
      </c>
      <c r="E913" t="s">
        <v>166</v>
      </c>
      <c r="F913" t="s">
        <v>170</v>
      </c>
      <c r="G913" t="s">
        <v>9</v>
      </c>
      <c r="H913" s="1">
        <v>195</v>
      </c>
      <c r="I913" s="1">
        <v>195</v>
      </c>
      <c r="J913" s="1">
        <v>0.185645933014354</v>
      </c>
      <c r="K913" s="1">
        <v>0.185645933014354</v>
      </c>
      <c r="L913" t="s">
        <v>9</v>
      </c>
      <c r="M913" t="s">
        <v>9</v>
      </c>
      <c r="N913" t="s">
        <v>357</v>
      </c>
    </row>
    <row r="914" spans="1:14" x14ac:dyDescent="0.25">
      <c r="A914" t="s">
        <v>8</v>
      </c>
      <c r="B914" t="s">
        <v>39</v>
      </c>
      <c r="C914" t="s">
        <v>9</v>
      </c>
      <c r="D914" t="s">
        <v>40</v>
      </c>
      <c r="E914" t="s">
        <v>232</v>
      </c>
      <c r="F914" t="s">
        <v>9</v>
      </c>
      <c r="G914" t="s">
        <v>9</v>
      </c>
      <c r="H914" s="1">
        <v>1045</v>
      </c>
      <c r="I914" s="1">
        <v>1045</v>
      </c>
      <c r="J914" s="1">
        <v>1</v>
      </c>
      <c r="K914" s="1">
        <v>1</v>
      </c>
      <c r="L914" t="s">
        <v>9</v>
      </c>
      <c r="M914" t="s">
        <v>9</v>
      </c>
      <c r="N914" t="s">
        <v>357</v>
      </c>
    </row>
    <row r="915" spans="1:14" x14ac:dyDescent="0.25">
      <c r="A915" t="s">
        <v>8</v>
      </c>
      <c r="B915" t="s">
        <v>39</v>
      </c>
      <c r="C915" t="s">
        <v>9</v>
      </c>
      <c r="D915" t="s">
        <v>40</v>
      </c>
      <c r="E915" t="s">
        <v>257</v>
      </c>
      <c r="F915" t="s">
        <v>262</v>
      </c>
      <c r="G915" t="s">
        <v>9</v>
      </c>
      <c r="H915" s="1">
        <v>45</v>
      </c>
      <c r="I915" s="1">
        <v>45</v>
      </c>
      <c r="J915" s="1">
        <v>4.3062200956937802E-2</v>
      </c>
      <c r="K915" s="1">
        <v>4.3062200956937802E-2</v>
      </c>
      <c r="L915" t="s">
        <v>9</v>
      </c>
      <c r="M915" t="s">
        <v>9</v>
      </c>
      <c r="N915" t="s">
        <v>357</v>
      </c>
    </row>
    <row r="916" spans="1:14" x14ac:dyDescent="0.25">
      <c r="A916" t="s">
        <v>8</v>
      </c>
      <c r="B916" t="s">
        <v>39</v>
      </c>
      <c r="C916" t="s">
        <v>9</v>
      </c>
      <c r="D916" t="s">
        <v>40</v>
      </c>
      <c r="E916" t="s">
        <v>168</v>
      </c>
      <c r="F916" t="s">
        <v>248</v>
      </c>
      <c r="G916" t="s">
        <v>9</v>
      </c>
      <c r="H916" s="1">
        <v>-1</v>
      </c>
      <c r="I916" s="1">
        <v>0</v>
      </c>
      <c r="J916" s="1">
        <v>-0.01</v>
      </c>
      <c r="K916" s="1">
        <v>0</v>
      </c>
      <c r="L916" t="s">
        <v>9</v>
      </c>
      <c r="M916" t="s">
        <v>9</v>
      </c>
      <c r="N916" t="s">
        <v>357</v>
      </c>
    </row>
    <row r="917" spans="1:14" x14ac:dyDescent="0.25">
      <c r="A917" t="s">
        <v>8</v>
      </c>
      <c r="B917" t="s">
        <v>39</v>
      </c>
      <c r="C917" t="s">
        <v>9</v>
      </c>
      <c r="D917" t="s">
        <v>40</v>
      </c>
      <c r="E917" t="s">
        <v>257</v>
      </c>
      <c r="F917" t="s">
        <v>340</v>
      </c>
      <c r="G917" t="s">
        <v>9</v>
      </c>
      <c r="H917" s="1">
        <v>20</v>
      </c>
      <c r="I917" s="1">
        <v>20</v>
      </c>
      <c r="J917" s="1">
        <v>2.0095693779904299E-2</v>
      </c>
      <c r="K917" s="1">
        <v>2.0095693779904299E-2</v>
      </c>
      <c r="L917" t="s">
        <v>9</v>
      </c>
      <c r="M917" t="s">
        <v>9</v>
      </c>
      <c r="N917" t="s">
        <v>357</v>
      </c>
    </row>
    <row r="918" spans="1:14" x14ac:dyDescent="0.25">
      <c r="A918" t="s">
        <v>8</v>
      </c>
      <c r="B918" t="s">
        <v>39</v>
      </c>
      <c r="C918" t="s">
        <v>9</v>
      </c>
      <c r="D918" t="s">
        <v>40</v>
      </c>
      <c r="E918" t="s">
        <v>242</v>
      </c>
      <c r="F918" t="s">
        <v>235</v>
      </c>
      <c r="G918" t="s">
        <v>9</v>
      </c>
      <c r="H918" s="1">
        <v>130</v>
      </c>
      <c r="I918" s="1">
        <v>130</v>
      </c>
      <c r="J918" s="1">
        <v>0.123444976076555</v>
      </c>
      <c r="K918" s="1">
        <v>0.123444976076555</v>
      </c>
      <c r="L918" t="s">
        <v>9</v>
      </c>
      <c r="M918" t="s">
        <v>9</v>
      </c>
      <c r="N918" t="s">
        <v>357</v>
      </c>
    </row>
    <row r="919" spans="1:14" x14ac:dyDescent="0.25">
      <c r="A919" t="s">
        <v>8</v>
      </c>
      <c r="B919" t="s">
        <v>39</v>
      </c>
      <c r="C919" t="s">
        <v>9</v>
      </c>
      <c r="D919" t="s">
        <v>40</v>
      </c>
      <c r="E919" t="s">
        <v>180</v>
      </c>
      <c r="F919" t="s">
        <v>219</v>
      </c>
      <c r="G919" t="s">
        <v>216</v>
      </c>
      <c r="H919" s="1">
        <v>70</v>
      </c>
      <c r="I919" s="1">
        <v>70</v>
      </c>
      <c r="J919" s="1">
        <v>6.6985645933014398E-2</v>
      </c>
      <c r="K919" s="1">
        <v>6.6985645933014398E-2</v>
      </c>
      <c r="L919" t="s">
        <v>9</v>
      </c>
      <c r="M919" t="s">
        <v>9</v>
      </c>
      <c r="N919" t="s">
        <v>357</v>
      </c>
    </row>
    <row r="920" spans="1:14" x14ac:dyDescent="0.25">
      <c r="A920" t="s">
        <v>8</v>
      </c>
      <c r="B920" t="s">
        <v>39</v>
      </c>
      <c r="C920" t="s">
        <v>9</v>
      </c>
      <c r="D920" t="s">
        <v>40</v>
      </c>
      <c r="E920" t="s">
        <v>242</v>
      </c>
      <c r="F920" t="s">
        <v>248</v>
      </c>
      <c r="G920" t="s">
        <v>9</v>
      </c>
      <c r="H920" s="1">
        <v>-1</v>
      </c>
      <c r="I920" s="1">
        <v>0</v>
      </c>
      <c r="J920" s="1">
        <v>-0.01</v>
      </c>
      <c r="K920" s="1">
        <v>0</v>
      </c>
      <c r="L920" t="s">
        <v>9</v>
      </c>
      <c r="M920" t="s">
        <v>9</v>
      </c>
      <c r="N920" t="s">
        <v>357</v>
      </c>
    </row>
    <row r="921" spans="1:14" x14ac:dyDescent="0.25">
      <c r="A921" t="s">
        <v>8</v>
      </c>
      <c r="B921" t="s">
        <v>39</v>
      </c>
      <c r="C921" t="s">
        <v>9</v>
      </c>
      <c r="D921" t="s">
        <v>40</v>
      </c>
      <c r="E921" t="s">
        <v>166</v>
      </c>
      <c r="F921" t="s">
        <v>252</v>
      </c>
      <c r="G921" t="s">
        <v>9</v>
      </c>
      <c r="H921" s="1">
        <v>25</v>
      </c>
      <c r="I921" s="1">
        <v>25</v>
      </c>
      <c r="J921" s="1">
        <v>2.2009569377990399E-2</v>
      </c>
      <c r="K921" s="1">
        <v>2.2009569377990399E-2</v>
      </c>
      <c r="L921" t="s">
        <v>9</v>
      </c>
      <c r="M921" t="s">
        <v>9</v>
      </c>
      <c r="N921" t="s">
        <v>357</v>
      </c>
    </row>
    <row r="922" spans="1:14" x14ac:dyDescent="0.25">
      <c r="A922" t="s">
        <v>8</v>
      </c>
      <c r="B922" t="s">
        <v>39</v>
      </c>
      <c r="C922" t="s">
        <v>9</v>
      </c>
      <c r="D922" t="s">
        <v>40</v>
      </c>
      <c r="E922" t="s">
        <v>242</v>
      </c>
      <c r="F922" t="s">
        <v>234</v>
      </c>
      <c r="G922" t="s">
        <v>9</v>
      </c>
      <c r="H922" s="1">
        <v>475</v>
      </c>
      <c r="I922" s="1">
        <v>475</v>
      </c>
      <c r="J922" s="1">
        <v>0.45550239234449802</v>
      </c>
      <c r="K922" s="1">
        <v>0.45550239234449802</v>
      </c>
      <c r="L922" t="s">
        <v>9</v>
      </c>
      <c r="M922" t="s">
        <v>9</v>
      </c>
      <c r="N922" t="s">
        <v>357</v>
      </c>
    </row>
    <row r="923" spans="1:14" x14ac:dyDescent="0.25">
      <c r="A923" t="s">
        <v>8</v>
      </c>
      <c r="B923" t="s">
        <v>39</v>
      </c>
      <c r="C923" t="s">
        <v>9</v>
      </c>
      <c r="D923" t="s">
        <v>40</v>
      </c>
      <c r="E923" t="s">
        <v>353</v>
      </c>
      <c r="F923" t="s">
        <v>14</v>
      </c>
      <c r="G923" t="s">
        <v>9</v>
      </c>
      <c r="H923" s="1">
        <v>550</v>
      </c>
      <c r="I923" s="1">
        <v>550</v>
      </c>
      <c r="J923" s="1">
        <v>0.52631578947368396</v>
      </c>
      <c r="K923" s="1">
        <v>0.52631578947368396</v>
      </c>
      <c r="L923" t="s">
        <v>9</v>
      </c>
      <c r="M923" t="s">
        <v>9</v>
      </c>
      <c r="N923" t="s">
        <v>357</v>
      </c>
    </row>
    <row r="924" spans="1:14" x14ac:dyDescent="0.25">
      <c r="A924" t="s">
        <v>8</v>
      </c>
      <c r="B924" t="s">
        <v>39</v>
      </c>
      <c r="C924" t="s">
        <v>9</v>
      </c>
      <c r="D924" t="s">
        <v>40</v>
      </c>
      <c r="E924" t="s">
        <v>180</v>
      </c>
      <c r="F924" t="s">
        <v>228</v>
      </c>
      <c r="G924" t="s">
        <v>228</v>
      </c>
      <c r="H924" s="1">
        <v>-1</v>
      </c>
      <c r="I924" s="1">
        <v>0</v>
      </c>
      <c r="J924" s="1">
        <v>-0.01</v>
      </c>
      <c r="K924" s="1">
        <v>0</v>
      </c>
      <c r="L924" t="s">
        <v>9</v>
      </c>
      <c r="M924" t="s">
        <v>9</v>
      </c>
      <c r="N924" t="s">
        <v>357</v>
      </c>
    </row>
    <row r="925" spans="1:14" x14ac:dyDescent="0.25">
      <c r="A925" t="s">
        <v>8</v>
      </c>
      <c r="B925" t="s">
        <v>39</v>
      </c>
      <c r="C925" t="s">
        <v>9</v>
      </c>
      <c r="D925" t="s">
        <v>40</v>
      </c>
      <c r="E925" t="s">
        <v>353</v>
      </c>
      <c r="F925" t="s">
        <v>228</v>
      </c>
      <c r="G925" t="s">
        <v>9</v>
      </c>
      <c r="H925" s="1">
        <v>25</v>
      </c>
      <c r="I925" s="1">
        <v>25</v>
      </c>
      <c r="J925" s="1">
        <v>2.39234449760766E-2</v>
      </c>
      <c r="K925" s="1">
        <v>2.39234449760766E-2</v>
      </c>
      <c r="L925" t="s">
        <v>9</v>
      </c>
      <c r="M925" t="s">
        <v>9</v>
      </c>
      <c r="N925" t="s">
        <v>357</v>
      </c>
    </row>
    <row r="926" spans="1:14" x14ac:dyDescent="0.25">
      <c r="A926" t="s">
        <v>8</v>
      </c>
      <c r="B926" t="s">
        <v>90</v>
      </c>
      <c r="C926" t="s">
        <v>9</v>
      </c>
      <c r="D926" t="s">
        <v>296</v>
      </c>
      <c r="E926" t="s">
        <v>10</v>
      </c>
      <c r="F926" t="s">
        <v>240</v>
      </c>
      <c r="G926" t="s">
        <v>9</v>
      </c>
      <c r="H926" s="1">
        <v>1</v>
      </c>
      <c r="I926" s="1" t="s">
        <v>9</v>
      </c>
      <c r="J926" s="1" t="s">
        <v>9</v>
      </c>
      <c r="K926" s="1" t="s">
        <v>9</v>
      </c>
      <c r="L926" t="s">
        <v>9</v>
      </c>
      <c r="M926" t="s">
        <v>9</v>
      </c>
      <c r="N926" t="s">
        <v>357</v>
      </c>
    </row>
    <row r="927" spans="1:14" x14ac:dyDescent="0.25">
      <c r="A927" t="s">
        <v>8</v>
      </c>
      <c r="B927" t="s">
        <v>90</v>
      </c>
      <c r="C927" t="s">
        <v>9</v>
      </c>
      <c r="D927" t="s">
        <v>296</v>
      </c>
      <c r="E927" t="s">
        <v>172</v>
      </c>
      <c r="F927" t="s">
        <v>9</v>
      </c>
      <c r="G927" t="s">
        <v>9</v>
      </c>
      <c r="H927" s="1" t="s">
        <v>9</v>
      </c>
      <c r="I927" s="1" t="s">
        <v>9</v>
      </c>
      <c r="J927" s="1" t="s">
        <v>9</v>
      </c>
      <c r="K927" s="1" t="s">
        <v>9</v>
      </c>
      <c r="L927">
        <v>-1</v>
      </c>
      <c r="M927">
        <v>-1</v>
      </c>
      <c r="N927" t="s">
        <v>357</v>
      </c>
    </row>
    <row r="928" spans="1:14" x14ac:dyDescent="0.25">
      <c r="A928" t="s">
        <v>8</v>
      </c>
      <c r="B928" t="s">
        <v>90</v>
      </c>
      <c r="C928" t="s">
        <v>9</v>
      </c>
      <c r="D928" t="s">
        <v>296</v>
      </c>
      <c r="E928" t="s">
        <v>165</v>
      </c>
      <c r="F928" t="s">
        <v>9</v>
      </c>
      <c r="G928" t="s">
        <v>9</v>
      </c>
      <c r="H928" s="1" t="s">
        <v>9</v>
      </c>
      <c r="I928" s="1" t="s">
        <v>9</v>
      </c>
      <c r="J928" s="1" t="s">
        <v>9</v>
      </c>
      <c r="K928" s="1" t="s">
        <v>9</v>
      </c>
      <c r="L928">
        <v>29.512</v>
      </c>
      <c r="M928">
        <v>29.5</v>
      </c>
      <c r="N928" t="s">
        <v>357</v>
      </c>
    </row>
    <row r="929" spans="1:14" x14ac:dyDescent="0.25">
      <c r="A929" t="s">
        <v>8</v>
      </c>
      <c r="B929" t="s">
        <v>90</v>
      </c>
      <c r="C929" t="s">
        <v>9</v>
      </c>
      <c r="D929" t="s">
        <v>296</v>
      </c>
      <c r="E929" t="s">
        <v>229</v>
      </c>
      <c r="F929" t="s">
        <v>248</v>
      </c>
      <c r="G929" t="s">
        <v>9</v>
      </c>
      <c r="H929" s="1">
        <v>-1</v>
      </c>
      <c r="I929" s="1">
        <v>0</v>
      </c>
      <c r="J929" s="1">
        <v>-0.01</v>
      </c>
      <c r="K929" s="1">
        <v>0</v>
      </c>
      <c r="L929" t="s">
        <v>9</v>
      </c>
      <c r="M929" t="s">
        <v>9</v>
      </c>
      <c r="N929" t="s">
        <v>357</v>
      </c>
    </row>
    <row r="930" spans="1:14" x14ac:dyDescent="0.25">
      <c r="A930" t="s">
        <v>8</v>
      </c>
      <c r="B930" t="s">
        <v>90</v>
      </c>
      <c r="C930" t="s">
        <v>9</v>
      </c>
      <c r="D930" t="s">
        <v>296</v>
      </c>
      <c r="E930" t="s">
        <v>166</v>
      </c>
      <c r="F930" t="s">
        <v>254</v>
      </c>
      <c r="G930" t="s">
        <v>9</v>
      </c>
      <c r="H930" s="1">
        <v>30</v>
      </c>
      <c r="I930" s="1">
        <v>30</v>
      </c>
      <c r="J930" s="1">
        <v>0.12</v>
      </c>
      <c r="K930" s="1">
        <v>0.12</v>
      </c>
      <c r="L930" t="s">
        <v>9</v>
      </c>
      <c r="M930" t="s">
        <v>9</v>
      </c>
      <c r="N930" t="s">
        <v>357</v>
      </c>
    </row>
    <row r="931" spans="1:14" x14ac:dyDescent="0.25">
      <c r="A931" t="s">
        <v>8</v>
      </c>
      <c r="B931" t="s">
        <v>90</v>
      </c>
      <c r="C931" t="s">
        <v>9</v>
      </c>
      <c r="D931" t="s">
        <v>296</v>
      </c>
      <c r="E931" t="s">
        <v>229</v>
      </c>
      <c r="F931" t="s">
        <v>231</v>
      </c>
      <c r="G931" t="s">
        <v>9</v>
      </c>
      <c r="H931" s="1">
        <v>215</v>
      </c>
      <c r="I931" s="1">
        <v>215</v>
      </c>
      <c r="J931" s="1">
        <v>0.86</v>
      </c>
      <c r="K931" s="1">
        <v>0.86</v>
      </c>
      <c r="L931" t="s">
        <v>9</v>
      </c>
      <c r="M931" t="s">
        <v>9</v>
      </c>
      <c r="N931" t="s">
        <v>357</v>
      </c>
    </row>
    <row r="932" spans="1:14" x14ac:dyDescent="0.25">
      <c r="A932" t="s">
        <v>8</v>
      </c>
      <c r="B932" t="s">
        <v>90</v>
      </c>
      <c r="C932" t="s">
        <v>9</v>
      </c>
      <c r="D932" t="s">
        <v>296</v>
      </c>
      <c r="E932" t="s">
        <v>353</v>
      </c>
      <c r="F932" t="s">
        <v>13</v>
      </c>
      <c r="G932" t="s">
        <v>9</v>
      </c>
      <c r="H932" s="1">
        <v>35</v>
      </c>
      <c r="I932" s="1">
        <v>35</v>
      </c>
      <c r="J932" s="1">
        <v>0.14399999999999999</v>
      </c>
      <c r="K932" s="1">
        <v>0.14399999999999999</v>
      </c>
      <c r="L932" t="s">
        <v>9</v>
      </c>
      <c r="M932" t="s">
        <v>9</v>
      </c>
      <c r="N932" t="s">
        <v>357</v>
      </c>
    </row>
    <row r="933" spans="1:14" x14ac:dyDescent="0.25">
      <c r="A933" t="s">
        <v>8</v>
      </c>
      <c r="B933" t="s">
        <v>90</v>
      </c>
      <c r="C933" t="s">
        <v>9</v>
      </c>
      <c r="D933" t="s">
        <v>296</v>
      </c>
      <c r="E933" t="s">
        <v>180</v>
      </c>
      <c r="F933" t="s">
        <v>228</v>
      </c>
      <c r="G933" t="s">
        <v>228</v>
      </c>
      <c r="H933" s="1">
        <v>-1</v>
      </c>
      <c r="I933" s="1">
        <v>0</v>
      </c>
      <c r="J933" s="1">
        <v>-0.01</v>
      </c>
      <c r="K933" s="1">
        <v>0</v>
      </c>
      <c r="L933" t="s">
        <v>9</v>
      </c>
      <c r="M933" t="s">
        <v>9</v>
      </c>
      <c r="N933" t="s">
        <v>357</v>
      </c>
    </row>
    <row r="934" spans="1:14" x14ac:dyDescent="0.25">
      <c r="A934" t="s">
        <v>8</v>
      </c>
      <c r="B934" t="s">
        <v>90</v>
      </c>
      <c r="C934" t="s">
        <v>9</v>
      </c>
      <c r="D934" t="s">
        <v>296</v>
      </c>
      <c r="E934" t="s">
        <v>353</v>
      </c>
      <c r="F934" t="s">
        <v>228</v>
      </c>
      <c r="G934" t="s">
        <v>9</v>
      </c>
      <c r="H934" s="1">
        <v>35</v>
      </c>
      <c r="I934" s="1">
        <v>35</v>
      </c>
      <c r="J934" s="1">
        <v>0.14799999999999999</v>
      </c>
      <c r="K934" s="1">
        <v>0.14799999999999999</v>
      </c>
      <c r="L934" t="s">
        <v>9</v>
      </c>
      <c r="M934" t="s">
        <v>9</v>
      </c>
      <c r="N934" t="s">
        <v>357</v>
      </c>
    </row>
    <row r="935" spans="1:14" x14ac:dyDescent="0.25">
      <c r="A935" t="s">
        <v>8</v>
      </c>
      <c r="B935" t="s">
        <v>90</v>
      </c>
      <c r="C935" t="s">
        <v>9</v>
      </c>
      <c r="D935" t="s">
        <v>296</v>
      </c>
      <c r="E935" t="s">
        <v>166</v>
      </c>
      <c r="F935" t="s">
        <v>253</v>
      </c>
      <c r="G935" t="s">
        <v>9</v>
      </c>
      <c r="H935" s="1">
        <v>-1</v>
      </c>
      <c r="I935" s="1">
        <v>0</v>
      </c>
      <c r="J935" s="1">
        <v>-0.01</v>
      </c>
      <c r="K935" s="1">
        <v>0</v>
      </c>
      <c r="L935" t="s">
        <v>9</v>
      </c>
      <c r="M935" t="s">
        <v>9</v>
      </c>
      <c r="N935" t="s">
        <v>357</v>
      </c>
    </row>
    <row r="936" spans="1:14" x14ac:dyDescent="0.25">
      <c r="A936" t="s">
        <v>8</v>
      </c>
      <c r="B936" t="s">
        <v>90</v>
      </c>
      <c r="C936" t="s">
        <v>9</v>
      </c>
      <c r="D936" t="s">
        <v>296</v>
      </c>
      <c r="E936" t="s">
        <v>257</v>
      </c>
      <c r="F936" t="s">
        <v>260</v>
      </c>
      <c r="G936" t="s">
        <v>9</v>
      </c>
      <c r="H936" s="1">
        <v>70</v>
      </c>
      <c r="I936" s="1">
        <v>70</v>
      </c>
      <c r="J936" s="1">
        <v>0.28799999999999998</v>
      </c>
      <c r="K936" s="1">
        <v>0.28799999999999998</v>
      </c>
      <c r="L936" t="s">
        <v>9</v>
      </c>
      <c r="M936" t="s">
        <v>9</v>
      </c>
      <c r="N936" t="s">
        <v>357</v>
      </c>
    </row>
    <row r="937" spans="1:14" x14ac:dyDescent="0.25">
      <c r="A937" t="s">
        <v>8</v>
      </c>
      <c r="B937" t="s">
        <v>90</v>
      </c>
      <c r="C937" t="s">
        <v>9</v>
      </c>
      <c r="D937" t="s">
        <v>296</v>
      </c>
      <c r="E937" t="s">
        <v>257</v>
      </c>
      <c r="F937" t="s">
        <v>280</v>
      </c>
      <c r="G937" t="s">
        <v>9</v>
      </c>
      <c r="H937" s="1">
        <v>-1</v>
      </c>
      <c r="I937" s="1">
        <v>0</v>
      </c>
      <c r="J937" s="1">
        <v>-0.01</v>
      </c>
      <c r="K937" s="1">
        <v>0</v>
      </c>
      <c r="L937" t="s">
        <v>9</v>
      </c>
      <c r="M937" t="s">
        <v>9</v>
      </c>
      <c r="N937" t="s">
        <v>357</v>
      </c>
    </row>
    <row r="938" spans="1:14" x14ac:dyDescent="0.25">
      <c r="A938" t="s">
        <v>8</v>
      </c>
      <c r="B938" t="s">
        <v>90</v>
      </c>
      <c r="C938" t="s">
        <v>9</v>
      </c>
      <c r="D938" t="s">
        <v>296</v>
      </c>
      <c r="E938" t="s">
        <v>353</v>
      </c>
      <c r="F938" t="s">
        <v>15</v>
      </c>
      <c r="G938" t="s">
        <v>9</v>
      </c>
      <c r="H938" s="1">
        <v>55</v>
      </c>
      <c r="I938" s="1">
        <v>55</v>
      </c>
      <c r="J938" s="1">
        <v>0.21199999999999999</v>
      </c>
      <c r="K938" s="1">
        <v>0.21199999999999999</v>
      </c>
      <c r="L938" t="s">
        <v>9</v>
      </c>
      <c r="M938" t="s">
        <v>9</v>
      </c>
      <c r="N938" t="s">
        <v>357</v>
      </c>
    </row>
    <row r="939" spans="1:14" x14ac:dyDescent="0.25">
      <c r="A939" t="s">
        <v>8</v>
      </c>
      <c r="B939" t="s">
        <v>90</v>
      </c>
      <c r="C939" t="s">
        <v>9</v>
      </c>
      <c r="D939" t="s">
        <v>296</v>
      </c>
      <c r="E939" t="s">
        <v>166</v>
      </c>
      <c r="F939" t="s">
        <v>248</v>
      </c>
      <c r="G939" t="s">
        <v>9</v>
      </c>
      <c r="H939" s="1">
        <v>-1</v>
      </c>
      <c r="I939" s="1">
        <v>0</v>
      </c>
      <c r="J939" s="1">
        <v>-0.01</v>
      </c>
      <c r="K939" s="1">
        <v>0</v>
      </c>
      <c r="L939" t="s">
        <v>9</v>
      </c>
      <c r="M939" t="s">
        <v>9</v>
      </c>
      <c r="N939" t="s">
        <v>357</v>
      </c>
    </row>
    <row r="940" spans="1:14" x14ac:dyDescent="0.25">
      <c r="A940" t="s">
        <v>8</v>
      </c>
      <c r="B940" t="s">
        <v>90</v>
      </c>
      <c r="C940" t="s">
        <v>9</v>
      </c>
      <c r="D940" t="s">
        <v>296</v>
      </c>
      <c r="E940" t="s">
        <v>166</v>
      </c>
      <c r="F940" t="s">
        <v>167</v>
      </c>
      <c r="G940" t="s">
        <v>9</v>
      </c>
      <c r="H940" s="1">
        <v>-1</v>
      </c>
      <c r="I940" s="1">
        <v>0</v>
      </c>
      <c r="J940" s="1">
        <v>-0.01</v>
      </c>
      <c r="K940" s="1">
        <v>0</v>
      </c>
      <c r="L940" t="s">
        <v>9</v>
      </c>
      <c r="M940" t="s">
        <v>9</v>
      </c>
      <c r="N940" t="s">
        <v>357</v>
      </c>
    </row>
    <row r="941" spans="1:14" x14ac:dyDescent="0.25">
      <c r="A941" t="s">
        <v>8</v>
      </c>
      <c r="B941" t="s">
        <v>90</v>
      </c>
      <c r="C941" t="s">
        <v>9</v>
      </c>
      <c r="D941" t="s">
        <v>296</v>
      </c>
      <c r="E941" t="s">
        <v>168</v>
      </c>
      <c r="F941" t="s">
        <v>271</v>
      </c>
      <c r="G941" t="s">
        <v>9</v>
      </c>
      <c r="H941" s="1">
        <v>160</v>
      </c>
      <c r="I941" s="1">
        <v>160</v>
      </c>
      <c r="J941" s="1">
        <v>0.63200000000000001</v>
      </c>
      <c r="K941" s="1">
        <v>0.63200000000000001</v>
      </c>
      <c r="L941" t="s">
        <v>9</v>
      </c>
      <c r="M941" t="s">
        <v>9</v>
      </c>
      <c r="N941" t="s">
        <v>357</v>
      </c>
    </row>
    <row r="942" spans="1:14" x14ac:dyDescent="0.25">
      <c r="A942" t="s">
        <v>8</v>
      </c>
      <c r="B942" t="s">
        <v>90</v>
      </c>
      <c r="C942" t="s">
        <v>9</v>
      </c>
      <c r="D942" t="s">
        <v>296</v>
      </c>
      <c r="E942" t="s">
        <v>166</v>
      </c>
      <c r="F942" t="s">
        <v>171</v>
      </c>
      <c r="G942" t="s">
        <v>9</v>
      </c>
      <c r="H942" s="1">
        <v>-1</v>
      </c>
      <c r="I942" s="1">
        <v>0</v>
      </c>
      <c r="J942" s="1">
        <v>-0.01</v>
      </c>
      <c r="K942" s="1">
        <v>0</v>
      </c>
      <c r="L942" t="s">
        <v>9</v>
      </c>
      <c r="M942" t="s">
        <v>9</v>
      </c>
      <c r="N942" t="s">
        <v>357</v>
      </c>
    </row>
    <row r="943" spans="1:14" x14ac:dyDescent="0.25">
      <c r="A943" t="s">
        <v>8</v>
      </c>
      <c r="B943" t="s">
        <v>90</v>
      </c>
      <c r="C943" t="s">
        <v>9</v>
      </c>
      <c r="D943" t="s">
        <v>296</v>
      </c>
      <c r="E943" t="s">
        <v>229</v>
      </c>
      <c r="F943" t="s">
        <v>230</v>
      </c>
      <c r="G943" t="s">
        <v>9</v>
      </c>
      <c r="H943" s="1">
        <v>35</v>
      </c>
      <c r="I943" s="1">
        <v>35</v>
      </c>
      <c r="J943" s="1">
        <v>0.13600000000000001</v>
      </c>
      <c r="K943" s="1">
        <v>0.13600000000000001</v>
      </c>
      <c r="L943" t="s">
        <v>9</v>
      </c>
      <c r="M943" t="s">
        <v>9</v>
      </c>
      <c r="N943" t="s">
        <v>357</v>
      </c>
    </row>
    <row r="944" spans="1:14" x14ac:dyDescent="0.25">
      <c r="A944" t="s">
        <v>8</v>
      </c>
      <c r="B944" t="s">
        <v>90</v>
      </c>
      <c r="C944" t="s">
        <v>9</v>
      </c>
      <c r="D944" t="s">
        <v>296</v>
      </c>
      <c r="E944" t="s">
        <v>257</v>
      </c>
      <c r="F944" t="s">
        <v>228</v>
      </c>
      <c r="G944" t="s">
        <v>9</v>
      </c>
      <c r="H944" s="1">
        <v>-1</v>
      </c>
      <c r="I944">
        <v>0</v>
      </c>
      <c r="J944">
        <v>-0.01</v>
      </c>
      <c r="K944">
        <v>0</v>
      </c>
      <c r="L944" t="s">
        <v>9</v>
      </c>
      <c r="M944" t="s">
        <v>9</v>
      </c>
      <c r="N944" t="s">
        <v>357</v>
      </c>
    </row>
    <row r="945" spans="1:14" x14ac:dyDescent="0.25">
      <c r="A945" t="s">
        <v>8</v>
      </c>
      <c r="B945" t="s">
        <v>90</v>
      </c>
      <c r="C945" t="s">
        <v>9</v>
      </c>
      <c r="D945" t="s">
        <v>296</v>
      </c>
      <c r="E945" t="s">
        <v>229</v>
      </c>
      <c r="F945" t="s">
        <v>217</v>
      </c>
      <c r="G945" t="s">
        <v>9</v>
      </c>
      <c r="H945" s="1">
        <v>-1</v>
      </c>
      <c r="I945" s="1">
        <v>0</v>
      </c>
      <c r="J945" s="1">
        <v>-0.01</v>
      </c>
      <c r="K945" s="1">
        <v>0</v>
      </c>
      <c r="L945" t="s">
        <v>9</v>
      </c>
      <c r="M945" t="s">
        <v>9</v>
      </c>
      <c r="N945" t="s">
        <v>357</v>
      </c>
    </row>
    <row r="946" spans="1:14" x14ac:dyDescent="0.25">
      <c r="A946" t="s">
        <v>8</v>
      </c>
      <c r="B946" t="s">
        <v>90</v>
      </c>
      <c r="C946" t="s">
        <v>9</v>
      </c>
      <c r="D946" t="s">
        <v>296</v>
      </c>
      <c r="E946" t="s">
        <v>242</v>
      </c>
      <c r="F946" t="s">
        <v>236</v>
      </c>
      <c r="G946" t="s">
        <v>9</v>
      </c>
      <c r="H946" s="1">
        <v>-1</v>
      </c>
      <c r="I946" s="1">
        <v>0</v>
      </c>
      <c r="J946" s="1">
        <v>-0.01</v>
      </c>
      <c r="K946" s="1">
        <v>0</v>
      </c>
      <c r="L946" t="s">
        <v>9</v>
      </c>
      <c r="M946" t="s">
        <v>9</v>
      </c>
      <c r="N946" t="s">
        <v>357</v>
      </c>
    </row>
    <row r="947" spans="1:14" x14ac:dyDescent="0.25">
      <c r="A947" t="s">
        <v>8</v>
      </c>
      <c r="B947" t="s">
        <v>90</v>
      </c>
      <c r="C947" t="s">
        <v>9</v>
      </c>
      <c r="D947" t="s">
        <v>296</v>
      </c>
      <c r="E947" t="s">
        <v>257</v>
      </c>
      <c r="F947" t="s">
        <v>259</v>
      </c>
      <c r="G947" t="s">
        <v>9</v>
      </c>
      <c r="H947" s="1">
        <v>75</v>
      </c>
      <c r="I947">
        <v>75</v>
      </c>
      <c r="J947">
        <v>0.3</v>
      </c>
      <c r="K947">
        <v>0.3</v>
      </c>
      <c r="L947" t="s">
        <v>9</v>
      </c>
      <c r="M947" t="s">
        <v>9</v>
      </c>
      <c r="N947" t="s">
        <v>357</v>
      </c>
    </row>
    <row r="948" spans="1:14" x14ac:dyDescent="0.25">
      <c r="A948" t="s">
        <v>8</v>
      </c>
      <c r="B948" t="s">
        <v>90</v>
      </c>
      <c r="C948" t="s">
        <v>9</v>
      </c>
      <c r="D948" t="s">
        <v>296</v>
      </c>
      <c r="E948" t="s">
        <v>353</v>
      </c>
      <c r="F948" t="s">
        <v>16</v>
      </c>
      <c r="G948" t="s">
        <v>9</v>
      </c>
      <c r="H948">
        <v>5</v>
      </c>
      <c r="I948">
        <v>5</v>
      </c>
      <c r="J948">
        <v>0.02</v>
      </c>
      <c r="K948">
        <v>0.02</v>
      </c>
      <c r="L948" s="1" t="s">
        <v>9</v>
      </c>
      <c r="M948" s="1" t="s">
        <v>9</v>
      </c>
      <c r="N948" t="s">
        <v>357</v>
      </c>
    </row>
    <row r="949" spans="1:14" x14ac:dyDescent="0.25">
      <c r="A949" t="s">
        <v>8</v>
      </c>
      <c r="B949" t="s">
        <v>90</v>
      </c>
      <c r="C949" t="s">
        <v>9</v>
      </c>
      <c r="D949" t="s">
        <v>296</v>
      </c>
      <c r="E949" t="s">
        <v>166</v>
      </c>
      <c r="F949" t="s">
        <v>169</v>
      </c>
      <c r="G949" t="s">
        <v>9</v>
      </c>
      <c r="H949">
        <v>195</v>
      </c>
      <c r="I949">
        <v>195</v>
      </c>
      <c r="J949">
        <v>0.77200000000000002</v>
      </c>
      <c r="K949">
        <v>0.77200000000000002</v>
      </c>
      <c r="L949" s="1" t="s">
        <v>9</v>
      </c>
      <c r="M949" s="1" t="s">
        <v>9</v>
      </c>
      <c r="N949" t="s">
        <v>357</v>
      </c>
    </row>
    <row r="950" spans="1:14" x14ac:dyDescent="0.25">
      <c r="A950" t="s">
        <v>8</v>
      </c>
      <c r="B950" t="s">
        <v>90</v>
      </c>
      <c r="C950" t="s">
        <v>9</v>
      </c>
      <c r="D950" t="s">
        <v>296</v>
      </c>
      <c r="E950" t="s">
        <v>257</v>
      </c>
      <c r="F950" t="s">
        <v>261</v>
      </c>
      <c r="G950" t="s">
        <v>9</v>
      </c>
      <c r="H950" s="1">
        <v>40</v>
      </c>
      <c r="I950" s="1">
        <v>40</v>
      </c>
      <c r="J950" s="1">
        <v>0.156</v>
      </c>
      <c r="K950" s="1">
        <v>0.156</v>
      </c>
      <c r="L950" t="s">
        <v>9</v>
      </c>
      <c r="M950" t="s">
        <v>9</v>
      </c>
      <c r="N950" t="s">
        <v>357</v>
      </c>
    </row>
    <row r="951" spans="1:14" x14ac:dyDescent="0.25">
      <c r="A951" t="s">
        <v>8</v>
      </c>
      <c r="B951" t="s">
        <v>90</v>
      </c>
      <c r="C951" t="s">
        <v>9</v>
      </c>
      <c r="D951" t="s">
        <v>296</v>
      </c>
      <c r="E951" t="s">
        <v>242</v>
      </c>
      <c r="F951" t="s">
        <v>239</v>
      </c>
      <c r="G951" t="s">
        <v>9</v>
      </c>
      <c r="H951" s="1">
        <v>75</v>
      </c>
      <c r="I951" s="1">
        <v>75</v>
      </c>
      <c r="J951" s="1">
        <v>0.30399999999999999</v>
      </c>
      <c r="K951" s="1">
        <v>0.30399999999999999</v>
      </c>
      <c r="L951" t="s">
        <v>9</v>
      </c>
      <c r="M951" t="s">
        <v>9</v>
      </c>
      <c r="N951" t="s">
        <v>357</v>
      </c>
    </row>
    <row r="952" spans="1:14" x14ac:dyDescent="0.25">
      <c r="A952" t="s">
        <v>8</v>
      </c>
      <c r="B952" t="s">
        <v>90</v>
      </c>
      <c r="C952" t="s">
        <v>9</v>
      </c>
      <c r="D952" t="s">
        <v>296</v>
      </c>
      <c r="E952" t="s">
        <v>180</v>
      </c>
      <c r="F952" t="s">
        <v>218</v>
      </c>
      <c r="G952" t="s">
        <v>215</v>
      </c>
      <c r="H952" s="1">
        <v>235</v>
      </c>
      <c r="I952" s="1">
        <v>235</v>
      </c>
      <c r="J952" s="1">
        <v>0.94</v>
      </c>
      <c r="K952" s="1">
        <v>0.94</v>
      </c>
      <c r="L952" t="s">
        <v>9</v>
      </c>
      <c r="M952" t="s">
        <v>9</v>
      </c>
      <c r="N952" t="s">
        <v>357</v>
      </c>
    </row>
    <row r="953" spans="1:14" x14ac:dyDescent="0.25">
      <c r="A953" t="s">
        <v>8</v>
      </c>
      <c r="B953" t="s">
        <v>90</v>
      </c>
      <c r="C953" t="s">
        <v>9</v>
      </c>
      <c r="D953" t="s">
        <v>296</v>
      </c>
      <c r="E953" t="s">
        <v>242</v>
      </c>
      <c r="F953" t="s">
        <v>238</v>
      </c>
      <c r="G953" t="s">
        <v>9</v>
      </c>
      <c r="H953" s="1">
        <v>-1</v>
      </c>
      <c r="I953" s="1">
        <v>0</v>
      </c>
      <c r="J953" s="1">
        <v>-0.01</v>
      </c>
      <c r="K953" s="1">
        <v>0</v>
      </c>
      <c r="L953" t="s">
        <v>9</v>
      </c>
      <c r="M953" t="s">
        <v>9</v>
      </c>
      <c r="N953" t="s">
        <v>357</v>
      </c>
    </row>
    <row r="954" spans="1:14" x14ac:dyDescent="0.25">
      <c r="A954" t="s">
        <v>8</v>
      </c>
      <c r="B954" t="s">
        <v>90</v>
      </c>
      <c r="C954" t="s">
        <v>9</v>
      </c>
      <c r="D954" t="s">
        <v>296</v>
      </c>
      <c r="E954" t="s">
        <v>257</v>
      </c>
      <c r="F954" t="s">
        <v>258</v>
      </c>
      <c r="G954" t="s">
        <v>9</v>
      </c>
      <c r="H954" s="1">
        <v>40</v>
      </c>
      <c r="I954" s="1">
        <v>40</v>
      </c>
      <c r="J954" s="1">
        <v>0.156</v>
      </c>
      <c r="K954" s="1">
        <v>0.156</v>
      </c>
      <c r="L954" t="s">
        <v>9</v>
      </c>
      <c r="M954" t="s">
        <v>9</v>
      </c>
      <c r="N954" t="s">
        <v>357</v>
      </c>
    </row>
    <row r="955" spans="1:14" x14ac:dyDescent="0.25">
      <c r="A955" t="s">
        <v>8</v>
      </c>
      <c r="B955" t="s">
        <v>90</v>
      </c>
      <c r="C955" t="s">
        <v>9</v>
      </c>
      <c r="D955" t="s">
        <v>296</v>
      </c>
      <c r="E955" t="s">
        <v>168</v>
      </c>
      <c r="F955" t="s">
        <v>248</v>
      </c>
      <c r="G955" t="s">
        <v>9</v>
      </c>
      <c r="H955" s="1">
        <v>-1</v>
      </c>
      <c r="I955" s="1">
        <v>0</v>
      </c>
      <c r="J955" s="1">
        <v>-0.01</v>
      </c>
      <c r="K955" s="1">
        <v>0</v>
      </c>
      <c r="L955" t="s">
        <v>9</v>
      </c>
      <c r="M955" t="s">
        <v>9</v>
      </c>
      <c r="N955" t="s">
        <v>357</v>
      </c>
    </row>
    <row r="956" spans="1:14" x14ac:dyDescent="0.25">
      <c r="A956" t="s">
        <v>8</v>
      </c>
      <c r="B956" t="s">
        <v>90</v>
      </c>
      <c r="C956" t="s">
        <v>9</v>
      </c>
      <c r="D956" t="s">
        <v>296</v>
      </c>
      <c r="E956" t="s">
        <v>257</v>
      </c>
      <c r="F956" t="s">
        <v>340</v>
      </c>
      <c r="G956" t="s">
        <v>9</v>
      </c>
      <c r="H956" s="1">
        <v>10</v>
      </c>
      <c r="I956" s="1">
        <v>10</v>
      </c>
      <c r="J956" s="1">
        <v>4.3999999999999997E-2</v>
      </c>
      <c r="K956" s="1">
        <v>4.3999999999999997E-2</v>
      </c>
      <c r="L956" t="s">
        <v>9</v>
      </c>
      <c r="M956" t="s">
        <v>9</v>
      </c>
      <c r="N956" t="s">
        <v>357</v>
      </c>
    </row>
    <row r="957" spans="1:14" x14ac:dyDescent="0.25">
      <c r="A957" t="s">
        <v>8</v>
      </c>
      <c r="B957" t="s">
        <v>90</v>
      </c>
      <c r="C957" t="s">
        <v>9</v>
      </c>
      <c r="D957" t="s">
        <v>296</v>
      </c>
      <c r="E957" t="s">
        <v>242</v>
      </c>
      <c r="F957" t="s">
        <v>234</v>
      </c>
      <c r="G957" t="s">
        <v>9</v>
      </c>
      <c r="H957" s="1">
        <v>120</v>
      </c>
      <c r="I957" s="1">
        <v>120</v>
      </c>
      <c r="J957" s="1">
        <v>0.48799999999999999</v>
      </c>
      <c r="K957" s="1">
        <v>0.48799999999999999</v>
      </c>
      <c r="L957" t="s">
        <v>9</v>
      </c>
      <c r="M957" t="s">
        <v>9</v>
      </c>
      <c r="N957" t="s">
        <v>357</v>
      </c>
    </row>
    <row r="958" spans="1:14" x14ac:dyDescent="0.25">
      <c r="A958" t="s">
        <v>8</v>
      </c>
      <c r="B958" t="s">
        <v>90</v>
      </c>
      <c r="C958" t="s">
        <v>9</v>
      </c>
      <c r="D958" t="s">
        <v>296</v>
      </c>
      <c r="E958" t="s">
        <v>242</v>
      </c>
      <c r="F958" t="s">
        <v>237</v>
      </c>
      <c r="G958" t="s">
        <v>9</v>
      </c>
      <c r="H958" s="1">
        <v>10</v>
      </c>
      <c r="I958" s="1">
        <v>10</v>
      </c>
      <c r="J958" s="1">
        <v>3.2000000000000001E-2</v>
      </c>
      <c r="K958" s="1">
        <v>3.2000000000000001E-2</v>
      </c>
      <c r="L958" t="s">
        <v>9</v>
      </c>
      <c r="M958" t="s">
        <v>9</v>
      </c>
      <c r="N958" t="s">
        <v>357</v>
      </c>
    </row>
    <row r="959" spans="1:14" x14ac:dyDescent="0.25">
      <c r="A959" t="s">
        <v>8</v>
      </c>
      <c r="B959" t="s">
        <v>90</v>
      </c>
      <c r="C959" t="s">
        <v>9</v>
      </c>
      <c r="D959" t="s">
        <v>296</v>
      </c>
      <c r="E959" t="s">
        <v>242</v>
      </c>
      <c r="F959" t="s">
        <v>235</v>
      </c>
      <c r="G959" t="s">
        <v>9</v>
      </c>
      <c r="H959" s="1">
        <v>35</v>
      </c>
      <c r="I959" s="1">
        <v>35</v>
      </c>
      <c r="J959" s="1">
        <v>0.14799999999999999</v>
      </c>
      <c r="K959" s="1">
        <v>0.14799999999999999</v>
      </c>
      <c r="L959" t="s">
        <v>9</v>
      </c>
      <c r="M959" t="s">
        <v>9</v>
      </c>
      <c r="N959" t="s">
        <v>357</v>
      </c>
    </row>
    <row r="960" spans="1:14" x14ac:dyDescent="0.25">
      <c r="A960" t="s">
        <v>8</v>
      </c>
      <c r="B960" t="s">
        <v>90</v>
      </c>
      <c r="C960" t="s">
        <v>9</v>
      </c>
      <c r="D960" t="s">
        <v>296</v>
      </c>
      <c r="E960" t="s">
        <v>166</v>
      </c>
      <c r="F960" t="s">
        <v>170</v>
      </c>
      <c r="G960" t="s">
        <v>9</v>
      </c>
      <c r="H960" s="1">
        <v>-1</v>
      </c>
      <c r="I960" s="1">
        <v>0</v>
      </c>
      <c r="J960" s="1">
        <v>-0.01</v>
      </c>
      <c r="K960" s="1">
        <v>0</v>
      </c>
      <c r="L960" t="s">
        <v>9</v>
      </c>
      <c r="M960" t="s">
        <v>9</v>
      </c>
      <c r="N960" t="s">
        <v>357</v>
      </c>
    </row>
    <row r="961" spans="1:14" x14ac:dyDescent="0.25">
      <c r="A961" t="s">
        <v>8</v>
      </c>
      <c r="B961" t="s">
        <v>90</v>
      </c>
      <c r="C961" t="s">
        <v>9</v>
      </c>
      <c r="D961" t="s">
        <v>296</v>
      </c>
      <c r="E961" t="s">
        <v>242</v>
      </c>
      <c r="F961" t="s">
        <v>248</v>
      </c>
      <c r="G961" t="s">
        <v>9</v>
      </c>
      <c r="H961" s="1">
        <v>-1</v>
      </c>
      <c r="I961" s="1">
        <v>0</v>
      </c>
      <c r="J961" s="1">
        <v>-0.01</v>
      </c>
      <c r="K961" s="1">
        <v>0</v>
      </c>
      <c r="L961" t="s">
        <v>9</v>
      </c>
      <c r="M961" t="s">
        <v>9</v>
      </c>
      <c r="N961" t="s">
        <v>357</v>
      </c>
    </row>
    <row r="962" spans="1:14" x14ac:dyDescent="0.25">
      <c r="A962" t="s">
        <v>8</v>
      </c>
      <c r="B962" t="s">
        <v>90</v>
      </c>
      <c r="C962" t="s">
        <v>9</v>
      </c>
      <c r="D962" t="s">
        <v>296</v>
      </c>
      <c r="E962" t="s">
        <v>257</v>
      </c>
      <c r="F962" t="s">
        <v>262</v>
      </c>
      <c r="G962" t="s">
        <v>9</v>
      </c>
      <c r="H962" s="1">
        <v>15</v>
      </c>
      <c r="I962" s="1">
        <v>15</v>
      </c>
      <c r="J962" s="1">
        <v>5.6000000000000001E-2</v>
      </c>
      <c r="K962" s="1">
        <v>5.6000000000000001E-2</v>
      </c>
      <c r="L962" t="s">
        <v>9</v>
      </c>
      <c r="M962" t="s">
        <v>9</v>
      </c>
      <c r="N962" t="s">
        <v>357</v>
      </c>
    </row>
    <row r="963" spans="1:14" x14ac:dyDescent="0.25">
      <c r="A963" t="s">
        <v>8</v>
      </c>
      <c r="B963" t="s">
        <v>90</v>
      </c>
      <c r="C963" t="s">
        <v>9</v>
      </c>
      <c r="D963" t="s">
        <v>296</v>
      </c>
      <c r="E963" t="s">
        <v>168</v>
      </c>
      <c r="F963" t="s">
        <v>274</v>
      </c>
      <c r="G963" t="s">
        <v>9</v>
      </c>
      <c r="H963" s="1">
        <v>20</v>
      </c>
      <c r="I963" s="1">
        <v>20</v>
      </c>
      <c r="J963" s="1">
        <v>8.7999999999999995E-2</v>
      </c>
      <c r="K963" s="1">
        <v>8.7999999999999995E-2</v>
      </c>
      <c r="L963" t="s">
        <v>9</v>
      </c>
      <c r="M963" t="s">
        <v>9</v>
      </c>
      <c r="N963" t="s">
        <v>357</v>
      </c>
    </row>
    <row r="964" spans="1:14" x14ac:dyDescent="0.25">
      <c r="A964" t="s">
        <v>8</v>
      </c>
      <c r="B964" t="s">
        <v>90</v>
      </c>
      <c r="C964" t="s">
        <v>9</v>
      </c>
      <c r="D964" t="s">
        <v>296</v>
      </c>
      <c r="E964" t="s">
        <v>180</v>
      </c>
      <c r="F964" t="s">
        <v>219</v>
      </c>
      <c r="G964" t="s">
        <v>216</v>
      </c>
      <c r="H964" s="1">
        <v>15</v>
      </c>
      <c r="I964" s="1">
        <v>15</v>
      </c>
      <c r="J964" s="1">
        <v>0.06</v>
      </c>
      <c r="K964" s="1">
        <v>0.06</v>
      </c>
      <c r="L964" t="s">
        <v>9</v>
      </c>
      <c r="M964" t="s">
        <v>9</v>
      </c>
      <c r="N964" t="s">
        <v>357</v>
      </c>
    </row>
    <row r="965" spans="1:14" x14ac:dyDescent="0.25">
      <c r="A965" t="s">
        <v>8</v>
      </c>
      <c r="B965" t="s">
        <v>90</v>
      </c>
      <c r="C965" t="s">
        <v>9</v>
      </c>
      <c r="D965" t="s">
        <v>296</v>
      </c>
      <c r="E965" t="s">
        <v>232</v>
      </c>
      <c r="F965" t="s">
        <v>9</v>
      </c>
      <c r="G965" t="s">
        <v>9</v>
      </c>
      <c r="H965" s="1">
        <v>250</v>
      </c>
      <c r="I965" s="1">
        <v>250</v>
      </c>
      <c r="J965" s="1">
        <v>1</v>
      </c>
      <c r="K965" s="1">
        <v>1</v>
      </c>
      <c r="L965" t="s">
        <v>9</v>
      </c>
      <c r="M965" t="s">
        <v>9</v>
      </c>
      <c r="N965" t="s">
        <v>357</v>
      </c>
    </row>
    <row r="966" spans="1:14" x14ac:dyDescent="0.25">
      <c r="A966" t="s">
        <v>8</v>
      </c>
      <c r="B966" t="s">
        <v>90</v>
      </c>
      <c r="C966" t="s">
        <v>9</v>
      </c>
      <c r="D966" t="s">
        <v>296</v>
      </c>
      <c r="E966" t="s">
        <v>168</v>
      </c>
      <c r="F966" t="s">
        <v>273</v>
      </c>
      <c r="G966" t="s">
        <v>9</v>
      </c>
      <c r="H966" s="1">
        <v>60</v>
      </c>
      <c r="I966" s="1">
        <v>60</v>
      </c>
      <c r="J966" s="1">
        <v>0.23200000000000001</v>
      </c>
      <c r="K966" s="1">
        <v>0.23200000000000001</v>
      </c>
      <c r="L966" t="s">
        <v>9</v>
      </c>
      <c r="M966" t="s">
        <v>9</v>
      </c>
      <c r="N966" t="s">
        <v>357</v>
      </c>
    </row>
    <row r="967" spans="1:14" x14ac:dyDescent="0.25">
      <c r="A967" t="s">
        <v>8</v>
      </c>
      <c r="B967" t="s">
        <v>90</v>
      </c>
      <c r="C967" t="s">
        <v>9</v>
      </c>
      <c r="D967" t="s">
        <v>296</v>
      </c>
      <c r="E967" t="s">
        <v>353</v>
      </c>
      <c r="F967" t="s">
        <v>14</v>
      </c>
      <c r="G967" t="s">
        <v>9</v>
      </c>
      <c r="H967" s="1">
        <v>120</v>
      </c>
      <c r="I967" s="1">
        <v>120</v>
      </c>
      <c r="J967" s="1">
        <v>0.47599999999999998</v>
      </c>
      <c r="K967" s="1">
        <v>0.47599999999999998</v>
      </c>
      <c r="L967" t="s">
        <v>9</v>
      </c>
      <c r="M967" t="s">
        <v>9</v>
      </c>
      <c r="N967" t="s">
        <v>357</v>
      </c>
    </row>
    <row r="968" spans="1:14" x14ac:dyDescent="0.25">
      <c r="A968" t="s">
        <v>8</v>
      </c>
      <c r="B968" t="s">
        <v>90</v>
      </c>
      <c r="C968" t="s">
        <v>9</v>
      </c>
      <c r="D968" t="s">
        <v>296</v>
      </c>
      <c r="E968" t="s">
        <v>168</v>
      </c>
      <c r="F968" t="s">
        <v>272</v>
      </c>
      <c r="G968" t="s">
        <v>9</v>
      </c>
      <c r="H968" s="1">
        <v>10</v>
      </c>
      <c r="I968" s="1">
        <v>10</v>
      </c>
      <c r="J968" s="1">
        <v>4.8000000000000001E-2</v>
      </c>
      <c r="K968" s="1">
        <v>4.8000000000000001E-2</v>
      </c>
      <c r="L968" t="s">
        <v>9</v>
      </c>
      <c r="M968" t="s">
        <v>9</v>
      </c>
      <c r="N968" t="s">
        <v>357</v>
      </c>
    </row>
    <row r="969" spans="1:14" x14ac:dyDescent="0.25">
      <c r="A969" t="s">
        <v>8</v>
      </c>
      <c r="B969" t="s">
        <v>90</v>
      </c>
      <c r="C969" t="s">
        <v>9</v>
      </c>
      <c r="D969" t="s">
        <v>296</v>
      </c>
      <c r="E969" t="s">
        <v>166</v>
      </c>
      <c r="F969" t="s">
        <v>252</v>
      </c>
      <c r="G969" t="s">
        <v>9</v>
      </c>
      <c r="H969" s="1">
        <v>20</v>
      </c>
      <c r="I969" s="1">
        <v>20</v>
      </c>
      <c r="J969" s="1">
        <v>7.5999999999999998E-2</v>
      </c>
      <c r="K969" s="1">
        <v>7.5999999999999998E-2</v>
      </c>
      <c r="L969" t="s">
        <v>9</v>
      </c>
      <c r="M969" t="s">
        <v>9</v>
      </c>
      <c r="N969" t="s">
        <v>357</v>
      </c>
    </row>
    <row r="970" spans="1:14" x14ac:dyDescent="0.25">
      <c r="A970" t="s">
        <v>8</v>
      </c>
      <c r="B970" t="s">
        <v>41</v>
      </c>
      <c r="C970" t="s">
        <v>9</v>
      </c>
      <c r="D970" t="s">
        <v>42</v>
      </c>
      <c r="E970" t="s">
        <v>172</v>
      </c>
      <c r="F970" t="s">
        <v>9</v>
      </c>
      <c r="G970" t="s">
        <v>9</v>
      </c>
      <c r="H970" s="1" t="s">
        <v>9</v>
      </c>
      <c r="I970" s="1" t="s">
        <v>9</v>
      </c>
      <c r="J970" s="1" t="s">
        <v>9</v>
      </c>
      <c r="K970" s="1" t="s">
        <v>9</v>
      </c>
      <c r="L970">
        <v>8.0389599999999994</v>
      </c>
      <c r="M970">
        <v>7</v>
      </c>
      <c r="N970" t="s">
        <v>357</v>
      </c>
    </row>
    <row r="971" spans="1:14" x14ac:dyDescent="0.25">
      <c r="A971" t="s">
        <v>8</v>
      </c>
      <c r="B971" t="s">
        <v>41</v>
      </c>
      <c r="C971" t="s">
        <v>9</v>
      </c>
      <c r="D971" t="s">
        <v>42</v>
      </c>
      <c r="E971" t="s">
        <v>165</v>
      </c>
      <c r="F971" t="s">
        <v>9</v>
      </c>
      <c r="G971" t="s">
        <v>9</v>
      </c>
      <c r="H971" s="1" t="s">
        <v>9</v>
      </c>
      <c r="I971" s="1" t="s">
        <v>9</v>
      </c>
      <c r="J971" s="1" t="s">
        <v>9</v>
      </c>
      <c r="K971" s="1" t="s">
        <v>9</v>
      </c>
      <c r="L971">
        <v>29.472100000000001</v>
      </c>
      <c r="M971">
        <v>30</v>
      </c>
      <c r="N971" t="s">
        <v>357</v>
      </c>
    </row>
    <row r="972" spans="1:14" x14ac:dyDescent="0.25">
      <c r="A972" t="s">
        <v>8</v>
      </c>
      <c r="B972" t="s">
        <v>41</v>
      </c>
      <c r="C972" t="s">
        <v>9</v>
      </c>
      <c r="D972" t="s">
        <v>42</v>
      </c>
      <c r="E972" t="s">
        <v>10</v>
      </c>
      <c r="F972" t="s">
        <v>240</v>
      </c>
      <c r="G972" t="s">
        <v>9</v>
      </c>
      <c r="H972" s="1">
        <v>1</v>
      </c>
      <c r="I972" s="1" t="s">
        <v>9</v>
      </c>
      <c r="J972" s="1" t="s">
        <v>9</v>
      </c>
      <c r="K972" s="1" t="s">
        <v>9</v>
      </c>
      <c r="L972" t="s">
        <v>9</v>
      </c>
      <c r="M972" t="s">
        <v>9</v>
      </c>
      <c r="N972" t="s">
        <v>357</v>
      </c>
    </row>
    <row r="973" spans="1:14" x14ac:dyDescent="0.25">
      <c r="A973" t="s">
        <v>8</v>
      </c>
      <c r="B973" t="s">
        <v>41</v>
      </c>
      <c r="C973" t="s">
        <v>9</v>
      </c>
      <c r="D973" t="s">
        <v>42</v>
      </c>
      <c r="E973" t="s">
        <v>229</v>
      </c>
      <c r="F973" t="s">
        <v>231</v>
      </c>
      <c r="G973" t="s">
        <v>9</v>
      </c>
      <c r="H973" s="1">
        <v>385</v>
      </c>
      <c r="I973" s="1">
        <v>385</v>
      </c>
      <c r="J973" s="1">
        <v>0.83047210300429197</v>
      </c>
      <c r="K973" s="1">
        <v>0.83047210300429197</v>
      </c>
      <c r="L973" t="s">
        <v>9</v>
      </c>
      <c r="M973" t="s">
        <v>9</v>
      </c>
      <c r="N973" t="s">
        <v>357</v>
      </c>
    </row>
    <row r="974" spans="1:14" x14ac:dyDescent="0.25">
      <c r="A974" t="s">
        <v>8</v>
      </c>
      <c r="B974" t="s">
        <v>41</v>
      </c>
      <c r="C974" t="s">
        <v>9</v>
      </c>
      <c r="D974" t="s">
        <v>42</v>
      </c>
      <c r="E974" t="s">
        <v>180</v>
      </c>
      <c r="F974" t="s">
        <v>228</v>
      </c>
      <c r="G974" t="s">
        <v>228</v>
      </c>
      <c r="H974" s="1">
        <v>-1</v>
      </c>
      <c r="I974" s="1">
        <v>0</v>
      </c>
      <c r="J974" s="1">
        <v>-0.01</v>
      </c>
      <c r="K974" s="1">
        <v>0</v>
      </c>
      <c r="L974" t="s">
        <v>9</v>
      </c>
      <c r="M974" t="s">
        <v>9</v>
      </c>
      <c r="N974" t="s">
        <v>357</v>
      </c>
    </row>
    <row r="975" spans="1:14" x14ac:dyDescent="0.25">
      <c r="A975" t="s">
        <v>8</v>
      </c>
      <c r="B975" t="s">
        <v>41</v>
      </c>
      <c r="C975" t="s">
        <v>9</v>
      </c>
      <c r="D975" t="s">
        <v>42</v>
      </c>
      <c r="E975" t="s">
        <v>353</v>
      </c>
      <c r="F975" t="s">
        <v>14</v>
      </c>
      <c r="G975" t="s">
        <v>9</v>
      </c>
      <c r="H975" s="1">
        <v>225</v>
      </c>
      <c r="I975" s="1">
        <v>225</v>
      </c>
      <c r="J975" s="1">
        <v>0.47854077253218902</v>
      </c>
      <c r="K975" s="1">
        <v>0.47854077253218902</v>
      </c>
      <c r="L975" t="s">
        <v>9</v>
      </c>
      <c r="M975" t="s">
        <v>9</v>
      </c>
      <c r="N975" t="s">
        <v>357</v>
      </c>
    </row>
    <row r="976" spans="1:14" x14ac:dyDescent="0.25">
      <c r="A976" t="s">
        <v>8</v>
      </c>
      <c r="B976" t="s">
        <v>41</v>
      </c>
      <c r="C976" t="s">
        <v>9</v>
      </c>
      <c r="D976" t="s">
        <v>42</v>
      </c>
      <c r="E976" t="s">
        <v>353</v>
      </c>
      <c r="F976" t="s">
        <v>228</v>
      </c>
      <c r="G976" t="s">
        <v>9</v>
      </c>
      <c r="H976" s="1">
        <v>-1</v>
      </c>
      <c r="I976" s="1">
        <v>0</v>
      </c>
      <c r="J976" s="1">
        <v>-0.01</v>
      </c>
      <c r="K976" s="1">
        <v>0</v>
      </c>
      <c r="L976" t="s">
        <v>9</v>
      </c>
      <c r="M976" t="s">
        <v>9</v>
      </c>
      <c r="N976" t="s">
        <v>357</v>
      </c>
    </row>
    <row r="977" spans="1:14" x14ac:dyDescent="0.25">
      <c r="A977" t="s">
        <v>8</v>
      </c>
      <c r="B977" t="s">
        <v>41</v>
      </c>
      <c r="C977" t="s">
        <v>9</v>
      </c>
      <c r="D977" t="s">
        <v>42</v>
      </c>
      <c r="E977" t="s">
        <v>166</v>
      </c>
      <c r="F977" t="s">
        <v>252</v>
      </c>
      <c r="G977" t="s">
        <v>9</v>
      </c>
      <c r="H977" s="1">
        <v>-1</v>
      </c>
      <c r="I977" s="1">
        <v>0</v>
      </c>
      <c r="J977" s="1">
        <v>-0.01</v>
      </c>
      <c r="K977" s="1">
        <v>0</v>
      </c>
      <c r="L977" t="s">
        <v>9</v>
      </c>
      <c r="M977" t="s">
        <v>9</v>
      </c>
      <c r="N977" t="s">
        <v>357</v>
      </c>
    </row>
    <row r="978" spans="1:14" x14ac:dyDescent="0.25">
      <c r="A978" t="s">
        <v>8</v>
      </c>
      <c r="B978" t="s">
        <v>41</v>
      </c>
      <c r="C978" t="s">
        <v>9</v>
      </c>
      <c r="D978" t="s">
        <v>42</v>
      </c>
      <c r="E978" t="s">
        <v>166</v>
      </c>
      <c r="F978" t="s">
        <v>254</v>
      </c>
      <c r="G978" t="s">
        <v>9</v>
      </c>
      <c r="H978" s="1">
        <v>-1</v>
      </c>
      <c r="I978" s="1">
        <v>0</v>
      </c>
      <c r="J978" s="1">
        <v>-0.01</v>
      </c>
      <c r="K978" s="1">
        <v>0</v>
      </c>
      <c r="L978" t="s">
        <v>9</v>
      </c>
      <c r="M978" t="s">
        <v>9</v>
      </c>
      <c r="N978" t="s">
        <v>357</v>
      </c>
    </row>
    <row r="979" spans="1:14" x14ac:dyDescent="0.25">
      <c r="A979" t="s">
        <v>8</v>
      </c>
      <c r="B979" t="s">
        <v>41</v>
      </c>
      <c r="C979" t="s">
        <v>9</v>
      </c>
      <c r="D979" t="s">
        <v>42</v>
      </c>
      <c r="E979" t="s">
        <v>166</v>
      </c>
      <c r="F979" t="s">
        <v>253</v>
      </c>
      <c r="G979" t="s">
        <v>9</v>
      </c>
      <c r="H979" s="1">
        <v>-1</v>
      </c>
      <c r="I979" s="1">
        <v>0</v>
      </c>
      <c r="J979" s="1">
        <v>-0.01</v>
      </c>
      <c r="K979" s="1">
        <v>0</v>
      </c>
      <c r="L979" t="s">
        <v>9</v>
      </c>
      <c r="M979" t="s">
        <v>9</v>
      </c>
      <c r="N979" t="s">
        <v>357</v>
      </c>
    </row>
    <row r="980" spans="1:14" x14ac:dyDescent="0.25">
      <c r="A980" t="s">
        <v>8</v>
      </c>
      <c r="B980" t="s">
        <v>41</v>
      </c>
      <c r="C980" t="s">
        <v>9</v>
      </c>
      <c r="D980" t="s">
        <v>42</v>
      </c>
      <c r="E980" t="s">
        <v>168</v>
      </c>
      <c r="F980" t="s">
        <v>271</v>
      </c>
      <c r="G980" t="s">
        <v>9</v>
      </c>
      <c r="H980" s="1">
        <v>330</v>
      </c>
      <c r="I980" s="1">
        <v>330</v>
      </c>
      <c r="J980" s="1">
        <v>0.70600858369098696</v>
      </c>
      <c r="K980" s="1">
        <v>0.70600858369098696</v>
      </c>
      <c r="L980" t="s">
        <v>9</v>
      </c>
      <c r="M980" t="s">
        <v>9</v>
      </c>
      <c r="N980" t="s">
        <v>357</v>
      </c>
    </row>
    <row r="981" spans="1:14" x14ac:dyDescent="0.25">
      <c r="A981" t="s">
        <v>8</v>
      </c>
      <c r="B981" t="s">
        <v>41</v>
      </c>
      <c r="C981" t="s">
        <v>9</v>
      </c>
      <c r="D981" t="s">
        <v>42</v>
      </c>
      <c r="E981" t="s">
        <v>166</v>
      </c>
      <c r="F981" t="s">
        <v>167</v>
      </c>
      <c r="G981" t="s">
        <v>9</v>
      </c>
      <c r="H981" s="1">
        <v>-1</v>
      </c>
      <c r="I981" s="1">
        <v>0</v>
      </c>
      <c r="J981" s="1">
        <v>-0.01</v>
      </c>
      <c r="K981" s="1">
        <v>0</v>
      </c>
      <c r="L981" t="s">
        <v>9</v>
      </c>
      <c r="M981" t="s">
        <v>9</v>
      </c>
      <c r="N981" t="s">
        <v>357</v>
      </c>
    </row>
    <row r="982" spans="1:14" x14ac:dyDescent="0.25">
      <c r="A982" t="s">
        <v>8</v>
      </c>
      <c r="B982" t="s">
        <v>41</v>
      </c>
      <c r="C982" t="s">
        <v>9</v>
      </c>
      <c r="D982" t="s">
        <v>42</v>
      </c>
      <c r="E982" t="s">
        <v>166</v>
      </c>
      <c r="F982" t="s">
        <v>171</v>
      </c>
      <c r="G982" t="s">
        <v>9</v>
      </c>
      <c r="H982" s="1">
        <v>-1</v>
      </c>
      <c r="I982" s="1">
        <v>0</v>
      </c>
      <c r="J982" s="1">
        <v>-0.01</v>
      </c>
      <c r="K982" s="1">
        <v>0</v>
      </c>
      <c r="L982" t="s">
        <v>9</v>
      </c>
      <c r="M982" t="s">
        <v>9</v>
      </c>
      <c r="N982" t="s">
        <v>357</v>
      </c>
    </row>
    <row r="983" spans="1:14" x14ac:dyDescent="0.25">
      <c r="A983" t="s">
        <v>8</v>
      </c>
      <c r="B983" t="s">
        <v>41</v>
      </c>
      <c r="C983" t="s">
        <v>9</v>
      </c>
      <c r="D983" t="s">
        <v>42</v>
      </c>
      <c r="E983" t="s">
        <v>168</v>
      </c>
      <c r="F983" t="s">
        <v>272</v>
      </c>
      <c r="G983" t="s">
        <v>9</v>
      </c>
      <c r="H983" s="1">
        <v>30</v>
      </c>
      <c r="I983" s="1">
        <v>30</v>
      </c>
      <c r="J983" s="1">
        <v>6.8669527896995694E-2</v>
      </c>
      <c r="K983" s="1">
        <v>6.8669527896995694E-2</v>
      </c>
      <c r="L983" t="s">
        <v>9</v>
      </c>
      <c r="M983" t="s">
        <v>9</v>
      </c>
      <c r="N983" t="s">
        <v>357</v>
      </c>
    </row>
    <row r="984" spans="1:14" x14ac:dyDescent="0.25">
      <c r="A984" t="s">
        <v>8</v>
      </c>
      <c r="B984" t="s">
        <v>41</v>
      </c>
      <c r="C984" t="s">
        <v>9</v>
      </c>
      <c r="D984" t="s">
        <v>42</v>
      </c>
      <c r="E984" t="s">
        <v>353</v>
      </c>
      <c r="F984" t="s">
        <v>15</v>
      </c>
      <c r="G984" t="s">
        <v>9</v>
      </c>
      <c r="H984" s="1">
        <v>120</v>
      </c>
      <c r="I984" s="1">
        <v>120</v>
      </c>
      <c r="J984" s="1">
        <v>0.257510729613734</v>
      </c>
      <c r="K984" s="1">
        <v>0.257510729613734</v>
      </c>
      <c r="L984" t="s">
        <v>9</v>
      </c>
      <c r="M984" t="s">
        <v>9</v>
      </c>
      <c r="N984" t="s">
        <v>357</v>
      </c>
    </row>
    <row r="985" spans="1:14" x14ac:dyDescent="0.25">
      <c r="A985" t="s">
        <v>8</v>
      </c>
      <c r="B985" t="s">
        <v>41</v>
      </c>
      <c r="C985" t="s">
        <v>9</v>
      </c>
      <c r="D985" t="s">
        <v>42</v>
      </c>
      <c r="E985" t="s">
        <v>166</v>
      </c>
      <c r="F985" t="s">
        <v>169</v>
      </c>
      <c r="G985" t="s">
        <v>9</v>
      </c>
      <c r="H985" s="1">
        <v>460</v>
      </c>
      <c r="I985" s="1">
        <v>460</v>
      </c>
      <c r="J985" s="1">
        <v>0.98927038626609398</v>
      </c>
      <c r="K985" s="1">
        <v>0.98927038626609398</v>
      </c>
      <c r="L985" t="s">
        <v>9</v>
      </c>
      <c r="M985" t="s">
        <v>9</v>
      </c>
      <c r="N985" t="s">
        <v>357</v>
      </c>
    </row>
    <row r="986" spans="1:14" x14ac:dyDescent="0.25">
      <c r="A986" t="s">
        <v>8</v>
      </c>
      <c r="B986" t="s">
        <v>41</v>
      </c>
      <c r="C986" t="s">
        <v>9</v>
      </c>
      <c r="D986" t="s">
        <v>42</v>
      </c>
      <c r="E986" t="s">
        <v>353</v>
      </c>
      <c r="F986" t="s">
        <v>13</v>
      </c>
      <c r="G986" t="s">
        <v>9</v>
      </c>
      <c r="H986" s="1">
        <v>110</v>
      </c>
      <c r="I986" s="1">
        <v>110</v>
      </c>
      <c r="J986" s="1">
        <v>0.24034334763948501</v>
      </c>
      <c r="K986" s="1">
        <v>0.24034334763948501</v>
      </c>
      <c r="L986" t="s">
        <v>9</v>
      </c>
      <c r="M986" t="s">
        <v>9</v>
      </c>
      <c r="N986" t="s">
        <v>357</v>
      </c>
    </row>
    <row r="987" spans="1:14" x14ac:dyDescent="0.25">
      <c r="A987" t="s">
        <v>8</v>
      </c>
      <c r="B987" t="s">
        <v>41</v>
      </c>
      <c r="C987" t="s">
        <v>9</v>
      </c>
      <c r="D987" t="s">
        <v>42</v>
      </c>
      <c r="E987" t="s">
        <v>180</v>
      </c>
      <c r="F987" t="s">
        <v>219</v>
      </c>
      <c r="G987" t="s">
        <v>216</v>
      </c>
      <c r="H987" s="1">
        <v>30</v>
      </c>
      <c r="I987" s="1">
        <v>30</v>
      </c>
      <c r="J987" s="1">
        <v>6.8669527896995694E-2</v>
      </c>
      <c r="K987" s="1">
        <v>6.8669527896995694E-2</v>
      </c>
      <c r="L987" t="s">
        <v>9</v>
      </c>
      <c r="M987" t="s">
        <v>9</v>
      </c>
      <c r="N987" t="s">
        <v>357</v>
      </c>
    </row>
    <row r="988" spans="1:14" x14ac:dyDescent="0.25">
      <c r="A988" t="s">
        <v>8</v>
      </c>
      <c r="B988" t="s">
        <v>41</v>
      </c>
      <c r="C988" t="s">
        <v>9</v>
      </c>
      <c r="D988" t="s">
        <v>42</v>
      </c>
      <c r="E988" t="s">
        <v>166</v>
      </c>
      <c r="F988" t="s">
        <v>248</v>
      </c>
      <c r="G988" t="s">
        <v>9</v>
      </c>
      <c r="H988" s="1">
        <v>-1</v>
      </c>
      <c r="I988" s="1">
        <v>0</v>
      </c>
      <c r="J988" s="1">
        <v>-0.01</v>
      </c>
      <c r="K988" s="1">
        <v>0</v>
      </c>
      <c r="L988" t="s">
        <v>9</v>
      </c>
      <c r="M988" t="s">
        <v>9</v>
      </c>
      <c r="N988" t="s">
        <v>357</v>
      </c>
    </row>
    <row r="989" spans="1:14" x14ac:dyDescent="0.25">
      <c r="A989" t="s">
        <v>8</v>
      </c>
      <c r="B989" t="s">
        <v>41</v>
      </c>
      <c r="C989" t="s">
        <v>9</v>
      </c>
      <c r="D989" t="s">
        <v>42</v>
      </c>
      <c r="E989" t="s">
        <v>353</v>
      </c>
      <c r="F989" t="s">
        <v>16</v>
      </c>
      <c r="G989" t="s">
        <v>9</v>
      </c>
      <c r="H989" s="1">
        <v>10</v>
      </c>
      <c r="I989" s="1">
        <v>10</v>
      </c>
      <c r="J989" s="1">
        <v>2.3605150214592301E-2</v>
      </c>
      <c r="K989" s="1">
        <v>2.3605150214592301E-2</v>
      </c>
      <c r="L989" t="s">
        <v>9</v>
      </c>
      <c r="M989" t="s">
        <v>9</v>
      </c>
      <c r="N989" t="s">
        <v>357</v>
      </c>
    </row>
    <row r="990" spans="1:14" x14ac:dyDescent="0.25">
      <c r="A990" t="s">
        <v>8</v>
      </c>
      <c r="B990" t="s">
        <v>41</v>
      </c>
      <c r="C990" t="s">
        <v>9</v>
      </c>
      <c r="D990" t="s">
        <v>42</v>
      </c>
      <c r="E990" t="s">
        <v>242</v>
      </c>
      <c r="F990" t="s">
        <v>239</v>
      </c>
      <c r="G990" t="s">
        <v>9</v>
      </c>
      <c r="H990" s="1">
        <v>170</v>
      </c>
      <c r="I990" s="1">
        <v>170</v>
      </c>
      <c r="J990" s="1">
        <v>0.36051502145922698</v>
      </c>
      <c r="K990" s="1">
        <v>0.36051502145922698</v>
      </c>
      <c r="L990" t="s">
        <v>9</v>
      </c>
      <c r="M990" t="s">
        <v>9</v>
      </c>
      <c r="N990" t="s">
        <v>357</v>
      </c>
    </row>
    <row r="991" spans="1:14" x14ac:dyDescent="0.25">
      <c r="A991" t="s">
        <v>8</v>
      </c>
      <c r="B991" t="s">
        <v>41</v>
      </c>
      <c r="C991" t="s">
        <v>9</v>
      </c>
      <c r="D991" t="s">
        <v>42</v>
      </c>
      <c r="E991" t="s">
        <v>257</v>
      </c>
      <c r="F991" t="s">
        <v>260</v>
      </c>
      <c r="G991" t="s">
        <v>9</v>
      </c>
      <c r="H991" s="1">
        <v>135</v>
      </c>
      <c r="I991" s="1">
        <v>135</v>
      </c>
      <c r="J991" s="1">
        <v>0.29184549356223199</v>
      </c>
      <c r="K991" s="1">
        <v>0.29184549356223199</v>
      </c>
      <c r="L991" t="s">
        <v>9</v>
      </c>
      <c r="M991" t="s">
        <v>9</v>
      </c>
      <c r="N991" t="s">
        <v>357</v>
      </c>
    </row>
    <row r="992" spans="1:14" x14ac:dyDescent="0.25">
      <c r="A992" t="s">
        <v>8</v>
      </c>
      <c r="B992" t="s">
        <v>41</v>
      </c>
      <c r="C992" t="s">
        <v>9</v>
      </c>
      <c r="D992" t="s">
        <v>42</v>
      </c>
      <c r="E992" t="s">
        <v>257</v>
      </c>
      <c r="F992" t="s">
        <v>280</v>
      </c>
      <c r="G992" t="s">
        <v>9</v>
      </c>
      <c r="H992">
        <v>-1</v>
      </c>
      <c r="I992">
        <v>0</v>
      </c>
      <c r="J992">
        <v>-0.01</v>
      </c>
      <c r="K992">
        <v>0</v>
      </c>
      <c r="L992" s="1" t="s">
        <v>9</v>
      </c>
      <c r="M992" s="1" t="s">
        <v>9</v>
      </c>
      <c r="N992" t="s">
        <v>357</v>
      </c>
    </row>
    <row r="993" spans="1:14" x14ac:dyDescent="0.25">
      <c r="A993" t="s">
        <v>8</v>
      </c>
      <c r="B993" t="s">
        <v>41</v>
      </c>
      <c r="C993" t="s">
        <v>9</v>
      </c>
      <c r="D993" t="s">
        <v>42</v>
      </c>
      <c r="E993" t="s">
        <v>257</v>
      </c>
      <c r="F993" t="s">
        <v>259</v>
      </c>
      <c r="G993" t="s">
        <v>9</v>
      </c>
      <c r="H993">
        <v>125</v>
      </c>
      <c r="I993">
        <v>125</v>
      </c>
      <c r="J993">
        <v>0.26824034334763902</v>
      </c>
      <c r="K993">
        <v>0.26824034334763902</v>
      </c>
      <c r="L993" s="1" t="s">
        <v>9</v>
      </c>
      <c r="M993" s="1" t="s">
        <v>9</v>
      </c>
      <c r="N993" t="s">
        <v>357</v>
      </c>
    </row>
    <row r="994" spans="1:14" x14ac:dyDescent="0.25">
      <c r="A994" t="s">
        <v>8</v>
      </c>
      <c r="B994" t="s">
        <v>41</v>
      </c>
      <c r="C994" t="s">
        <v>9</v>
      </c>
      <c r="D994" t="s">
        <v>42</v>
      </c>
      <c r="E994" t="s">
        <v>242</v>
      </c>
      <c r="F994" t="s">
        <v>236</v>
      </c>
      <c r="G994" t="s">
        <v>9</v>
      </c>
      <c r="H994" s="1">
        <v>15</v>
      </c>
      <c r="I994">
        <v>15</v>
      </c>
      <c r="J994">
        <v>3.0042918454935601E-2</v>
      </c>
      <c r="K994">
        <v>3.0042918454935601E-2</v>
      </c>
      <c r="L994" t="s">
        <v>9</v>
      </c>
      <c r="M994" t="s">
        <v>9</v>
      </c>
      <c r="N994" t="s">
        <v>357</v>
      </c>
    </row>
    <row r="995" spans="1:14" x14ac:dyDescent="0.25">
      <c r="A995" t="s">
        <v>8</v>
      </c>
      <c r="B995" t="s">
        <v>41</v>
      </c>
      <c r="C995" t="s">
        <v>9</v>
      </c>
      <c r="D995" t="s">
        <v>42</v>
      </c>
      <c r="E995" t="s">
        <v>168</v>
      </c>
      <c r="F995" t="s">
        <v>248</v>
      </c>
      <c r="G995" t="s">
        <v>9</v>
      </c>
      <c r="H995" s="1">
        <v>-1</v>
      </c>
      <c r="I995" s="1">
        <v>0</v>
      </c>
      <c r="J995" s="1">
        <v>-0.01</v>
      </c>
      <c r="K995" s="1">
        <v>0</v>
      </c>
      <c r="L995" t="s">
        <v>9</v>
      </c>
      <c r="M995" t="s">
        <v>9</v>
      </c>
      <c r="N995" t="s">
        <v>357</v>
      </c>
    </row>
    <row r="996" spans="1:14" x14ac:dyDescent="0.25">
      <c r="A996" t="s">
        <v>8</v>
      </c>
      <c r="B996" t="s">
        <v>41</v>
      </c>
      <c r="C996" t="s">
        <v>9</v>
      </c>
      <c r="D996" t="s">
        <v>42</v>
      </c>
      <c r="E996" t="s">
        <v>257</v>
      </c>
      <c r="F996" t="s">
        <v>340</v>
      </c>
      <c r="G996" t="s">
        <v>9</v>
      </c>
      <c r="H996" s="1">
        <v>20</v>
      </c>
      <c r="I996" s="1">
        <v>20</v>
      </c>
      <c r="J996" s="1">
        <v>4.50643776824034E-2</v>
      </c>
      <c r="K996" s="1">
        <v>4.50643776824034E-2</v>
      </c>
      <c r="L996" t="s">
        <v>9</v>
      </c>
      <c r="M996" t="s">
        <v>9</v>
      </c>
      <c r="N996" t="s">
        <v>357</v>
      </c>
    </row>
    <row r="997" spans="1:14" x14ac:dyDescent="0.25">
      <c r="A997" t="s">
        <v>8</v>
      </c>
      <c r="B997" t="s">
        <v>41</v>
      </c>
      <c r="C997" t="s">
        <v>9</v>
      </c>
      <c r="D997" t="s">
        <v>42</v>
      </c>
      <c r="E997" t="s">
        <v>166</v>
      </c>
      <c r="F997" t="s">
        <v>170</v>
      </c>
      <c r="G997" t="s">
        <v>9</v>
      </c>
      <c r="H997" s="1">
        <v>-1</v>
      </c>
      <c r="I997" s="1">
        <v>0</v>
      </c>
      <c r="J997" s="1">
        <v>-0.01</v>
      </c>
      <c r="K997" s="1">
        <v>0</v>
      </c>
      <c r="L997" t="s">
        <v>9</v>
      </c>
      <c r="M997" t="s">
        <v>9</v>
      </c>
      <c r="N997" t="s">
        <v>357</v>
      </c>
    </row>
    <row r="998" spans="1:14" x14ac:dyDescent="0.25">
      <c r="A998" t="s">
        <v>8</v>
      </c>
      <c r="B998" t="s">
        <v>41</v>
      </c>
      <c r="C998" t="s">
        <v>9</v>
      </c>
      <c r="D998" t="s">
        <v>42</v>
      </c>
      <c r="E998" t="s">
        <v>257</v>
      </c>
      <c r="F998" t="s">
        <v>258</v>
      </c>
      <c r="G998" t="s">
        <v>9</v>
      </c>
      <c r="H998" s="1">
        <v>85</v>
      </c>
      <c r="I998" s="1">
        <v>85</v>
      </c>
      <c r="J998" s="1">
        <v>0.18240343347639501</v>
      </c>
      <c r="K998" s="1">
        <v>0.18240343347639501</v>
      </c>
      <c r="L998" t="s">
        <v>9</v>
      </c>
      <c r="M998" t="s">
        <v>9</v>
      </c>
      <c r="N998" t="s">
        <v>357</v>
      </c>
    </row>
    <row r="999" spans="1:14" x14ac:dyDescent="0.25">
      <c r="A999" t="s">
        <v>8</v>
      </c>
      <c r="B999" t="s">
        <v>41</v>
      </c>
      <c r="C999" t="s">
        <v>9</v>
      </c>
      <c r="D999" t="s">
        <v>42</v>
      </c>
      <c r="E999" t="s">
        <v>229</v>
      </c>
      <c r="F999" t="s">
        <v>230</v>
      </c>
      <c r="G999" t="s">
        <v>9</v>
      </c>
      <c r="H999" s="1">
        <v>75</v>
      </c>
      <c r="I999" s="1">
        <v>75</v>
      </c>
      <c r="J999" s="1">
        <v>0.16523605150214599</v>
      </c>
      <c r="K999" s="1">
        <v>0.16523605150214599</v>
      </c>
      <c r="L999" t="s">
        <v>9</v>
      </c>
      <c r="M999" t="s">
        <v>9</v>
      </c>
      <c r="N999" t="s">
        <v>357</v>
      </c>
    </row>
    <row r="1000" spans="1:14" x14ac:dyDescent="0.25">
      <c r="A1000" t="s">
        <v>8</v>
      </c>
      <c r="B1000" t="s">
        <v>41</v>
      </c>
      <c r="C1000" t="s">
        <v>9</v>
      </c>
      <c r="D1000" t="s">
        <v>42</v>
      </c>
      <c r="E1000" t="s">
        <v>180</v>
      </c>
      <c r="F1000" t="s">
        <v>218</v>
      </c>
      <c r="G1000" t="s">
        <v>215</v>
      </c>
      <c r="H1000" s="1">
        <v>435</v>
      </c>
      <c r="I1000" s="1">
        <v>435</v>
      </c>
      <c r="J1000" s="1">
        <v>0.93133047210300401</v>
      </c>
      <c r="K1000" s="1">
        <v>0.93133047210300401</v>
      </c>
      <c r="L1000" t="s">
        <v>9</v>
      </c>
      <c r="M1000" t="s">
        <v>9</v>
      </c>
      <c r="N1000" t="s">
        <v>357</v>
      </c>
    </row>
    <row r="1001" spans="1:14" x14ac:dyDescent="0.25">
      <c r="A1001" t="s">
        <v>8</v>
      </c>
      <c r="B1001" t="s">
        <v>41</v>
      </c>
      <c r="C1001" t="s">
        <v>9</v>
      </c>
      <c r="D1001" t="s">
        <v>42</v>
      </c>
      <c r="E1001" t="s">
        <v>242</v>
      </c>
      <c r="F1001" t="s">
        <v>237</v>
      </c>
      <c r="G1001" t="s">
        <v>9</v>
      </c>
      <c r="H1001" s="1">
        <v>20</v>
      </c>
      <c r="I1001" s="1">
        <v>20</v>
      </c>
      <c r="J1001" s="1">
        <v>3.8626609442060103E-2</v>
      </c>
      <c r="K1001" s="1">
        <v>3.8626609442060103E-2</v>
      </c>
      <c r="L1001" t="s">
        <v>9</v>
      </c>
      <c r="M1001" t="s">
        <v>9</v>
      </c>
      <c r="N1001" t="s">
        <v>357</v>
      </c>
    </row>
    <row r="1002" spans="1:14" x14ac:dyDescent="0.25">
      <c r="A1002" t="s">
        <v>8</v>
      </c>
      <c r="B1002" t="s">
        <v>41</v>
      </c>
      <c r="C1002" t="s">
        <v>9</v>
      </c>
      <c r="D1002" t="s">
        <v>42</v>
      </c>
      <c r="E1002" t="s">
        <v>257</v>
      </c>
      <c r="F1002" t="s">
        <v>262</v>
      </c>
      <c r="G1002" t="s">
        <v>9</v>
      </c>
      <c r="H1002" s="1">
        <v>15</v>
      </c>
      <c r="I1002" s="1">
        <v>15</v>
      </c>
      <c r="J1002" s="1">
        <v>3.0042918454935601E-2</v>
      </c>
      <c r="K1002" s="1">
        <v>3.0042918454935601E-2</v>
      </c>
      <c r="L1002" t="s">
        <v>9</v>
      </c>
      <c r="M1002" t="s">
        <v>9</v>
      </c>
      <c r="N1002" t="s">
        <v>357</v>
      </c>
    </row>
    <row r="1003" spans="1:14" x14ac:dyDescent="0.25">
      <c r="A1003" t="s">
        <v>8</v>
      </c>
      <c r="B1003" t="s">
        <v>41</v>
      </c>
      <c r="C1003" t="s">
        <v>9</v>
      </c>
      <c r="D1003" t="s">
        <v>42</v>
      </c>
      <c r="E1003" t="s">
        <v>257</v>
      </c>
      <c r="F1003" t="s">
        <v>261</v>
      </c>
      <c r="G1003" t="s">
        <v>9</v>
      </c>
      <c r="H1003" s="1">
        <v>85</v>
      </c>
      <c r="I1003" s="1">
        <v>85</v>
      </c>
      <c r="J1003" s="1">
        <v>0.178111587982833</v>
      </c>
      <c r="K1003" s="1">
        <v>0.178111587982833</v>
      </c>
      <c r="L1003" t="s">
        <v>9</v>
      </c>
      <c r="M1003" t="s">
        <v>9</v>
      </c>
      <c r="N1003" t="s">
        <v>357</v>
      </c>
    </row>
    <row r="1004" spans="1:14" x14ac:dyDescent="0.25">
      <c r="A1004" t="s">
        <v>8</v>
      </c>
      <c r="B1004" t="s">
        <v>41</v>
      </c>
      <c r="C1004" t="s">
        <v>9</v>
      </c>
      <c r="D1004" t="s">
        <v>42</v>
      </c>
      <c r="E1004" t="s">
        <v>242</v>
      </c>
      <c r="F1004" t="s">
        <v>235</v>
      </c>
      <c r="G1004" t="s">
        <v>9</v>
      </c>
      <c r="H1004" s="1">
        <v>70</v>
      </c>
      <c r="I1004" s="1">
        <v>70</v>
      </c>
      <c r="J1004" s="1">
        <v>0.14806866952789699</v>
      </c>
      <c r="K1004" s="1">
        <v>0.14806866952789699</v>
      </c>
      <c r="L1004" t="s">
        <v>9</v>
      </c>
      <c r="M1004" t="s">
        <v>9</v>
      </c>
      <c r="N1004" t="s">
        <v>357</v>
      </c>
    </row>
    <row r="1005" spans="1:14" x14ac:dyDescent="0.25">
      <c r="A1005" t="s">
        <v>8</v>
      </c>
      <c r="B1005" t="s">
        <v>41</v>
      </c>
      <c r="C1005" t="s">
        <v>9</v>
      </c>
      <c r="D1005" t="s">
        <v>42</v>
      </c>
      <c r="E1005" t="s">
        <v>242</v>
      </c>
      <c r="F1005" t="s">
        <v>248</v>
      </c>
      <c r="G1005" t="s">
        <v>9</v>
      </c>
      <c r="H1005" s="1">
        <v>-1</v>
      </c>
      <c r="I1005" s="1">
        <v>0</v>
      </c>
      <c r="J1005" s="1">
        <v>-0.01</v>
      </c>
      <c r="K1005" s="1">
        <v>0</v>
      </c>
      <c r="L1005" t="s">
        <v>9</v>
      </c>
      <c r="M1005" t="s">
        <v>9</v>
      </c>
      <c r="N1005" t="s">
        <v>357</v>
      </c>
    </row>
    <row r="1006" spans="1:14" x14ac:dyDescent="0.25">
      <c r="A1006" t="s">
        <v>8</v>
      </c>
      <c r="B1006" t="s">
        <v>41</v>
      </c>
      <c r="C1006" t="s">
        <v>9</v>
      </c>
      <c r="D1006" t="s">
        <v>42</v>
      </c>
      <c r="E1006" t="s">
        <v>242</v>
      </c>
      <c r="F1006" t="s">
        <v>238</v>
      </c>
      <c r="G1006" t="s">
        <v>9</v>
      </c>
      <c r="H1006" s="1">
        <v>10</v>
      </c>
      <c r="I1006" s="1">
        <v>10</v>
      </c>
      <c r="J1006" s="1">
        <v>1.7167381974248899E-2</v>
      </c>
      <c r="K1006" s="1">
        <v>1.7167381974248899E-2</v>
      </c>
      <c r="L1006" t="s">
        <v>9</v>
      </c>
      <c r="M1006" t="s">
        <v>9</v>
      </c>
      <c r="N1006" t="s">
        <v>357</v>
      </c>
    </row>
    <row r="1007" spans="1:14" x14ac:dyDescent="0.25">
      <c r="A1007" t="s">
        <v>8</v>
      </c>
      <c r="B1007" t="s">
        <v>41</v>
      </c>
      <c r="C1007" t="s">
        <v>9</v>
      </c>
      <c r="D1007" t="s">
        <v>42</v>
      </c>
      <c r="E1007" t="s">
        <v>242</v>
      </c>
      <c r="F1007" t="s">
        <v>234</v>
      </c>
      <c r="G1007" t="s">
        <v>9</v>
      </c>
      <c r="H1007" s="1">
        <v>190</v>
      </c>
      <c r="I1007" s="1">
        <v>190</v>
      </c>
      <c r="J1007" s="1">
        <v>0.40557939914163099</v>
      </c>
      <c r="K1007" s="1">
        <v>0.40557939914163099</v>
      </c>
      <c r="L1007" t="s">
        <v>9</v>
      </c>
      <c r="M1007" t="s">
        <v>9</v>
      </c>
      <c r="N1007" t="s">
        <v>357</v>
      </c>
    </row>
    <row r="1008" spans="1:14" x14ac:dyDescent="0.25">
      <c r="A1008" t="s">
        <v>8</v>
      </c>
      <c r="B1008" t="s">
        <v>41</v>
      </c>
      <c r="C1008" t="s">
        <v>9</v>
      </c>
      <c r="D1008" t="s">
        <v>42</v>
      </c>
      <c r="E1008" t="s">
        <v>168</v>
      </c>
      <c r="F1008" t="s">
        <v>274</v>
      </c>
      <c r="G1008" t="s">
        <v>9</v>
      </c>
      <c r="H1008" s="1">
        <v>25</v>
      </c>
      <c r="I1008" s="1">
        <v>25</v>
      </c>
      <c r="J1008" s="1">
        <v>5.7939914163090099E-2</v>
      </c>
      <c r="K1008" s="1">
        <v>5.7939914163090099E-2</v>
      </c>
      <c r="L1008" t="s">
        <v>9</v>
      </c>
      <c r="M1008" t="s">
        <v>9</v>
      </c>
      <c r="N1008" t="s">
        <v>357</v>
      </c>
    </row>
    <row r="1009" spans="1:14" x14ac:dyDescent="0.25">
      <c r="A1009" t="s">
        <v>8</v>
      </c>
      <c r="B1009" t="s">
        <v>41</v>
      </c>
      <c r="C1009" t="s">
        <v>9</v>
      </c>
      <c r="D1009" t="s">
        <v>42</v>
      </c>
      <c r="E1009" t="s">
        <v>168</v>
      </c>
      <c r="F1009" t="s">
        <v>273</v>
      </c>
      <c r="G1009" t="s">
        <v>9</v>
      </c>
      <c r="H1009" s="1">
        <v>80</v>
      </c>
      <c r="I1009" s="1">
        <v>80</v>
      </c>
      <c r="J1009" s="1">
        <v>0.16738197424892701</v>
      </c>
      <c r="K1009" s="1">
        <v>0.16738197424892701</v>
      </c>
      <c r="L1009" t="s">
        <v>9</v>
      </c>
      <c r="M1009" t="s">
        <v>9</v>
      </c>
      <c r="N1009" t="s">
        <v>357</v>
      </c>
    </row>
    <row r="1010" spans="1:14" x14ac:dyDescent="0.25">
      <c r="A1010" t="s">
        <v>8</v>
      </c>
      <c r="B1010" t="s">
        <v>41</v>
      </c>
      <c r="C1010" t="s">
        <v>9</v>
      </c>
      <c r="D1010" t="s">
        <v>42</v>
      </c>
      <c r="E1010" t="s">
        <v>232</v>
      </c>
      <c r="F1010" t="s">
        <v>9</v>
      </c>
      <c r="G1010" t="s">
        <v>9</v>
      </c>
      <c r="H1010" s="1">
        <v>465</v>
      </c>
      <c r="I1010" s="1">
        <v>465</v>
      </c>
      <c r="J1010" s="1">
        <v>1</v>
      </c>
      <c r="K1010" s="1">
        <v>1</v>
      </c>
      <c r="L1010" t="s">
        <v>9</v>
      </c>
      <c r="M1010" t="s">
        <v>9</v>
      </c>
      <c r="N1010" t="s">
        <v>357</v>
      </c>
    </row>
    <row r="1011" spans="1:14" x14ac:dyDescent="0.25">
      <c r="A1011" t="s">
        <v>8</v>
      </c>
      <c r="B1011" t="s">
        <v>41</v>
      </c>
      <c r="C1011" t="s">
        <v>9</v>
      </c>
      <c r="D1011" t="s">
        <v>42</v>
      </c>
      <c r="E1011" t="s">
        <v>229</v>
      </c>
      <c r="F1011" t="s">
        <v>217</v>
      </c>
      <c r="G1011" t="s">
        <v>9</v>
      </c>
      <c r="H1011" s="1">
        <v>-1</v>
      </c>
      <c r="I1011" s="1">
        <v>0</v>
      </c>
      <c r="J1011" s="1">
        <v>-0.01</v>
      </c>
      <c r="K1011" s="1">
        <v>0</v>
      </c>
      <c r="L1011" t="s">
        <v>9</v>
      </c>
      <c r="M1011" t="s">
        <v>9</v>
      </c>
      <c r="N1011" t="s">
        <v>357</v>
      </c>
    </row>
    <row r="1012" spans="1:14" x14ac:dyDescent="0.25">
      <c r="A1012" t="s">
        <v>8</v>
      </c>
      <c r="B1012" t="s">
        <v>41</v>
      </c>
      <c r="C1012" t="s">
        <v>9</v>
      </c>
      <c r="D1012" t="s">
        <v>42</v>
      </c>
      <c r="E1012" t="s">
        <v>229</v>
      </c>
      <c r="F1012" t="s">
        <v>248</v>
      </c>
      <c r="G1012" t="s">
        <v>9</v>
      </c>
      <c r="H1012" s="1">
        <v>-1</v>
      </c>
      <c r="I1012" s="1">
        <v>0</v>
      </c>
      <c r="J1012" s="1">
        <v>-0.01</v>
      </c>
      <c r="K1012" s="1">
        <v>0</v>
      </c>
      <c r="L1012" t="s">
        <v>9</v>
      </c>
      <c r="M1012" t="s">
        <v>9</v>
      </c>
      <c r="N1012" t="s">
        <v>357</v>
      </c>
    </row>
    <row r="1013" spans="1:14" x14ac:dyDescent="0.25">
      <c r="A1013" t="s">
        <v>8</v>
      </c>
      <c r="B1013" t="s">
        <v>41</v>
      </c>
      <c r="C1013" t="s">
        <v>9</v>
      </c>
      <c r="D1013" t="s">
        <v>42</v>
      </c>
      <c r="E1013" t="s">
        <v>257</v>
      </c>
      <c r="F1013" t="s">
        <v>228</v>
      </c>
      <c r="G1013" t="s">
        <v>9</v>
      </c>
      <c r="H1013" s="1">
        <v>-1</v>
      </c>
      <c r="I1013" s="1">
        <v>0</v>
      </c>
      <c r="J1013" s="1">
        <v>-0.01</v>
      </c>
      <c r="K1013" s="1">
        <v>0</v>
      </c>
      <c r="L1013" t="s">
        <v>9</v>
      </c>
      <c r="M1013" t="s">
        <v>9</v>
      </c>
      <c r="N1013" t="s">
        <v>357</v>
      </c>
    </row>
    <row r="1014" spans="1:14" x14ac:dyDescent="0.25">
      <c r="A1014" t="s">
        <v>8</v>
      </c>
      <c r="B1014" t="s">
        <v>43</v>
      </c>
      <c r="C1014" t="s">
        <v>9</v>
      </c>
      <c r="D1014" t="s">
        <v>44</v>
      </c>
      <c r="E1014" t="s">
        <v>10</v>
      </c>
      <c r="F1014" t="s">
        <v>240</v>
      </c>
      <c r="G1014" t="s">
        <v>9</v>
      </c>
      <c r="H1014" s="1">
        <v>1</v>
      </c>
      <c r="I1014" s="1" t="s">
        <v>9</v>
      </c>
      <c r="J1014" s="1" t="s">
        <v>9</v>
      </c>
      <c r="K1014" s="1" t="s">
        <v>9</v>
      </c>
      <c r="L1014" t="s">
        <v>9</v>
      </c>
      <c r="M1014" t="s">
        <v>9</v>
      </c>
      <c r="N1014" t="s">
        <v>357</v>
      </c>
    </row>
    <row r="1015" spans="1:14" x14ac:dyDescent="0.25">
      <c r="A1015" t="s">
        <v>8</v>
      </c>
      <c r="B1015" t="s">
        <v>43</v>
      </c>
      <c r="C1015" t="s">
        <v>9</v>
      </c>
      <c r="D1015" t="s">
        <v>44</v>
      </c>
      <c r="E1015" t="s">
        <v>172</v>
      </c>
      <c r="F1015" t="s">
        <v>9</v>
      </c>
      <c r="G1015" t="s">
        <v>9</v>
      </c>
      <c r="H1015" s="1" t="s">
        <v>9</v>
      </c>
      <c r="I1015" s="1" t="s">
        <v>9</v>
      </c>
      <c r="J1015" s="1" t="s">
        <v>9</v>
      </c>
      <c r="K1015" s="1" t="s">
        <v>9</v>
      </c>
      <c r="L1015">
        <v>7.1549300000000002</v>
      </c>
      <c r="M1015">
        <v>8</v>
      </c>
      <c r="N1015" t="s">
        <v>357</v>
      </c>
    </row>
    <row r="1016" spans="1:14" x14ac:dyDescent="0.25">
      <c r="A1016" t="s">
        <v>8</v>
      </c>
      <c r="B1016" t="s">
        <v>43</v>
      </c>
      <c r="C1016" t="s">
        <v>9</v>
      </c>
      <c r="D1016" t="s">
        <v>44</v>
      </c>
      <c r="E1016" t="s">
        <v>165</v>
      </c>
      <c r="F1016" t="s">
        <v>9</v>
      </c>
      <c r="G1016" t="s">
        <v>9</v>
      </c>
      <c r="H1016" s="1" t="s">
        <v>9</v>
      </c>
      <c r="I1016" s="1" t="s">
        <v>9</v>
      </c>
      <c r="J1016" s="1" t="s">
        <v>9</v>
      </c>
      <c r="K1016" s="1" t="s">
        <v>9</v>
      </c>
      <c r="L1016">
        <v>29.240349999999999</v>
      </c>
      <c r="M1016">
        <v>30</v>
      </c>
      <c r="N1016" t="s">
        <v>357</v>
      </c>
    </row>
    <row r="1017" spans="1:14" x14ac:dyDescent="0.25">
      <c r="A1017" t="s">
        <v>8</v>
      </c>
      <c r="B1017" t="s">
        <v>43</v>
      </c>
      <c r="C1017" t="s">
        <v>9</v>
      </c>
      <c r="D1017" t="s">
        <v>44</v>
      </c>
      <c r="E1017" t="s">
        <v>353</v>
      </c>
      <c r="F1017" t="s">
        <v>16</v>
      </c>
      <c r="G1017" t="s">
        <v>9</v>
      </c>
      <c r="H1017" s="1">
        <v>35</v>
      </c>
      <c r="I1017" s="1">
        <v>35</v>
      </c>
      <c r="J1017" s="1">
        <v>3.7486218302094802E-2</v>
      </c>
      <c r="K1017" s="1">
        <v>3.7486218302094802E-2</v>
      </c>
      <c r="L1017" t="s">
        <v>9</v>
      </c>
      <c r="M1017" t="s">
        <v>9</v>
      </c>
      <c r="N1017" t="s">
        <v>357</v>
      </c>
    </row>
    <row r="1018" spans="1:14" x14ac:dyDescent="0.25">
      <c r="A1018" t="s">
        <v>8</v>
      </c>
      <c r="B1018" t="s">
        <v>43</v>
      </c>
      <c r="C1018" t="s">
        <v>9</v>
      </c>
      <c r="D1018" t="s">
        <v>44</v>
      </c>
      <c r="E1018" t="s">
        <v>166</v>
      </c>
      <c r="F1018" t="s">
        <v>252</v>
      </c>
      <c r="G1018" t="s">
        <v>9</v>
      </c>
      <c r="H1018" s="1">
        <v>30</v>
      </c>
      <c r="I1018" s="1">
        <v>30</v>
      </c>
      <c r="J1018" s="1">
        <v>3.5281146637265698E-2</v>
      </c>
      <c r="K1018" s="1">
        <v>3.5281146637265698E-2</v>
      </c>
      <c r="L1018" t="s">
        <v>9</v>
      </c>
      <c r="M1018" t="s">
        <v>9</v>
      </c>
      <c r="N1018" t="s">
        <v>357</v>
      </c>
    </row>
    <row r="1019" spans="1:14" x14ac:dyDescent="0.25">
      <c r="A1019" t="s">
        <v>8</v>
      </c>
      <c r="B1019" t="s">
        <v>43</v>
      </c>
      <c r="C1019" t="s">
        <v>9</v>
      </c>
      <c r="D1019" t="s">
        <v>44</v>
      </c>
      <c r="E1019" t="s">
        <v>166</v>
      </c>
      <c r="F1019" t="s">
        <v>254</v>
      </c>
      <c r="G1019" t="s">
        <v>9</v>
      </c>
      <c r="H1019" s="1">
        <v>10</v>
      </c>
      <c r="I1019" s="1">
        <v>10</v>
      </c>
      <c r="J1019" s="1">
        <v>8.8202866593164297E-3</v>
      </c>
      <c r="K1019" s="1">
        <v>8.8202866593164297E-3</v>
      </c>
      <c r="L1019" t="s">
        <v>9</v>
      </c>
      <c r="M1019" t="s">
        <v>9</v>
      </c>
      <c r="N1019" t="s">
        <v>357</v>
      </c>
    </row>
    <row r="1020" spans="1:14" x14ac:dyDescent="0.25">
      <c r="A1020" t="s">
        <v>8</v>
      </c>
      <c r="B1020" t="s">
        <v>43</v>
      </c>
      <c r="C1020" t="s">
        <v>9</v>
      </c>
      <c r="D1020" t="s">
        <v>44</v>
      </c>
      <c r="E1020" t="s">
        <v>353</v>
      </c>
      <c r="F1020" t="s">
        <v>13</v>
      </c>
      <c r="G1020" t="s">
        <v>9</v>
      </c>
      <c r="H1020" s="1">
        <v>200</v>
      </c>
      <c r="I1020" s="1">
        <v>200</v>
      </c>
      <c r="J1020" s="1">
        <v>0.22050716648291099</v>
      </c>
      <c r="K1020" s="1">
        <v>0.22050716648291099</v>
      </c>
      <c r="L1020" t="s">
        <v>9</v>
      </c>
      <c r="M1020" t="s">
        <v>9</v>
      </c>
      <c r="N1020" t="s">
        <v>357</v>
      </c>
    </row>
    <row r="1021" spans="1:14" x14ac:dyDescent="0.25">
      <c r="A1021" t="s">
        <v>8</v>
      </c>
      <c r="B1021" t="s">
        <v>43</v>
      </c>
      <c r="C1021" t="s">
        <v>9</v>
      </c>
      <c r="D1021" t="s">
        <v>44</v>
      </c>
      <c r="E1021" t="s">
        <v>166</v>
      </c>
      <c r="F1021" t="s">
        <v>253</v>
      </c>
      <c r="G1021" t="s">
        <v>9</v>
      </c>
      <c r="H1021" s="1">
        <v>10</v>
      </c>
      <c r="I1021" s="1">
        <v>10</v>
      </c>
      <c r="J1021" s="1">
        <v>1.21278941565601E-2</v>
      </c>
      <c r="K1021" s="1">
        <v>1.21278941565601E-2</v>
      </c>
      <c r="L1021" t="s">
        <v>9</v>
      </c>
      <c r="M1021" t="s">
        <v>9</v>
      </c>
      <c r="N1021" t="s">
        <v>357</v>
      </c>
    </row>
    <row r="1022" spans="1:14" x14ac:dyDescent="0.25">
      <c r="A1022" t="s">
        <v>8</v>
      </c>
      <c r="B1022" t="s">
        <v>43</v>
      </c>
      <c r="C1022" t="s">
        <v>9</v>
      </c>
      <c r="D1022" t="s">
        <v>44</v>
      </c>
      <c r="E1022" t="s">
        <v>229</v>
      </c>
      <c r="F1022" t="s">
        <v>217</v>
      </c>
      <c r="G1022" t="s">
        <v>9</v>
      </c>
      <c r="H1022" s="1">
        <v>-1</v>
      </c>
      <c r="I1022" s="1">
        <v>0</v>
      </c>
      <c r="J1022" s="1">
        <v>-0.01</v>
      </c>
      <c r="K1022" s="1">
        <v>0</v>
      </c>
      <c r="L1022" t="s">
        <v>9</v>
      </c>
      <c r="M1022" t="s">
        <v>9</v>
      </c>
      <c r="N1022" t="s">
        <v>357</v>
      </c>
    </row>
    <row r="1023" spans="1:14" x14ac:dyDescent="0.25">
      <c r="A1023" t="s">
        <v>8</v>
      </c>
      <c r="B1023" t="s">
        <v>43</v>
      </c>
      <c r="C1023" t="s">
        <v>9</v>
      </c>
      <c r="D1023" t="s">
        <v>44</v>
      </c>
      <c r="E1023" t="s">
        <v>353</v>
      </c>
      <c r="F1023" t="s">
        <v>14</v>
      </c>
      <c r="G1023" t="s">
        <v>9</v>
      </c>
      <c r="H1023" s="1">
        <v>405</v>
      </c>
      <c r="I1023" s="1">
        <v>405</v>
      </c>
      <c r="J1023" s="1">
        <v>0.448732083792723</v>
      </c>
      <c r="K1023" s="1">
        <v>0.448732083792723</v>
      </c>
      <c r="L1023" t="s">
        <v>9</v>
      </c>
      <c r="M1023" t="s">
        <v>9</v>
      </c>
      <c r="N1023" t="s">
        <v>357</v>
      </c>
    </row>
    <row r="1024" spans="1:14" x14ac:dyDescent="0.25">
      <c r="A1024" t="s">
        <v>8</v>
      </c>
      <c r="B1024" t="s">
        <v>43</v>
      </c>
      <c r="C1024" t="s">
        <v>9</v>
      </c>
      <c r="D1024" t="s">
        <v>44</v>
      </c>
      <c r="E1024" t="s">
        <v>166</v>
      </c>
      <c r="F1024" t="s">
        <v>167</v>
      </c>
      <c r="G1024" t="s">
        <v>9</v>
      </c>
      <c r="H1024" s="1">
        <v>30</v>
      </c>
      <c r="I1024" s="1">
        <v>30</v>
      </c>
      <c r="J1024" s="1">
        <v>3.30760749724366E-2</v>
      </c>
      <c r="K1024" s="1">
        <v>3.30760749724366E-2</v>
      </c>
      <c r="L1024" t="s">
        <v>9</v>
      </c>
      <c r="M1024" t="s">
        <v>9</v>
      </c>
      <c r="N1024" t="s">
        <v>357</v>
      </c>
    </row>
    <row r="1025" spans="1:14" x14ac:dyDescent="0.25">
      <c r="A1025" t="s">
        <v>8</v>
      </c>
      <c r="B1025" t="s">
        <v>43</v>
      </c>
      <c r="C1025" t="s">
        <v>9</v>
      </c>
      <c r="D1025" t="s">
        <v>44</v>
      </c>
      <c r="E1025" t="s">
        <v>257</v>
      </c>
      <c r="F1025" t="s">
        <v>280</v>
      </c>
      <c r="G1025" t="s">
        <v>9</v>
      </c>
      <c r="H1025" s="1">
        <v>-1</v>
      </c>
      <c r="I1025" s="1">
        <v>0</v>
      </c>
      <c r="J1025" s="1">
        <v>-0.01</v>
      </c>
      <c r="K1025" s="1">
        <v>0</v>
      </c>
      <c r="L1025" t="s">
        <v>9</v>
      </c>
      <c r="M1025" t="s">
        <v>9</v>
      </c>
      <c r="N1025" t="s">
        <v>357</v>
      </c>
    </row>
    <row r="1026" spans="1:14" x14ac:dyDescent="0.25">
      <c r="A1026" t="s">
        <v>8</v>
      </c>
      <c r="B1026" t="s">
        <v>43</v>
      </c>
      <c r="C1026" t="s">
        <v>9</v>
      </c>
      <c r="D1026" t="s">
        <v>44</v>
      </c>
      <c r="E1026" t="s">
        <v>166</v>
      </c>
      <c r="F1026" t="s">
        <v>169</v>
      </c>
      <c r="G1026" t="s">
        <v>9</v>
      </c>
      <c r="H1026" s="1">
        <v>785</v>
      </c>
      <c r="I1026" s="1">
        <v>785</v>
      </c>
      <c r="J1026" s="1">
        <v>0.86549062844542402</v>
      </c>
      <c r="K1026" s="1">
        <v>0.86549062844542402</v>
      </c>
      <c r="L1026" t="s">
        <v>9</v>
      </c>
      <c r="M1026" t="s">
        <v>9</v>
      </c>
      <c r="N1026" t="s">
        <v>357</v>
      </c>
    </row>
    <row r="1027" spans="1:14" x14ac:dyDescent="0.25">
      <c r="A1027" t="s">
        <v>8</v>
      </c>
      <c r="B1027" t="s">
        <v>43</v>
      </c>
      <c r="C1027" t="s">
        <v>9</v>
      </c>
      <c r="D1027" t="s">
        <v>44</v>
      </c>
      <c r="E1027" t="s">
        <v>257</v>
      </c>
      <c r="F1027" t="s">
        <v>260</v>
      </c>
      <c r="G1027" t="s">
        <v>9</v>
      </c>
      <c r="H1027" s="1">
        <v>300</v>
      </c>
      <c r="I1027" s="1">
        <v>300</v>
      </c>
      <c r="J1027" s="1">
        <v>0.33186328555678102</v>
      </c>
      <c r="K1027" s="1">
        <v>0.33186328555678102</v>
      </c>
      <c r="L1027" t="s">
        <v>9</v>
      </c>
      <c r="M1027" t="s">
        <v>9</v>
      </c>
      <c r="N1027" t="s">
        <v>357</v>
      </c>
    </row>
    <row r="1028" spans="1:14" x14ac:dyDescent="0.25">
      <c r="A1028" t="s">
        <v>8</v>
      </c>
      <c r="B1028" t="s">
        <v>43</v>
      </c>
      <c r="C1028" t="s">
        <v>9</v>
      </c>
      <c r="D1028" t="s">
        <v>44</v>
      </c>
      <c r="E1028" t="s">
        <v>257</v>
      </c>
      <c r="F1028" t="s">
        <v>259</v>
      </c>
      <c r="G1028" t="s">
        <v>9</v>
      </c>
      <c r="H1028" s="1">
        <v>245</v>
      </c>
      <c r="I1028" s="1">
        <v>245</v>
      </c>
      <c r="J1028" s="1">
        <v>0.27122381477398</v>
      </c>
      <c r="K1028" s="1">
        <v>0.27122381477398</v>
      </c>
      <c r="L1028" t="s">
        <v>9</v>
      </c>
      <c r="M1028" t="s">
        <v>9</v>
      </c>
      <c r="N1028" t="s">
        <v>357</v>
      </c>
    </row>
    <row r="1029" spans="1:14" x14ac:dyDescent="0.25">
      <c r="A1029" t="s">
        <v>8</v>
      </c>
      <c r="B1029" t="s">
        <v>43</v>
      </c>
      <c r="C1029" t="s">
        <v>9</v>
      </c>
      <c r="D1029" t="s">
        <v>44</v>
      </c>
      <c r="E1029" t="s">
        <v>166</v>
      </c>
      <c r="F1029" t="s">
        <v>171</v>
      </c>
      <c r="G1029" t="s">
        <v>9</v>
      </c>
      <c r="H1029" s="1">
        <v>10</v>
      </c>
      <c r="I1029" s="1">
        <v>10</v>
      </c>
      <c r="J1029" s="1">
        <v>1.21278941565601E-2</v>
      </c>
      <c r="K1029" s="1">
        <v>1.21278941565601E-2</v>
      </c>
      <c r="L1029" t="s">
        <v>9</v>
      </c>
      <c r="M1029" t="s">
        <v>9</v>
      </c>
      <c r="N1029" t="s">
        <v>357</v>
      </c>
    </row>
    <row r="1030" spans="1:14" x14ac:dyDescent="0.25">
      <c r="A1030" t="s">
        <v>8</v>
      </c>
      <c r="B1030" t="s">
        <v>43</v>
      </c>
      <c r="C1030" t="s">
        <v>9</v>
      </c>
      <c r="D1030" t="s">
        <v>44</v>
      </c>
      <c r="E1030" t="s">
        <v>353</v>
      </c>
      <c r="F1030" t="s">
        <v>15</v>
      </c>
      <c r="G1030" t="s">
        <v>9</v>
      </c>
      <c r="H1030" s="1">
        <v>260</v>
      </c>
      <c r="I1030" s="1">
        <v>260</v>
      </c>
      <c r="J1030" s="1">
        <v>0.288864388092613</v>
      </c>
      <c r="K1030" s="1">
        <v>0.288864388092613</v>
      </c>
      <c r="L1030" t="s">
        <v>9</v>
      </c>
      <c r="M1030" t="s">
        <v>9</v>
      </c>
      <c r="N1030" t="s">
        <v>357</v>
      </c>
    </row>
    <row r="1031" spans="1:14" x14ac:dyDescent="0.25">
      <c r="A1031" t="s">
        <v>8</v>
      </c>
      <c r="B1031" t="s">
        <v>43</v>
      </c>
      <c r="C1031" t="s">
        <v>9</v>
      </c>
      <c r="D1031" t="s">
        <v>44</v>
      </c>
      <c r="E1031" t="s">
        <v>242</v>
      </c>
      <c r="F1031" t="s">
        <v>239</v>
      </c>
      <c r="G1031" t="s">
        <v>9</v>
      </c>
      <c r="H1031" s="1">
        <v>310</v>
      </c>
      <c r="I1031" s="1">
        <v>310</v>
      </c>
      <c r="J1031" s="1">
        <v>0.34399117971334098</v>
      </c>
      <c r="K1031" s="1">
        <v>0.34399117971334098</v>
      </c>
      <c r="L1031" t="s">
        <v>9</v>
      </c>
      <c r="M1031" t="s">
        <v>9</v>
      </c>
      <c r="N1031" t="s">
        <v>357</v>
      </c>
    </row>
    <row r="1032" spans="1:14" x14ac:dyDescent="0.25">
      <c r="A1032" t="s">
        <v>8</v>
      </c>
      <c r="B1032" t="s">
        <v>43</v>
      </c>
      <c r="C1032" t="s">
        <v>9</v>
      </c>
      <c r="D1032" t="s">
        <v>44</v>
      </c>
      <c r="E1032" t="s">
        <v>166</v>
      </c>
      <c r="F1032" t="s">
        <v>248</v>
      </c>
      <c r="G1032" t="s">
        <v>9</v>
      </c>
      <c r="H1032" s="1">
        <v>-1</v>
      </c>
      <c r="I1032" s="1">
        <v>0</v>
      </c>
      <c r="J1032" s="1">
        <v>-0.01</v>
      </c>
      <c r="K1032" s="1">
        <v>0</v>
      </c>
      <c r="L1032" t="s">
        <v>9</v>
      </c>
      <c r="M1032" t="s">
        <v>9</v>
      </c>
      <c r="N1032" t="s">
        <v>357</v>
      </c>
    </row>
    <row r="1033" spans="1:14" x14ac:dyDescent="0.25">
      <c r="A1033" t="s">
        <v>8</v>
      </c>
      <c r="B1033" t="s">
        <v>43</v>
      </c>
      <c r="C1033" t="s">
        <v>9</v>
      </c>
      <c r="D1033" t="s">
        <v>44</v>
      </c>
      <c r="E1033" t="s">
        <v>242</v>
      </c>
      <c r="F1033" t="s">
        <v>235</v>
      </c>
      <c r="G1033" t="s">
        <v>9</v>
      </c>
      <c r="H1033" s="1">
        <v>125</v>
      </c>
      <c r="I1033" s="1">
        <v>125</v>
      </c>
      <c r="J1033" s="1">
        <v>0.13671444321940501</v>
      </c>
      <c r="K1033" s="1">
        <v>0.13671444321940501</v>
      </c>
      <c r="L1033" t="s">
        <v>9</v>
      </c>
      <c r="M1033" t="s">
        <v>9</v>
      </c>
      <c r="N1033" t="s">
        <v>357</v>
      </c>
    </row>
    <row r="1034" spans="1:14" x14ac:dyDescent="0.25">
      <c r="A1034" t="s">
        <v>8</v>
      </c>
      <c r="B1034" t="s">
        <v>43</v>
      </c>
      <c r="C1034" t="s">
        <v>9</v>
      </c>
      <c r="D1034" t="s">
        <v>44</v>
      </c>
      <c r="E1034" t="s">
        <v>257</v>
      </c>
      <c r="F1034" t="s">
        <v>340</v>
      </c>
      <c r="G1034" t="s">
        <v>9</v>
      </c>
      <c r="H1034" s="1">
        <v>40</v>
      </c>
      <c r="I1034" s="1">
        <v>40</v>
      </c>
      <c r="J1034" s="1">
        <v>4.1896361631752997E-2</v>
      </c>
      <c r="K1034" s="1">
        <v>4.1896361631752997E-2</v>
      </c>
      <c r="L1034" t="s">
        <v>9</v>
      </c>
      <c r="M1034" t="s">
        <v>9</v>
      </c>
      <c r="N1034" t="s">
        <v>357</v>
      </c>
    </row>
    <row r="1035" spans="1:14" x14ac:dyDescent="0.25">
      <c r="A1035" t="s">
        <v>8</v>
      </c>
      <c r="B1035" t="s">
        <v>43</v>
      </c>
      <c r="C1035" t="s">
        <v>9</v>
      </c>
      <c r="D1035" t="s">
        <v>44</v>
      </c>
      <c r="E1035" t="s">
        <v>168</v>
      </c>
      <c r="F1035" t="s">
        <v>272</v>
      </c>
      <c r="G1035" t="s">
        <v>9</v>
      </c>
      <c r="H1035" s="1">
        <v>65</v>
      </c>
      <c r="I1035" s="1">
        <v>65</v>
      </c>
      <c r="J1035" s="1">
        <v>7.1664829106945993E-2</v>
      </c>
      <c r="K1035" s="1">
        <v>7.1664829106945993E-2</v>
      </c>
      <c r="L1035" t="s">
        <v>9</v>
      </c>
      <c r="M1035" t="s">
        <v>9</v>
      </c>
      <c r="N1035" t="s">
        <v>357</v>
      </c>
    </row>
    <row r="1036" spans="1:14" x14ac:dyDescent="0.25">
      <c r="A1036" t="s">
        <v>8</v>
      </c>
      <c r="B1036" t="s">
        <v>43</v>
      </c>
      <c r="C1036" t="s">
        <v>9</v>
      </c>
      <c r="D1036" t="s">
        <v>44</v>
      </c>
      <c r="E1036" t="s">
        <v>168</v>
      </c>
      <c r="F1036" t="s">
        <v>271</v>
      </c>
      <c r="G1036" t="s">
        <v>9</v>
      </c>
      <c r="H1036" s="1">
        <v>655</v>
      </c>
      <c r="I1036" s="1">
        <v>655</v>
      </c>
      <c r="J1036" s="1">
        <v>0.72216097023153303</v>
      </c>
      <c r="K1036" s="1">
        <v>0.72216097023153303</v>
      </c>
      <c r="L1036" t="s">
        <v>9</v>
      </c>
      <c r="M1036" t="s">
        <v>9</v>
      </c>
      <c r="N1036" t="s">
        <v>357</v>
      </c>
    </row>
    <row r="1037" spans="1:14" x14ac:dyDescent="0.25">
      <c r="A1037" t="s">
        <v>8</v>
      </c>
      <c r="B1037" t="s">
        <v>43</v>
      </c>
      <c r="C1037" t="s">
        <v>9</v>
      </c>
      <c r="D1037" t="s">
        <v>44</v>
      </c>
      <c r="E1037" t="s">
        <v>180</v>
      </c>
      <c r="F1037" t="s">
        <v>218</v>
      </c>
      <c r="G1037" t="s">
        <v>215</v>
      </c>
      <c r="H1037">
        <v>690</v>
      </c>
      <c r="I1037">
        <v>690</v>
      </c>
      <c r="J1037">
        <v>0.76074972436604205</v>
      </c>
      <c r="K1037">
        <v>0.76074972436604205</v>
      </c>
      <c r="L1037" s="1" t="s">
        <v>9</v>
      </c>
      <c r="M1037" s="1" t="s">
        <v>9</v>
      </c>
      <c r="N1037" t="s">
        <v>357</v>
      </c>
    </row>
    <row r="1038" spans="1:14" x14ac:dyDescent="0.25">
      <c r="A1038" t="s">
        <v>8</v>
      </c>
      <c r="B1038" t="s">
        <v>43</v>
      </c>
      <c r="C1038" t="s">
        <v>9</v>
      </c>
      <c r="D1038" t="s">
        <v>44</v>
      </c>
      <c r="E1038" t="s">
        <v>166</v>
      </c>
      <c r="F1038" t="s">
        <v>170</v>
      </c>
      <c r="G1038" t="s">
        <v>9</v>
      </c>
      <c r="H1038">
        <v>30</v>
      </c>
      <c r="I1038">
        <v>30</v>
      </c>
      <c r="J1038">
        <v>3.30760749724366E-2</v>
      </c>
      <c r="K1038">
        <v>3.30760749724366E-2</v>
      </c>
      <c r="L1038" s="1" t="s">
        <v>9</v>
      </c>
      <c r="M1038" s="1" t="s">
        <v>9</v>
      </c>
      <c r="N1038" t="s">
        <v>357</v>
      </c>
    </row>
    <row r="1039" spans="1:14" x14ac:dyDescent="0.25">
      <c r="A1039" t="s">
        <v>8</v>
      </c>
      <c r="B1039" t="s">
        <v>43</v>
      </c>
      <c r="C1039" t="s">
        <v>9</v>
      </c>
      <c r="D1039" t="s">
        <v>44</v>
      </c>
      <c r="E1039" t="s">
        <v>242</v>
      </c>
      <c r="F1039" t="s">
        <v>237</v>
      </c>
      <c r="G1039" t="s">
        <v>9</v>
      </c>
      <c r="H1039" s="1">
        <v>45</v>
      </c>
      <c r="I1039">
        <v>45</v>
      </c>
      <c r="J1039">
        <v>5.1819184123483998E-2</v>
      </c>
      <c r="K1039">
        <v>5.1819184123483998E-2</v>
      </c>
      <c r="L1039" t="s">
        <v>9</v>
      </c>
      <c r="M1039" t="s">
        <v>9</v>
      </c>
      <c r="N1039" t="s">
        <v>357</v>
      </c>
    </row>
    <row r="1040" spans="1:14" x14ac:dyDescent="0.25">
      <c r="A1040" t="s">
        <v>8</v>
      </c>
      <c r="B1040" t="s">
        <v>43</v>
      </c>
      <c r="C1040" t="s">
        <v>9</v>
      </c>
      <c r="D1040" t="s">
        <v>44</v>
      </c>
      <c r="E1040" t="s">
        <v>229</v>
      </c>
      <c r="F1040" t="s">
        <v>230</v>
      </c>
      <c r="G1040" t="s">
        <v>9</v>
      </c>
      <c r="H1040" s="1">
        <v>225</v>
      </c>
      <c r="I1040" s="1">
        <v>225</v>
      </c>
      <c r="J1040" s="1">
        <v>0.24586549062844501</v>
      </c>
      <c r="K1040" s="1">
        <v>0.24586549062844501</v>
      </c>
      <c r="L1040" t="s">
        <v>9</v>
      </c>
      <c r="M1040" t="s">
        <v>9</v>
      </c>
      <c r="N1040" t="s">
        <v>357</v>
      </c>
    </row>
    <row r="1041" spans="1:14" x14ac:dyDescent="0.25">
      <c r="A1041" t="s">
        <v>8</v>
      </c>
      <c r="B1041" t="s">
        <v>43</v>
      </c>
      <c r="C1041" t="s">
        <v>9</v>
      </c>
      <c r="D1041" t="s">
        <v>44</v>
      </c>
      <c r="E1041" t="s">
        <v>242</v>
      </c>
      <c r="F1041" t="s">
        <v>236</v>
      </c>
      <c r="G1041" t="s">
        <v>9</v>
      </c>
      <c r="H1041" s="1">
        <v>10</v>
      </c>
      <c r="I1041" s="1">
        <v>10</v>
      </c>
      <c r="J1041" s="1">
        <v>1.32304299889746E-2</v>
      </c>
      <c r="K1041" s="1">
        <v>1.32304299889746E-2</v>
      </c>
      <c r="L1041" t="s">
        <v>9</v>
      </c>
      <c r="M1041" t="s">
        <v>9</v>
      </c>
      <c r="N1041" t="s">
        <v>357</v>
      </c>
    </row>
    <row r="1042" spans="1:14" x14ac:dyDescent="0.25">
      <c r="A1042" t="s">
        <v>8</v>
      </c>
      <c r="B1042" t="s">
        <v>43</v>
      </c>
      <c r="C1042" t="s">
        <v>9</v>
      </c>
      <c r="D1042" t="s">
        <v>44</v>
      </c>
      <c r="E1042" t="s">
        <v>257</v>
      </c>
      <c r="F1042" t="s">
        <v>258</v>
      </c>
      <c r="G1042" t="s">
        <v>9</v>
      </c>
      <c r="H1042" s="1">
        <v>165</v>
      </c>
      <c r="I1042" s="1">
        <v>165</v>
      </c>
      <c r="J1042" s="1">
        <v>0.181918412348401</v>
      </c>
      <c r="K1042" s="1">
        <v>0.181918412348401</v>
      </c>
      <c r="L1042" t="s">
        <v>9</v>
      </c>
      <c r="M1042" t="s">
        <v>9</v>
      </c>
      <c r="N1042" t="s">
        <v>357</v>
      </c>
    </row>
    <row r="1043" spans="1:14" x14ac:dyDescent="0.25">
      <c r="A1043" t="s">
        <v>8</v>
      </c>
      <c r="B1043" t="s">
        <v>43</v>
      </c>
      <c r="C1043" t="s">
        <v>9</v>
      </c>
      <c r="D1043" t="s">
        <v>44</v>
      </c>
      <c r="E1043" t="s">
        <v>180</v>
      </c>
      <c r="F1043" t="s">
        <v>219</v>
      </c>
      <c r="G1043" t="s">
        <v>216</v>
      </c>
      <c r="H1043" s="1">
        <v>215</v>
      </c>
      <c r="I1043" s="1">
        <v>215</v>
      </c>
      <c r="J1043" s="1">
        <v>0.23925027563395801</v>
      </c>
      <c r="K1043" s="1">
        <v>0.23925027563395801</v>
      </c>
      <c r="L1043" t="s">
        <v>9</v>
      </c>
      <c r="M1043" t="s">
        <v>9</v>
      </c>
      <c r="N1043" t="s">
        <v>357</v>
      </c>
    </row>
    <row r="1044" spans="1:14" x14ac:dyDescent="0.25">
      <c r="A1044" t="s">
        <v>8</v>
      </c>
      <c r="B1044" t="s">
        <v>43</v>
      </c>
      <c r="C1044" t="s">
        <v>9</v>
      </c>
      <c r="D1044" t="s">
        <v>44</v>
      </c>
      <c r="E1044" t="s">
        <v>229</v>
      </c>
      <c r="F1044" t="s">
        <v>248</v>
      </c>
      <c r="G1044" t="s">
        <v>9</v>
      </c>
      <c r="H1044" s="1">
        <v>-1</v>
      </c>
      <c r="I1044" s="1">
        <v>0</v>
      </c>
      <c r="J1044" s="1">
        <v>-0.01</v>
      </c>
      <c r="K1044" s="1">
        <v>0</v>
      </c>
      <c r="L1044" t="s">
        <v>9</v>
      </c>
      <c r="M1044" t="s">
        <v>9</v>
      </c>
      <c r="N1044" t="s">
        <v>357</v>
      </c>
    </row>
    <row r="1045" spans="1:14" x14ac:dyDescent="0.25">
      <c r="A1045" t="s">
        <v>8</v>
      </c>
      <c r="B1045" t="s">
        <v>43</v>
      </c>
      <c r="C1045" t="s">
        <v>9</v>
      </c>
      <c r="D1045" t="s">
        <v>44</v>
      </c>
      <c r="E1045" t="s">
        <v>242</v>
      </c>
      <c r="F1045" t="s">
        <v>238</v>
      </c>
      <c r="G1045" t="s">
        <v>9</v>
      </c>
      <c r="H1045" s="1">
        <v>20</v>
      </c>
      <c r="I1045" s="1">
        <v>20</v>
      </c>
      <c r="J1045" s="1">
        <v>1.9845644983461998E-2</v>
      </c>
      <c r="K1045" s="1">
        <v>1.9845644983461998E-2</v>
      </c>
      <c r="L1045" t="s">
        <v>9</v>
      </c>
      <c r="M1045" t="s">
        <v>9</v>
      </c>
      <c r="N1045" t="s">
        <v>357</v>
      </c>
    </row>
    <row r="1046" spans="1:14" x14ac:dyDescent="0.25">
      <c r="A1046" t="s">
        <v>8</v>
      </c>
      <c r="B1046" t="s">
        <v>43</v>
      </c>
      <c r="C1046" t="s">
        <v>9</v>
      </c>
      <c r="D1046" t="s">
        <v>44</v>
      </c>
      <c r="E1046" t="s">
        <v>242</v>
      </c>
      <c r="F1046" t="s">
        <v>234</v>
      </c>
      <c r="G1046" t="s">
        <v>9</v>
      </c>
      <c r="H1046" s="1">
        <v>85</v>
      </c>
      <c r="I1046" s="1">
        <v>85</v>
      </c>
      <c r="J1046" s="1">
        <v>9.3715545755237106E-2</v>
      </c>
      <c r="K1046" s="1">
        <v>9.3715545755237106E-2</v>
      </c>
      <c r="L1046" t="s">
        <v>9</v>
      </c>
      <c r="M1046" t="s">
        <v>9</v>
      </c>
      <c r="N1046" t="s">
        <v>357</v>
      </c>
    </row>
    <row r="1047" spans="1:14" x14ac:dyDescent="0.25">
      <c r="A1047" t="s">
        <v>8</v>
      </c>
      <c r="B1047" t="s">
        <v>43</v>
      </c>
      <c r="C1047" t="s">
        <v>9</v>
      </c>
      <c r="D1047" t="s">
        <v>44</v>
      </c>
      <c r="E1047" t="s">
        <v>257</v>
      </c>
      <c r="F1047" t="s">
        <v>262</v>
      </c>
      <c r="G1047" t="s">
        <v>9</v>
      </c>
      <c r="H1047" s="1">
        <v>25</v>
      </c>
      <c r="I1047" s="1">
        <v>25</v>
      </c>
      <c r="J1047" s="1">
        <v>2.6460859977949301E-2</v>
      </c>
      <c r="K1047" s="1">
        <v>2.6460859977949301E-2</v>
      </c>
      <c r="L1047" t="s">
        <v>9</v>
      </c>
      <c r="M1047" t="s">
        <v>9</v>
      </c>
      <c r="N1047" t="s">
        <v>357</v>
      </c>
    </row>
    <row r="1048" spans="1:14" x14ac:dyDescent="0.25">
      <c r="A1048" t="s">
        <v>8</v>
      </c>
      <c r="B1048" t="s">
        <v>43</v>
      </c>
      <c r="C1048" t="s">
        <v>9</v>
      </c>
      <c r="D1048" t="s">
        <v>44</v>
      </c>
      <c r="E1048" t="s">
        <v>257</v>
      </c>
      <c r="F1048" t="s">
        <v>261</v>
      </c>
      <c r="G1048" t="s">
        <v>9</v>
      </c>
      <c r="H1048" s="1">
        <v>130</v>
      </c>
      <c r="I1048" s="1">
        <v>130</v>
      </c>
      <c r="J1048" s="1">
        <v>0.14332965821389199</v>
      </c>
      <c r="K1048" s="1">
        <v>0.14332965821389199</v>
      </c>
      <c r="L1048" t="s">
        <v>9</v>
      </c>
      <c r="M1048" t="s">
        <v>9</v>
      </c>
      <c r="N1048" t="s">
        <v>357</v>
      </c>
    </row>
    <row r="1049" spans="1:14" x14ac:dyDescent="0.25">
      <c r="A1049" t="s">
        <v>8</v>
      </c>
      <c r="B1049" t="s">
        <v>43</v>
      </c>
      <c r="C1049" t="s">
        <v>9</v>
      </c>
      <c r="D1049" t="s">
        <v>44</v>
      </c>
      <c r="E1049" t="s">
        <v>353</v>
      </c>
      <c r="F1049" t="s">
        <v>228</v>
      </c>
      <c r="G1049" t="s">
        <v>9</v>
      </c>
      <c r="H1049" s="1">
        <v>-1</v>
      </c>
      <c r="I1049" s="1">
        <v>0</v>
      </c>
      <c r="J1049" s="1">
        <v>-0.01</v>
      </c>
      <c r="K1049" s="1">
        <v>0</v>
      </c>
      <c r="L1049" t="s">
        <v>9</v>
      </c>
      <c r="M1049" t="s">
        <v>9</v>
      </c>
      <c r="N1049" t="s">
        <v>357</v>
      </c>
    </row>
    <row r="1050" spans="1:14" x14ac:dyDescent="0.25">
      <c r="A1050" t="s">
        <v>8</v>
      </c>
      <c r="B1050" t="s">
        <v>43</v>
      </c>
      <c r="C1050" t="s">
        <v>9</v>
      </c>
      <c r="D1050" t="s">
        <v>44</v>
      </c>
      <c r="E1050" t="s">
        <v>168</v>
      </c>
      <c r="F1050" t="s">
        <v>248</v>
      </c>
      <c r="G1050" t="s">
        <v>9</v>
      </c>
      <c r="H1050" s="1">
        <v>-1</v>
      </c>
      <c r="I1050" s="1">
        <v>0</v>
      </c>
      <c r="J1050" s="1">
        <v>-0.01</v>
      </c>
      <c r="K1050" s="1">
        <v>0</v>
      </c>
      <c r="L1050" t="s">
        <v>9</v>
      </c>
      <c r="M1050" t="s">
        <v>9</v>
      </c>
      <c r="N1050" t="s">
        <v>357</v>
      </c>
    </row>
    <row r="1051" spans="1:14" x14ac:dyDescent="0.25">
      <c r="A1051" t="s">
        <v>8</v>
      </c>
      <c r="B1051" t="s">
        <v>43</v>
      </c>
      <c r="C1051" t="s">
        <v>9</v>
      </c>
      <c r="D1051" t="s">
        <v>44</v>
      </c>
      <c r="E1051" t="s">
        <v>242</v>
      </c>
      <c r="F1051" t="s">
        <v>248</v>
      </c>
      <c r="G1051" t="s">
        <v>9</v>
      </c>
      <c r="H1051" s="1">
        <v>310</v>
      </c>
      <c r="I1051" s="1">
        <v>310</v>
      </c>
      <c r="J1051" s="1">
        <v>0.34068357221609702</v>
      </c>
      <c r="K1051" s="1">
        <v>0.34068357221609702</v>
      </c>
      <c r="L1051" t="s">
        <v>9</v>
      </c>
      <c r="M1051" t="s">
        <v>9</v>
      </c>
      <c r="N1051" t="s">
        <v>357</v>
      </c>
    </row>
    <row r="1052" spans="1:14" x14ac:dyDescent="0.25">
      <c r="A1052" t="s">
        <v>8</v>
      </c>
      <c r="B1052" t="s">
        <v>43</v>
      </c>
      <c r="C1052" t="s">
        <v>9</v>
      </c>
      <c r="D1052" t="s">
        <v>44</v>
      </c>
      <c r="E1052" t="s">
        <v>180</v>
      </c>
      <c r="F1052" t="s">
        <v>228</v>
      </c>
      <c r="G1052" t="s">
        <v>228</v>
      </c>
      <c r="H1052" s="1">
        <v>-1</v>
      </c>
      <c r="I1052" s="1">
        <v>0</v>
      </c>
      <c r="J1052" s="1">
        <v>-0.01</v>
      </c>
      <c r="K1052" s="1">
        <v>0</v>
      </c>
      <c r="L1052" t="s">
        <v>9</v>
      </c>
      <c r="M1052" t="s">
        <v>9</v>
      </c>
      <c r="N1052" t="s">
        <v>357</v>
      </c>
    </row>
    <row r="1053" spans="1:14" x14ac:dyDescent="0.25">
      <c r="A1053" t="s">
        <v>8</v>
      </c>
      <c r="B1053" t="s">
        <v>43</v>
      </c>
      <c r="C1053" t="s">
        <v>9</v>
      </c>
      <c r="D1053" t="s">
        <v>44</v>
      </c>
      <c r="E1053" t="s">
        <v>229</v>
      </c>
      <c r="F1053" t="s">
        <v>231</v>
      </c>
      <c r="G1053" t="s">
        <v>9</v>
      </c>
      <c r="H1053" s="1">
        <v>685</v>
      </c>
      <c r="I1053" s="1">
        <v>685</v>
      </c>
      <c r="J1053" s="1">
        <v>0.75413450937155502</v>
      </c>
      <c r="K1053" s="1">
        <v>0.75413450937155502</v>
      </c>
      <c r="L1053" t="s">
        <v>9</v>
      </c>
      <c r="M1053" t="s">
        <v>9</v>
      </c>
      <c r="N1053" t="s">
        <v>357</v>
      </c>
    </row>
    <row r="1054" spans="1:14" x14ac:dyDescent="0.25">
      <c r="A1054" t="s">
        <v>8</v>
      </c>
      <c r="B1054" t="s">
        <v>43</v>
      </c>
      <c r="C1054" t="s">
        <v>9</v>
      </c>
      <c r="D1054" t="s">
        <v>44</v>
      </c>
      <c r="E1054" t="s">
        <v>168</v>
      </c>
      <c r="F1054" t="s">
        <v>273</v>
      </c>
      <c r="G1054" t="s">
        <v>9</v>
      </c>
      <c r="H1054" s="1">
        <v>135</v>
      </c>
      <c r="I1054" s="1">
        <v>135</v>
      </c>
      <c r="J1054" s="1">
        <v>0.14773980154354999</v>
      </c>
      <c r="K1054" s="1">
        <v>0.14773980154354999</v>
      </c>
      <c r="L1054" t="s">
        <v>9</v>
      </c>
      <c r="M1054" t="s">
        <v>9</v>
      </c>
      <c r="N1054" t="s">
        <v>357</v>
      </c>
    </row>
    <row r="1055" spans="1:14" x14ac:dyDescent="0.25">
      <c r="A1055" t="s">
        <v>8</v>
      </c>
      <c r="B1055" t="s">
        <v>43</v>
      </c>
      <c r="C1055" t="s">
        <v>9</v>
      </c>
      <c r="D1055" t="s">
        <v>44</v>
      </c>
      <c r="E1055" t="s">
        <v>257</v>
      </c>
      <c r="F1055" t="s">
        <v>228</v>
      </c>
      <c r="G1055" t="s">
        <v>9</v>
      </c>
      <c r="H1055" s="1">
        <v>-1</v>
      </c>
      <c r="I1055" s="1">
        <v>0</v>
      </c>
      <c r="J1055" s="1">
        <v>-0.01</v>
      </c>
      <c r="K1055" s="1">
        <v>0</v>
      </c>
      <c r="L1055" t="s">
        <v>9</v>
      </c>
      <c r="M1055" t="s">
        <v>9</v>
      </c>
      <c r="N1055" t="s">
        <v>357</v>
      </c>
    </row>
    <row r="1056" spans="1:14" x14ac:dyDescent="0.25">
      <c r="A1056" t="s">
        <v>8</v>
      </c>
      <c r="B1056" t="s">
        <v>43</v>
      </c>
      <c r="C1056" t="s">
        <v>9</v>
      </c>
      <c r="D1056" t="s">
        <v>44</v>
      </c>
      <c r="E1056" t="s">
        <v>168</v>
      </c>
      <c r="F1056" t="s">
        <v>274</v>
      </c>
      <c r="G1056" t="s">
        <v>9</v>
      </c>
      <c r="H1056" s="1">
        <v>50</v>
      </c>
      <c r="I1056" s="1">
        <v>50</v>
      </c>
      <c r="J1056" s="1">
        <v>5.62293274531422E-2</v>
      </c>
      <c r="K1056" s="1">
        <v>5.62293274531422E-2</v>
      </c>
      <c r="L1056" t="s">
        <v>9</v>
      </c>
      <c r="M1056" t="s">
        <v>9</v>
      </c>
      <c r="N1056" t="s">
        <v>357</v>
      </c>
    </row>
    <row r="1057" spans="1:14" x14ac:dyDescent="0.25">
      <c r="A1057" t="s">
        <v>8</v>
      </c>
      <c r="B1057" t="s">
        <v>43</v>
      </c>
      <c r="C1057" t="s">
        <v>9</v>
      </c>
      <c r="D1057" t="s">
        <v>44</v>
      </c>
      <c r="E1057" t="s">
        <v>232</v>
      </c>
      <c r="F1057" t="s">
        <v>9</v>
      </c>
      <c r="G1057" t="s">
        <v>9</v>
      </c>
      <c r="H1057" s="1">
        <v>905</v>
      </c>
      <c r="I1057" s="1">
        <v>905</v>
      </c>
      <c r="J1057" s="1">
        <v>1</v>
      </c>
      <c r="K1057" s="1">
        <v>1</v>
      </c>
      <c r="L1057" t="s">
        <v>9</v>
      </c>
      <c r="M1057" t="s">
        <v>9</v>
      </c>
      <c r="N1057" t="s">
        <v>357</v>
      </c>
    </row>
    <row r="1058" spans="1:14" x14ac:dyDescent="0.25">
      <c r="A1058" t="s">
        <v>8</v>
      </c>
      <c r="B1058" t="s">
        <v>311</v>
      </c>
      <c r="C1058" t="s">
        <v>9</v>
      </c>
      <c r="D1058" t="s">
        <v>312</v>
      </c>
      <c r="E1058" t="s">
        <v>165</v>
      </c>
      <c r="F1058" t="s">
        <v>9</v>
      </c>
      <c r="G1058" t="s">
        <v>9</v>
      </c>
      <c r="H1058" s="1" t="s">
        <v>9</v>
      </c>
      <c r="I1058" s="1" t="s">
        <v>9</v>
      </c>
      <c r="J1058" s="1" t="s">
        <v>9</v>
      </c>
      <c r="K1058" s="1" t="s">
        <v>9</v>
      </c>
      <c r="L1058">
        <v>29.773820000000001</v>
      </c>
      <c r="M1058">
        <v>30</v>
      </c>
      <c r="N1058" t="s">
        <v>357</v>
      </c>
    </row>
    <row r="1059" spans="1:14" x14ac:dyDescent="0.25">
      <c r="A1059" t="s">
        <v>8</v>
      </c>
      <c r="B1059" t="s">
        <v>311</v>
      </c>
      <c r="C1059" t="s">
        <v>9</v>
      </c>
      <c r="D1059" t="s">
        <v>312</v>
      </c>
      <c r="E1059" t="s">
        <v>172</v>
      </c>
      <c r="F1059" t="s">
        <v>9</v>
      </c>
      <c r="G1059" t="s">
        <v>9</v>
      </c>
      <c r="H1059" s="1" t="s">
        <v>9</v>
      </c>
      <c r="I1059" s="1" t="s">
        <v>9</v>
      </c>
      <c r="J1059" s="1" t="s">
        <v>9</v>
      </c>
      <c r="K1059" s="1" t="s">
        <v>9</v>
      </c>
      <c r="L1059">
        <v>6.8593799999999998</v>
      </c>
      <c r="M1059">
        <v>5</v>
      </c>
      <c r="N1059" t="s">
        <v>357</v>
      </c>
    </row>
    <row r="1060" spans="1:14" x14ac:dyDescent="0.25">
      <c r="A1060" t="s">
        <v>8</v>
      </c>
      <c r="B1060" t="s">
        <v>311</v>
      </c>
      <c r="C1060" t="s">
        <v>9</v>
      </c>
      <c r="D1060" t="s">
        <v>312</v>
      </c>
      <c r="E1060" t="s">
        <v>10</v>
      </c>
      <c r="F1060" t="s">
        <v>240</v>
      </c>
      <c r="G1060" t="s">
        <v>9</v>
      </c>
      <c r="H1060" s="1">
        <v>1</v>
      </c>
      <c r="I1060" s="1" t="s">
        <v>9</v>
      </c>
      <c r="J1060" s="1" t="s">
        <v>9</v>
      </c>
      <c r="K1060" s="1" t="s">
        <v>9</v>
      </c>
      <c r="L1060" t="s">
        <v>9</v>
      </c>
      <c r="M1060" t="s">
        <v>9</v>
      </c>
      <c r="N1060" t="s">
        <v>357</v>
      </c>
    </row>
    <row r="1061" spans="1:14" x14ac:dyDescent="0.25">
      <c r="A1061" t="s">
        <v>8</v>
      </c>
      <c r="B1061" t="s">
        <v>311</v>
      </c>
      <c r="C1061" t="s">
        <v>9</v>
      </c>
      <c r="D1061" t="s">
        <v>312</v>
      </c>
      <c r="E1061" t="s">
        <v>229</v>
      </c>
      <c r="F1061" t="s">
        <v>217</v>
      </c>
      <c r="G1061" t="s">
        <v>9</v>
      </c>
      <c r="H1061" s="1">
        <v>-1</v>
      </c>
      <c r="I1061" s="1">
        <v>0</v>
      </c>
      <c r="J1061" s="1">
        <v>-0.01</v>
      </c>
      <c r="K1061" s="1">
        <v>0</v>
      </c>
      <c r="L1061" t="s">
        <v>9</v>
      </c>
      <c r="M1061" t="s">
        <v>9</v>
      </c>
      <c r="N1061" t="s">
        <v>357</v>
      </c>
    </row>
    <row r="1062" spans="1:14" x14ac:dyDescent="0.25">
      <c r="A1062" t="s">
        <v>8</v>
      </c>
      <c r="B1062" t="s">
        <v>311</v>
      </c>
      <c r="C1062" t="s">
        <v>9</v>
      </c>
      <c r="D1062" t="s">
        <v>312</v>
      </c>
      <c r="E1062" t="s">
        <v>166</v>
      </c>
      <c r="F1062" t="s">
        <v>248</v>
      </c>
      <c r="G1062" t="s">
        <v>9</v>
      </c>
      <c r="H1062" s="1">
        <v>-1</v>
      </c>
      <c r="I1062" s="1">
        <v>0</v>
      </c>
      <c r="J1062" s="1">
        <v>-0.01</v>
      </c>
      <c r="K1062" s="1">
        <v>0</v>
      </c>
      <c r="L1062" t="s">
        <v>9</v>
      </c>
      <c r="M1062" t="s">
        <v>9</v>
      </c>
      <c r="N1062" t="s">
        <v>357</v>
      </c>
    </row>
    <row r="1063" spans="1:14" x14ac:dyDescent="0.25">
      <c r="A1063" t="s">
        <v>8</v>
      </c>
      <c r="B1063" t="s">
        <v>311</v>
      </c>
      <c r="C1063" t="s">
        <v>9</v>
      </c>
      <c r="D1063" t="s">
        <v>312</v>
      </c>
      <c r="E1063" t="s">
        <v>166</v>
      </c>
      <c r="F1063" t="s">
        <v>254</v>
      </c>
      <c r="G1063" t="s">
        <v>9</v>
      </c>
      <c r="H1063" s="1">
        <v>25</v>
      </c>
      <c r="I1063" s="1">
        <v>25</v>
      </c>
      <c r="J1063" s="1">
        <v>3.3036848792884398E-2</v>
      </c>
      <c r="K1063" s="1">
        <v>3.3036848792884398E-2</v>
      </c>
      <c r="L1063" t="s">
        <v>9</v>
      </c>
      <c r="M1063" t="s">
        <v>9</v>
      </c>
      <c r="N1063" t="s">
        <v>357</v>
      </c>
    </row>
    <row r="1064" spans="1:14" x14ac:dyDescent="0.25">
      <c r="A1064" t="s">
        <v>8</v>
      </c>
      <c r="B1064" t="s">
        <v>311</v>
      </c>
      <c r="C1064" t="s">
        <v>9</v>
      </c>
      <c r="D1064" t="s">
        <v>312</v>
      </c>
      <c r="E1064" t="s">
        <v>229</v>
      </c>
      <c r="F1064" t="s">
        <v>231</v>
      </c>
      <c r="G1064" t="s">
        <v>9</v>
      </c>
      <c r="H1064" s="1">
        <v>720</v>
      </c>
      <c r="I1064" s="1">
        <v>720</v>
      </c>
      <c r="J1064" s="1">
        <v>0.91486658195679804</v>
      </c>
      <c r="K1064" s="1">
        <v>0.91486658195679804</v>
      </c>
      <c r="L1064" t="s">
        <v>9</v>
      </c>
      <c r="M1064" t="s">
        <v>9</v>
      </c>
      <c r="N1064" t="s">
        <v>357</v>
      </c>
    </row>
    <row r="1065" spans="1:14" x14ac:dyDescent="0.25">
      <c r="A1065" t="s">
        <v>8</v>
      </c>
      <c r="B1065" t="s">
        <v>311</v>
      </c>
      <c r="C1065" t="s">
        <v>9</v>
      </c>
      <c r="D1065" t="s">
        <v>312</v>
      </c>
      <c r="E1065" t="s">
        <v>257</v>
      </c>
      <c r="F1065" t="s">
        <v>261</v>
      </c>
      <c r="G1065" t="s">
        <v>9</v>
      </c>
      <c r="H1065" s="1">
        <v>125</v>
      </c>
      <c r="I1065" s="1">
        <v>125</v>
      </c>
      <c r="J1065" s="1">
        <v>0.16010165184243999</v>
      </c>
      <c r="K1065" s="1">
        <v>0.16010165184243999</v>
      </c>
      <c r="L1065" t="s">
        <v>9</v>
      </c>
      <c r="M1065" t="s">
        <v>9</v>
      </c>
      <c r="N1065" t="s">
        <v>357</v>
      </c>
    </row>
    <row r="1066" spans="1:14" x14ac:dyDescent="0.25">
      <c r="A1066" t="s">
        <v>8</v>
      </c>
      <c r="B1066" t="s">
        <v>311</v>
      </c>
      <c r="C1066" t="s">
        <v>9</v>
      </c>
      <c r="D1066" t="s">
        <v>312</v>
      </c>
      <c r="E1066" t="s">
        <v>168</v>
      </c>
      <c r="F1066" t="s">
        <v>272</v>
      </c>
      <c r="G1066" t="s">
        <v>9</v>
      </c>
      <c r="H1066" s="1">
        <v>70</v>
      </c>
      <c r="I1066" s="1">
        <v>70</v>
      </c>
      <c r="J1066" s="1">
        <v>9.0216010165184199E-2</v>
      </c>
      <c r="K1066" s="1">
        <v>9.0216010165184199E-2</v>
      </c>
      <c r="L1066" t="s">
        <v>9</v>
      </c>
      <c r="M1066" t="s">
        <v>9</v>
      </c>
      <c r="N1066" t="s">
        <v>357</v>
      </c>
    </row>
    <row r="1067" spans="1:14" x14ac:dyDescent="0.25">
      <c r="A1067" t="s">
        <v>8</v>
      </c>
      <c r="B1067" t="s">
        <v>311</v>
      </c>
      <c r="C1067" t="s">
        <v>9</v>
      </c>
      <c r="D1067" t="s">
        <v>312</v>
      </c>
      <c r="E1067" t="s">
        <v>168</v>
      </c>
      <c r="F1067" t="s">
        <v>274</v>
      </c>
      <c r="G1067" t="s">
        <v>9</v>
      </c>
      <c r="H1067" s="1">
        <v>105</v>
      </c>
      <c r="I1067" s="1">
        <v>105</v>
      </c>
      <c r="J1067" s="1">
        <v>0.13341804320203299</v>
      </c>
      <c r="K1067" s="1">
        <v>0.13341804320203299</v>
      </c>
      <c r="L1067" t="s">
        <v>9</v>
      </c>
      <c r="M1067" t="s">
        <v>9</v>
      </c>
      <c r="N1067" t="s">
        <v>357</v>
      </c>
    </row>
    <row r="1068" spans="1:14" x14ac:dyDescent="0.25">
      <c r="A1068" t="s">
        <v>8</v>
      </c>
      <c r="B1068" t="s">
        <v>311</v>
      </c>
      <c r="C1068" t="s">
        <v>9</v>
      </c>
      <c r="D1068" t="s">
        <v>312</v>
      </c>
      <c r="E1068" t="s">
        <v>257</v>
      </c>
      <c r="F1068" t="s">
        <v>259</v>
      </c>
      <c r="G1068" t="s">
        <v>9</v>
      </c>
      <c r="H1068" s="1">
        <v>230</v>
      </c>
      <c r="I1068" s="1">
        <v>230</v>
      </c>
      <c r="J1068" s="1">
        <v>0.28970775095298601</v>
      </c>
      <c r="K1068" s="1">
        <v>0.28970775095298601</v>
      </c>
      <c r="L1068" t="s">
        <v>9</v>
      </c>
      <c r="M1068" t="s">
        <v>9</v>
      </c>
      <c r="N1068" t="s">
        <v>357</v>
      </c>
    </row>
    <row r="1069" spans="1:14" x14ac:dyDescent="0.25">
      <c r="A1069" t="s">
        <v>8</v>
      </c>
      <c r="B1069" t="s">
        <v>311</v>
      </c>
      <c r="C1069" t="s">
        <v>9</v>
      </c>
      <c r="D1069" t="s">
        <v>312</v>
      </c>
      <c r="E1069" t="s">
        <v>257</v>
      </c>
      <c r="F1069" t="s">
        <v>260</v>
      </c>
      <c r="G1069" t="s">
        <v>9</v>
      </c>
      <c r="H1069" s="1">
        <v>270</v>
      </c>
      <c r="I1069" s="1">
        <v>270</v>
      </c>
      <c r="J1069" s="1">
        <v>0.340533672172808</v>
      </c>
      <c r="K1069" s="1">
        <v>0.340533672172808</v>
      </c>
      <c r="L1069" t="s">
        <v>9</v>
      </c>
      <c r="M1069" t="s">
        <v>9</v>
      </c>
      <c r="N1069" t="s">
        <v>357</v>
      </c>
    </row>
    <row r="1070" spans="1:14" x14ac:dyDescent="0.25">
      <c r="A1070" t="s">
        <v>8</v>
      </c>
      <c r="B1070" t="s">
        <v>311</v>
      </c>
      <c r="C1070" t="s">
        <v>9</v>
      </c>
      <c r="D1070" t="s">
        <v>312</v>
      </c>
      <c r="E1070" t="s">
        <v>257</v>
      </c>
      <c r="F1070" t="s">
        <v>228</v>
      </c>
      <c r="G1070" t="s">
        <v>9</v>
      </c>
      <c r="H1070" s="1">
        <v>-1</v>
      </c>
      <c r="I1070" s="1">
        <v>0</v>
      </c>
      <c r="J1070" s="1">
        <v>-0.01</v>
      </c>
      <c r="K1070" s="1">
        <v>0</v>
      </c>
      <c r="L1070" t="s">
        <v>9</v>
      </c>
      <c r="M1070" t="s">
        <v>9</v>
      </c>
      <c r="N1070" t="s">
        <v>357</v>
      </c>
    </row>
    <row r="1071" spans="1:14" x14ac:dyDescent="0.25">
      <c r="A1071" t="s">
        <v>8</v>
      </c>
      <c r="B1071" t="s">
        <v>311</v>
      </c>
      <c r="C1071" t="s">
        <v>9</v>
      </c>
      <c r="D1071" t="s">
        <v>312</v>
      </c>
      <c r="E1071" t="s">
        <v>353</v>
      </c>
      <c r="F1071" t="s">
        <v>14</v>
      </c>
      <c r="G1071" t="s">
        <v>9</v>
      </c>
      <c r="H1071" s="1">
        <v>340</v>
      </c>
      <c r="I1071" s="1">
        <v>340</v>
      </c>
      <c r="J1071" s="1">
        <v>0.43329097839898401</v>
      </c>
      <c r="K1071" s="1">
        <v>0.43329097839898401</v>
      </c>
      <c r="L1071" t="s">
        <v>9</v>
      </c>
      <c r="M1071" t="s">
        <v>9</v>
      </c>
      <c r="N1071" t="s">
        <v>357</v>
      </c>
    </row>
    <row r="1072" spans="1:14" x14ac:dyDescent="0.25">
      <c r="A1072" t="s">
        <v>8</v>
      </c>
      <c r="B1072" t="s">
        <v>311</v>
      </c>
      <c r="C1072" t="s">
        <v>9</v>
      </c>
      <c r="D1072" t="s">
        <v>312</v>
      </c>
      <c r="E1072" t="s">
        <v>257</v>
      </c>
      <c r="F1072" t="s">
        <v>280</v>
      </c>
      <c r="G1072" t="s">
        <v>9</v>
      </c>
      <c r="H1072" s="1">
        <v>-1</v>
      </c>
      <c r="I1072" s="1">
        <v>0</v>
      </c>
      <c r="J1072" s="1">
        <v>-0.01</v>
      </c>
      <c r="K1072" s="1">
        <v>0</v>
      </c>
      <c r="L1072" t="s">
        <v>9</v>
      </c>
      <c r="M1072" t="s">
        <v>9</v>
      </c>
      <c r="N1072" t="s">
        <v>357</v>
      </c>
    </row>
    <row r="1073" spans="1:14" x14ac:dyDescent="0.25">
      <c r="A1073" t="s">
        <v>8</v>
      </c>
      <c r="B1073" t="s">
        <v>311</v>
      </c>
      <c r="C1073" t="s">
        <v>9</v>
      </c>
      <c r="D1073" t="s">
        <v>312</v>
      </c>
      <c r="E1073" t="s">
        <v>166</v>
      </c>
      <c r="F1073" t="s">
        <v>253</v>
      </c>
      <c r="G1073" t="s">
        <v>9</v>
      </c>
      <c r="H1073" s="1">
        <v>-1</v>
      </c>
      <c r="I1073" s="1">
        <v>0</v>
      </c>
      <c r="J1073" s="1">
        <v>-0.01</v>
      </c>
      <c r="K1073" s="1">
        <v>0</v>
      </c>
      <c r="L1073" t="s">
        <v>9</v>
      </c>
      <c r="M1073" t="s">
        <v>9</v>
      </c>
      <c r="N1073" t="s">
        <v>357</v>
      </c>
    </row>
    <row r="1074" spans="1:14" x14ac:dyDescent="0.25">
      <c r="A1074" t="s">
        <v>8</v>
      </c>
      <c r="B1074" t="s">
        <v>311</v>
      </c>
      <c r="C1074" t="s">
        <v>9</v>
      </c>
      <c r="D1074" t="s">
        <v>312</v>
      </c>
      <c r="E1074" t="s">
        <v>180</v>
      </c>
      <c r="F1074" t="s">
        <v>228</v>
      </c>
      <c r="G1074" t="s">
        <v>228</v>
      </c>
      <c r="H1074" s="1">
        <v>-1</v>
      </c>
      <c r="I1074" s="1">
        <v>0</v>
      </c>
      <c r="J1074" s="1">
        <v>-0.01</v>
      </c>
      <c r="K1074" s="1">
        <v>0</v>
      </c>
      <c r="L1074" t="s">
        <v>9</v>
      </c>
      <c r="M1074" t="s">
        <v>9</v>
      </c>
      <c r="N1074" t="s">
        <v>357</v>
      </c>
    </row>
    <row r="1075" spans="1:14" x14ac:dyDescent="0.25">
      <c r="A1075" t="s">
        <v>8</v>
      </c>
      <c r="B1075" t="s">
        <v>311</v>
      </c>
      <c r="C1075" t="s">
        <v>9</v>
      </c>
      <c r="D1075" t="s">
        <v>312</v>
      </c>
      <c r="E1075" t="s">
        <v>232</v>
      </c>
      <c r="F1075" t="s">
        <v>9</v>
      </c>
      <c r="G1075" t="s">
        <v>9</v>
      </c>
      <c r="H1075" s="1">
        <v>785</v>
      </c>
      <c r="I1075" s="1">
        <v>785</v>
      </c>
      <c r="J1075" s="1">
        <v>1</v>
      </c>
      <c r="K1075" s="1">
        <v>1</v>
      </c>
      <c r="L1075" t="s">
        <v>9</v>
      </c>
      <c r="M1075" t="s">
        <v>9</v>
      </c>
      <c r="N1075" t="s">
        <v>357</v>
      </c>
    </row>
    <row r="1076" spans="1:14" x14ac:dyDescent="0.25">
      <c r="A1076" t="s">
        <v>8</v>
      </c>
      <c r="B1076" t="s">
        <v>311</v>
      </c>
      <c r="C1076" t="s">
        <v>9</v>
      </c>
      <c r="D1076" t="s">
        <v>312</v>
      </c>
      <c r="E1076" t="s">
        <v>166</v>
      </c>
      <c r="F1076" t="s">
        <v>171</v>
      </c>
      <c r="G1076" t="s">
        <v>9</v>
      </c>
      <c r="H1076" s="1">
        <v>15</v>
      </c>
      <c r="I1076" s="1">
        <v>15</v>
      </c>
      <c r="J1076" s="1">
        <v>1.77890724269377E-2</v>
      </c>
      <c r="K1076" s="1">
        <v>1.77890724269377E-2</v>
      </c>
      <c r="L1076" t="s">
        <v>9</v>
      </c>
      <c r="M1076" t="s">
        <v>9</v>
      </c>
      <c r="N1076" t="s">
        <v>357</v>
      </c>
    </row>
    <row r="1077" spans="1:14" x14ac:dyDescent="0.25">
      <c r="A1077" t="s">
        <v>8</v>
      </c>
      <c r="B1077" t="s">
        <v>311</v>
      </c>
      <c r="C1077" t="s">
        <v>9</v>
      </c>
      <c r="D1077" t="s">
        <v>312</v>
      </c>
      <c r="E1077" t="s">
        <v>166</v>
      </c>
      <c r="F1077" t="s">
        <v>252</v>
      </c>
      <c r="G1077" t="s">
        <v>9</v>
      </c>
      <c r="H1077" s="1">
        <v>30</v>
      </c>
      <c r="I1077" s="1">
        <v>30</v>
      </c>
      <c r="J1077" s="1">
        <v>3.8119440914866597E-2</v>
      </c>
      <c r="K1077" s="1">
        <v>3.8119440914866597E-2</v>
      </c>
      <c r="L1077" t="s">
        <v>9</v>
      </c>
      <c r="M1077" t="s">
        <v>9</v>
      </c>
      <c r="N1077" t="s">
        <v>357</v>
      </c>
    </row>
    <row r="1078" spans="1:14" x14ac:dyDescent="0.25">
      <c r="A1078" t="s">
        <v>8</v>
      </c>
      <c r="B1078" t="s">
        <v>311</v>
      </c>
      <c r="C1078" t="s">
        <v>9</v>
      </c>
      <c r="D1078" t="s">
        <v>312</v>
      </c>
      <c r="E1078" t="s">
        <v>168</v>
      </c>
      <c r="F1078" t="s">
        <v>273</v>
      </c>
      <c r="G1078" t="s">
        <v>9</v>
      </c>
      <c r="H1078" s="1">
        <v>285</v>
      </c>
      <c r="I1078" s="1">
        <v>285</v>
      </c>
      <c r="J1078" s="1">
        <v>0.362134688691233</v>
      </c>
      <c r="K1078" s="1">
        <v>0.362134688691233</v>
      </c>
      <c r="L1078" t="s">
        <v>9</v>
      </c>
      <c r="M1078" t="s">
        <v>9</v>
      </c>
      <c r="N1078" t="s">
        <v>357</v>
      </c>
    </row>
    <row r="1079" spans="1:14" x14ac:dyDescent="0.25">
      <c r="A1079" t="s">
        <v>8</v>
      </c>
      <c r="B1079" t="s">
        <v>311</v>
      </c>
      <c r="C1079" t="s">
        <v>9</v>
      </c>
      <c r="D1079" t="s">
        <v>312</v>
      </c>
      <c r="E1079" t="s">
        <v>353</v>
      </c>
      <c r="F1079" t="s">
        <v>13</v>
      </c>
      <c r="G1079" t="s">
        <v>9</v>
      </c>
      <c r="H1079" s="1">
        <v>170</v>
      </c>
      <c r="I1079" s="1">
        <v>170</v>
      </c>
      <c r="J1079" s="1">
        <v>0.218551461245235</v>
      </c>
      <c r="K1079" s="1">
        <v>0.218551461245235</v>
      </c>
      <c r="L1079" t="s">
        <v>9</v>
      </c>
      <c r="M1079" t="s">
        <v>9</v>
      </c>
      <c r="N1079" t="s">
        <v>357</v>
      </c>
    </row>
    <row r="1080" spans="1:14" x14ac:dyDescent="0.25">
      <c r="A1080" t="s">
        <v>8</v>
      </c>
      <c r="B1080" t="s">
        <v>311</v>
      </c>
      <c r="C1080" t="s">
        <v>9</v>
      </c>
      <c r="D1080" t="s">
        <v>312</v>
      </c>
      <c r="E1080" t="s">
        <v>353</v>
      </c>
      <c r="F1080" t="s">
        <v>16</v>
      </c>
      <c r="G1080" t="s">
        <v>9</v>
      </c>
      <c r="H1080" s="1">
        <v>30</v>
      </c>
      <c r="I1080" s="1">
        <v>30</v>
      </c>
      <c r="J1080" s="1">
        <v>3.9390088945362098E-2</v>
      </c>
      <c r="K1080" s="1">
        <v>3.9390088945362098E-2</v>
      </c>
      <c r="L1080" t="s">
        <v>9</v>
      </c>
      <c r="M1080" t="s">
        <v>9</v>
      </c>
      <c r="N1080" t="s">
        <v>357</v>
      </c>
    </row>
    <row r="1081" spans="1:14" x14ac:dyDescent="0.25">
      <c r="A1081" t="s">
        <v>8</v>
      </c>
      <c r="B1081" t="s">
        <v>311</v>
      </c>
      <c r="C1081" t="s">
        <v>9</v>
      </c>
      <c r="D1081" t="s">
        <v>312</v>
      </c>
      <c r="E1081" t="s">
        <v>166</v>
      </c>
      <c r="F1081" t="s">
        <v>167</v>
      </c>
      <c r="G1081" t="s">
        <v>9</v>
      </c>
      <c r="H1081" s="1">
        <v>95</v>
      </c>
      <c r="I1081" s="1">
        <v>95</v>
      </c>
      <c r="J1081" s="1">
        <v>0.121982210927573</v>
      </c>
      <c r="K1081" s="1">
        <v>0.121982210927573</v>
      </c>
      <c r="L1081" t="s">
        <v>9</v>
      </c>
      <c r="M1081" t="s">
        <v>9</v>
      </c>
      <c r="N1081" t="s">
        <v>357</v>
      </c>
    </row>
    <row r="1082" spans="1:14" x14ac:dyDescent="0.25">
      <c r="A1082" t="s">
        <v>8</v>
      </c>
      <c r="B1082" t="s">
        <v>311</v>
      </c>
      <c r="C1082" t="s">
        <v>9</v>
      </c>
      <c r="D1082" t="s">
        <v>312</v>
      </c>
      <c r="E1082" t="s">
        <v>168</v>
      </c>
      <c r="F1082" t="s">
        <v>271</v>
      </c>
      <c r="G1082" t="s">
        <v>9</v>
      </c>
      <c r="H1082">
        <v>325</v>
      </c>
      <c r="I1082">
        <v>325</v>
      </c>
      <c r="J1082">
        <v>0.41423125794155002</v>
      </c>
      <c r="K1082">
        <v>0.41423125794155002</v>
      </c>
      <c r="L1082" s="1" t="s">
        <v>9</v>
      </c>
      <c r="M1082" s="1" t="s">
        <v>9</v>
      </c>
      <c r="N1082" t="s">
        <v>357</v>
      </c>
    </row>
    <row r="1083" spans="1:14" x14ac:dyDescent="0.25">
      <c r="A1083" t="s">
        <v>8</v>
      </c>
      <c r="B1083" t="s">
        <v>311</v>
      </c>
      <c r="C1083" t="s">
        <v>9</v>
      </c>
      <c r="D1083" t="s">
        <v>312</v>
      </c>
      <c r="E1083" t="s">
        <v>242</v>
      </c>
      <c r="F1083" t="s">
        <v>238</v>
      </c>
      <c r="G1083" t="s">
        <v>9</v>
      </c>
      <c r="H1083">
        <v>-1</v>
      </c>
      <c r="I1083">
        <v>0</v>
      </c>
      <c r="J1083">
        <v>-0.01</v>
      </c>
      <c r="K1083">
        <v>0</v>
      </c>
      <c r="L1083" s="1" t="s">
        <v>9</v>
      </c>
      <c r="M1083" s="1" t="s">
        <v>9</v>
      </c>
      <c r="N1083" t="s">
        <v>357</v>
      </c>
    </row>
    <row r="1084" spans="1:14" x14ac:dyDescent="0.25">
      <c r="A1084" t="s">
        <v>8</v>
      </c>
      <c r="B1084" t="s">
        <v>311</v>
      </c>
      <c r="C1084" t="s">
        <v>9</v>
      </c>
      <c r="D1084" t="s">
        <v>312</v>
      </c>
      <c r="E1084" t="s">
        <v>180</v>
      </c>
      <c r="F1084" t="s">
        <v>219</v>
      </c>
      <c r="G1084" t="s">
        <v>216</v>
      </c>
      <c r="H1084" s="1">
        <v>55</v>
      </c>
      <c r="I1084">
        <v>55</v>
      </c>
      <c r="J1084">
        <v>7.2426937738246502E-2</v>
      </c>
      <c r="K1084">
        <v>7.2426937738246502E-2</v>
      </c>
      <c r="L1084" t="s">
        <v>9</v>
      </c>
      <c r="M1084" t="s">
        <v>9</v>
      </c>
      <c r="N1084" t="s">
        <v>357</v>
      </c>
    </row>
    <row r="1085" spans="1:14" x14ac:dyDescent="0.25">
      <c r="A1085" t="s">
        <v>8</v>
      </c>
      <c r="B1085" t="s">
        <v>311</v>
      </c>
      <c r="C1085" t="s">
        <v>9</v>
      </c>
      <c r="D1085" t="s">
        <v>312</v>
      </c>
      <c r="E1085" t="s">
        <v>257</v>
      </c>
      <c r="F1085" t="s">
        <v>258</v>
      </c>
      <c r="G1085" t="s">
        <v>9</v>
      </c>
      <c r="H1085" s="1">
        <v>105</v>
      </c>
      <c r="I1085" s="1">
        <v>105</v>
      </c>
      <c r="J1085" s="1">
        <v>0.135959339263024</v>
      </c>
      <c r="K1085" s="1">
        <v>0.135959339263024</v>
      </c>
      <c r="L1085" t="s">
        <v>9</v>
      </c>
      <c r="M1085" t="s">
        <v>9</v>
      </c>
      <c r="N1085" t="s">
        <v>357</v>
      </c>
    </row>
    <row r="1086" spans="1:14" x14ac:dyDescent="0.25">
      <c r="A1086" t="s">
        <v>8</v>
      </c>
      <c r="B1086" t="s">
        <v>311</v>
      </c>
      <c r="C1086" t="s">
        <v>9</v>
      </c>
      <c r="D1086" t="s">
        <v>312</v>
      </c>
      <c r="E1086" t="s">
        <v>353</v>
      </c>
      <c r="F1086" t="s">
        <v>15</v>
      </c>
      <c r="G1086" t="s">
        <v>9</v>
      </c>
      <c r="H1086" s="1">
        <v>235</v>
      </c>
      <c r="I1086" s="1">
        <v>235</v>
      </c>
      <c r="J1086" s="1">
        <v>0.29987293519695002</v>
      </c>
      <c r="K1086" s="1">
        <v>0.29987293519695002</v>
      </c>
      <c r="L1086" t="s">
        <v>9</v>
      </c>
      <c r="M1086" t="s">
        <v>9</v>
      </c>
      <c r="N1086" t="s">
        <v>357</v>
      </c>
    </row>
    <row r="1087" spans="1:14" x14ac:dyDescent="0.25">
      <c r="A1087" t="s">
        <v>8</v>
      </c>
      <c r="B1087" t="s">
        <v>311</v>
      </c>
      <c r="C1087" t="s">
        <v>9</v>
      </c>
      <c r="D1087" t="s">
        <v>312</v>
      </c>
      <c r="E1087" t="s">
        <v>166</v>
      </c>
      <c r="F1087" t="s">
        <v>169</v>
      </c>
      <c r="G1087" t="s">
        <v>9</v>
      </c>
      <c r="H1087" s="1">
        <v>420</v>
      </c>
      <c r="I1087" s="1">
        <v>420</v>
      </c>
      <c r="J1087" s="1">
        <v>0.53240152477763703</v>
      </c>
      <c r="K1087" s="1">
        <v>0.53240152477763703</v>
      </c>
      <c r="L1087" t="s">
        <v>9</v>
      </c>
      <c r="M1087" t="s">
        <v>9</v>
      </c>
      <c r="N1087" t="s">
        <v>357</v>
      </c>
    </row>
    <row r="1088" spans="1:14" x14ac:dyDescent="0.25">
      <c r="A1088" t="s">
        <v>8</v>
      </c>
      <c r="B1088" t="s">
        <v>311</v>
      </c>
      <c r="C1088" t="s">
        <v>9</v>
      </c>
      <c r="D1088" t="s">
        <v>312</v>
      </c>
      <c r="E1088" t="s">
        <v>242</v>
      </c>
      <c r="F1088" t="s">
        <v>235</v>
      </c>
      <c r="G1088" t="s">
        <v>9</v>
      </c>
      <c r="H1088" s="1">
        <v>-1</v>
      </c>
      <c r="I1088" s="1">
        <v>0</v>
      </c>
      <c r="J1088" s="1">
        <v>-0.01</v>
      </c>
      <c r="K1088" s="1">
        <v>0</v>
      </c>
      <c r="L1088" t="s">
        <v>9</v>
      </c>
      <c r="M1088" t="s">
        <v>9</v>
      </c>
      <c r="N1088" t="s">
        <v>357</v>
      </c>
    </row>
    <row r="1089" spans="1:14" x14ac:dyDescent="0.25">
      <c r="A1089" t="s">
        <v>8</v>
      </c>
      <c r="B1089" t="s">
        <v>311</v>
      </c>
      <c r="C1089" t="s">
        <v>9</v>
      </c>
      <c r="D1089" t="s">
        <v>312</v>
      </c>
      <c r="E1089" t="s">
        <v>242</v>
      </c>
      <c r="F1089" t="s">
        <v>237</v>
      </c>
      <c r="G1089" t="s">
        <v>9</v>
      </c>
      <c r="H1089" s="1">
        <v>-1</v>
      </c>
      <c r="I1089" s="1">
        <v>0</v>
      </c>
      <c r="J1089" s="1">
        <v>-0.01</v>
      </c>
      <c r="K1089" s="1">
        <v>0</v>
      </c>
      <c r="L1089" t="s">
        <v>9</v>
      </c>
      <c r="M1089" t="s">
        <v>9</v>
      </c>
      <c r="N1089" t="s">
        <v>357</v>
      </c>
    </row>
    <row r="1090" spans="1:14" x14ac:dyDescent="0.25">
      <c r="A1090" t="s">
        <v>8</v>
      </c>
      <c r="B1090" t="s">
        <v>311</v>
      </c>
      <c r="C1090" t="s">
        <v>9</v>
      </c>
      <c r="D1090" t="s">
        <v>312</v>
      </c>
      <c r="E1090" t="s">
        <v>166</v>
      </c>
      <c r="F1090" t="s">
        <v>170</v>
      </c>
      <c r="G1090" t="s">
        <v>9</v>
      </c>
      <c r="H1090" s="1">
        <v>200</v>
      </c>
      <c r="I1090" s="1">
        <v>200</v>
      </c>
      <c r="J1090" s="1">
        <v>0.25285895806861503</v>
      </c>
      <c r="K1090" s="1">
        <v>0.25285895806861503</v>
      </c>
      <c r="L1090" t="s">
        <v>9</v>
      </c>
      <c r="M1090" t="s">
        <v>9</v>
      </c>
      <c r="N1090" t="s">
        <v>357</v>
      </c>
    </row>
    <row r="1091" spans="1:14" x14ac:dyDescent="0.25">
      <c r="A1091" t="s">
        <v>8</v>
      </c>
      <c r="B1091" t="s">
        <v>311</v>
      </c>
      <c r="C1091" t="s">
        <v>9</v>
      </c>
      <c r="D1091" t="s">
        <v>312</v>
      </c>
      <c r="E1091" t="s">
        <v>242</v>
      </c>
      <c r="F1091" t="s">
        <v>239</v>
      </c>
      <c r="G1091" t="s">
        <v>9</v>
      </c>
      <c r="H1091" s="1">
        <v>20</v>
      </c>
      <c r="I1091" s="1">
        <v>20</v>
      </c>
      <c r="J1091" s="1">
        <v>2.5412960609911099E-2</v>
      </c>
      <c r="K1091" s="1">
        <v>2.5412960609911099E-2</v>
      </c>
      <c r="L1091" t="s">
        <v>9</v>
      </c>
      <c r="M1091" t="s">
        <v>9</v>
      </c>
      <c r="N1091" t="s">
        <v>357</v>
      </c>
    </row>
    <row r="1092" spans="1:14" x14ac:dyDescent="0.25">
      <c r="A1092" t="s">
        <v>8</v>
      </c>
      <c r="B1092" t="s">
        <v>311</v>
      </c>
      <c r="C1092" t="s">
        <v>9</v>
      </c>
      <c r="D1092" t="s">
        <v>312</v>
      </c>
      <c r="E1092" t="s">
        <v>229</v>
      </c>
      <c r="F1092" t="s">
        <v>230</v>
      </c>
      <c r="G1092" t="s">
        <v>9</v>
      </c>
      <c r="H1092" s="1">
        <v>65</v>
      </c>
      <c r="I1092" s="1">
        <v>65</v>
      </c>
      <c r="J1092" s="1">
        <v>8.1321473951715406E-2</v>
      </c>
      <c r="K1092" s="1">
        <v>8.1321473951715406E-2</v>
      </c>
      <c r="L1092" t="s">
        <v>9</v>
      </c>
      <c r="M1092" t="s">
        <v>9</v>
      </c>
      <c r="N1092" t="s">
        <v>357</v>
      </c>
    </row>
    <row r="1093" spans="1:14" x14ac:dyDescent="0.25">
      <c r="A1093" t="s">
        <v>8</v>
      </c>
      <c r="B1093" t="s">
        <v>311</v>
      </c>
      <c r="C1093" t="s">
        <v>9</v>
      </c>
      <c r="D1093" t="s">
        <v>312</v>
      </c>
      <c r="E1093" t="s">
        <v>180</v>
      </c>
      <c r="F1093" t="s">
        <v>218</v>
      </c>
      <c r="G1093" t="s">
        <v>215</v>
      </c>
      <c r="H1093" s="1">
        <v>730</v>
      </c>
      <c r="I1093" s="1">
        <v>730</v>
      </c>
      <c r="J1093" s="1">
        <v>0.92757306226175296</v>
      </c>
      <c r="K1093" s="1">
        <v>0.92757306226175296</v>
      </c>
      <c r="L1093" t="s">
        <v>9</v>
      </c>
      <c r="M1093" t="s">
        <v>9</v>
      </c>
      <c r="N1093" t="s">
        <v>357</v>
      </c>
    </row>
    <row r="1094" spans="1:14" x14ac:dyDescent="0.25">
      <c r="A1094" t="s">
        <v>8</v>
      </c>
      <c r="B1094" t="s">
        <v>311</v>
      </c>
      <c r="C1094" t="s">
        <v>9</v>
      </c>
      <c r="D1094" t="s">
        <v>312</v>
      </c>
      <c r="E1094" t="s">
        <v>257</v>
      </c>
      <c r="F1094" t="s">
        <v>340</v>
      </c>
      <c r="G1094" t="s">
        <v>9</v>
      </c>
      <c r="H1094" s="1">
        <v>30</v>
      </c>
      <c r="I1094" s="1">
        <v>30</v>
      </c>
      <c r="J1094" s="1">
        <v>3.9390088945362098E-2</v>
      </c>
      <c r="K1094" s="1">
        <v>3.9390088945362098E-2</v>
      </c>
      <c r="L1094" t="s">
        <v>9</v>
      </c>
      <c r="M1094" t="s">
        <v>9</v>
      </c>
      <c r="N1094" t="s">
        <v>357</v>
      </c>
    </row>
    <row r="1095" spans="1:14" x14ac:dyDescent="0.25">
      <c r="A1095" t="s">
        <v>8</v>
      </c>
      <c r="B1095" t="s">
        <v>311</v>
      </c>
      <c r="C1095" t="s">
        <v>9</v>
      </c>
      <c r="D1095" t="s">
        <v>312</v>
      </c>
      <c r="E1095" t="s">
        <v>242</v>
      </c>
      <c r="F1095" t="s">
        <v>234</v>
      </c>
      <c r="G1095" t="s">
        <v>9</v>
      </c>
      <c r="H1095" s="1">
        <v>-1</v>
      </c>
      <c r="I1095" s="1">
        <v>0</v>
      </c>
      <c r="J1095" s="1">
        <v>-0.01</v>
      </c>
      <c r="K1095" s="1">
        <v>0</v>
      </c>
      <c r="L1095" t="s">
        <v>9</v>
      </c>
      <c r="M1095" t="s">
        <v>9</v>
      </c>
      <c r="N1095" t="s">
        <v>357</v>
      </c>
    </row>
    <row r="1096" spans="1:14" x14ac:dyDescent="0.25">
      <c r="A1096" t="s">
        <v>8</v>
      </c>
      <c r="B1096" t="s">
        <v>311</v>
      </c>
      <c r="C1096" t="s">
        <v>9</v>
      </c>
      <c r="D1096" t="s">
        <v>312</v>
      </c>
      <c r="E1096" t="s">
        <v>168</v>
      </c>
      <c r="F1096" t="s">
        <v>248</v>
      </c>
      <c r="G1096" t="s">
        <v>9</v>
      </c>
      <c r="H1096" s="1">
        <v>-1</v>
      </c>
      <c r="I1096" s="1">
        <v>0</v>
      </c>
      <c r="J1096" s="1">
        <v>-0.01</v>
      </c>
      <c r="K1096" s="1">
        <v>0</v>
      </c>
      <c r="L1096" t="s">
        <v>9</v>
      </c>
      <c r="M1096" t="s">
        <v>9</v>
      </c>
      <c r="N1096" t="s">
        <v>357</v>
      </c>
    </row>
    <row r="1097" spans="1:14" x14ac:dyDescent="0.25">
      <c r="A1097" t="s">
        <v>8</v>
      </c>
      <c r="B1097" t="s">
        <v>311</v>
      </c>
      <c r="C1097" t="s">
        <v>9</v>
      </c>
      <c r="D1097" t="s">
        <v>312</v>
      </c>
      <c r="E1097" t="s">
        <v>353</v>
      </c>
      <c r="F1097" t="s">
        <v>228</v>
      </c>
      <c r="G1097" t="s">
        <v>9</v>
      </c>
      <c r="H1097" s="1">
        <v>5</v>
      </c>
      <c r="I1097" s="1">
        <v>5</v>
      </c>
      <c r="J1097" s="1">
        <v>8.8945362134688708E-3</v>
      </c>
      <c r="K1097" s="1">
        <v>8.8945362134688708E-3</v>
      </c>
      <c r="L1097" t="s">
        <v>9</v>
      </c>
      <c r="M1097" t="s">
        <v>9</v>
      </c>
      <c r="N1097" t="s">
        <v>357</v>
      </c>
    </row>
    <row r="1098" spans="1:14" x14ac:dyDescent="0.25">
      <c r="A1098" t="s">
        <v>8</v>
      </c>
      <c r="B1098" t="s">
        <v>311</v>
      </c>
      <c r="C1098" t="s">
        <v>9</v>
      </c>
      <c r="D1098" t="s">
        <v>312</v>
      </c>
      <c r="E1098" t="s">
        <v>229</v>
      </c>
      <c r="F1098" t="s">
        <v>248</v>
      </c>
      <c r="G1098" t="s">
        <v>9</v>
      </c>
      <c r="H1098" s="1">
        <v>-1</v>
      </c>
      <c r="I1098" s="1">
        <v>0</v>
      </c>
      <c r="J1098" s="1">
        <v>-0.01</v>
      </c>
      <c r="K1098" s="1">
        <v>0</v>
      </c>
      <c r="L1098" t="s">
        <v>9</v>
      </c>
      <c r="M1098" t="s">
        <v>9</v>
      </c>
      <c r="N1098" t="s">
        <v>357</v>
      </c>
    </row>
    <row r="1099" spans="1:14" x14ac:dyDescent="0.25">
      <c r="A1099" t="s">
        <v>8</v>
      </c>
      <c r="B1099" t="s">
        <v>311</v>
      </c>
      <c r="C1099" t="s">
        <v>9</v>
      </c>
      <c r="D1099" t="s">
        <v>312</v>
      </c>
      <c r="E1099" t="s">
        <v>242</v>
      </c>
      <c r="F1099" t="s">
        <v>236</v>
      </c>
      <c r="G1099" t="s">
        <v>9</v>
      </c>
      <c r="H1099" s="1">
        <v>-1</v>
      </c>
      <c r="I1099" s="1">
        <v>0</v>
      </c>
      <c r="J1099" s="1">
        <v>-0.01</v>
      </c>
      <c r="K1099" s="1">
        <v>0</v>
      </c>
      <c r="L1099" t="s">
        <v>9</v>
      </c>
      <c r="M1099" t="s">
        <v>9</v>
      </c>
      <c r="N1099" t="s">
        <v>357</v>
      </c>
    </row>
    <row r="1100" spans="1:14" x14ac:dyDescent="0.25">
      <c r="A1100" t="s">
        <v>8</v>
      </c>
      <c r="B1100" t="s">
        <v>311</v>
      </c>
      <c r="C1100" t="s">
        <v>9</v>
      </c>
      <c r="D1100" t="s">
        <v>312</v>
      </c>
      <c r="E1100" t="s">
        <v>242</v>
      </c>
      <c r="F1100" t="s">
        <v>248</v>
      </c>
      <c r="G1100" t="s">
        <v>9</v>
      </c>
      <c r="H1100" s="1">
        <v>755</v>
      </c>
      <c r="I1100" s="1">
        <v>755</v>
      </c>
      <c r="J1100" s="1">
        <v>0.95806861499364704</v>
      </c>
      <c r="K1100" s="1">
        <v>0.95806861499364704</v>
      </c>
      <c r="L1100" t="s">
        <v>9</v>
      </c>
      <c r="M1100" t="s">
        <v>9</v>
      </c>
      <c r="N1100" t="s">
        <v>357</v>
      </c>
    </row>
    <row r="1101" spans="1:14" x14ac:dyDescent="0.25">
      <c r="A1101" t="s">
        <v>8</v>
      </c>
      <c r="B1101" t="s">
        <v>311</v>
      </c>
      <c r="C1101" t="s">
        <v>9</v>
      </c>
      <c r="D1101" t="s">
        <v>312</v>
      </c>
      <c r="E1101" t="s">
        <v>257</v>
      </c>
      <c r="F1101" t="s">
        <v>262</v>
      </c>
      <c r="G1101" t="s">
        <v>9</v>
      </c>
      <c r="H1101" s="1">
        <v>25</v>
      </c>
      <c r="I1101" s="1">
        <v>25</v>
      </c>
      <c r="J1101" s="1">
        <v>3.0495552731893302E-2</v>
      </c>
      <c r="K1101" s="1">
        <v>3.0495552731893302E-2</v>
      </c>
      <c r="L1101" t="s">
        <v>9</v>
      </c>
      <c r="M1101" t="s">
        <v>9</v>
      </c>
      <c r="N1101" t="s">
        <v>357</v>
      </c>
    </row>
    <row r="1102" spans="1:14" x14ac:dyDescent="0.25">
      <c r="A1102" t="s">
        <v>8</v>
      </c>
      <c r="B1102" t="s">
        <v>45</v>
      </c>
      <c r="C1102" t="s">
        <v>9</v>
      </c>
      <c r="D1102" t="s">
        <v>46</v>
      </c>
      <c r="E1102" t="s">
        <v>168</v>
      </c>
      <c r="F1102" t="s">
        <v>248</v>
      </c>
      <c r="G1102" t="s">
        <v>9</v>
      </c>
      <c r="H1102" s="1">
        <v>-1</v>
      </c>
      <c r="I1102" s="1">
        <v>0</v>
      </c>
      <c r="J1102" s="1">
        <v>-0.01</v>
      </c>
      <c r="K1102" s="1">
        <v>0</v>
      </c>
      <c r="L1102" t="s">
        <v>9</v>
      </c>
      <c r="M1102" t="s">
        <v>9</v>
      </c>
      <c r="N1102" t="s">
        <v>357</v>
      </c>
    </row>
    <row r="1103" spans="1:14" x14ac:dyDescent="0.25">
      <c r="A1103" t="s">
        <v>8</v>
      </c>
      <c r="B1103" t="s">
        <v>45</v>
      </c>
      <c r="C1103" t="s">
        <v>9</v>
      </c>
      <c r="D1103" t="s">
        <v>46</v>
      </c>
      <c r="E1103" t="s">
        <v>10</v>
      </c>
      <c r="F1103" t="s">
        <v>240</v>
      </c>
      <c r="G1103" t="s">
        <v>9</v>
      </c>
      <c r="H1103" s="1">
        <v>1</v>
      </c>
      <c r="I1103" s="1" t="s">
        <v>9</v>
      </c>
      <c r="J1103" s="1" t="s">
        <v>9</v>
      </c>
      <c r="K1103" s="1" t="s">
        <v>9</v>
      </c>
      <c r="L1103" t="s">
        <v>9</v>
      </c>
      <c r="M1103" t="s">
        <v>9</v>
      </c>
      <c r="N1103" t="s">
        <v>357</v>
      </c>
    </row>
    <row r="1104" spans="1:14" x14ac:dyDescent="0.25">
      <c r="A1104" t="s">
        <v>8</v>
      </c>
      <c r="B1104" t="s">
        <v>45</v>
      </c>
      <c r="C1104" t="s">
        <v>9</v>
      </c>
      <c r="D1104" t="s">
        <v>46</v>
      </c>
      <c r="E1104" t="s">
        <v>165</v>
      </c>
      <c r="F1104" t="s">
        <v>9</v>
      </c>
      <c r="G1104" t="s">
        <v>9</v>
      </c>
      <c r="H1104" s="1" t="s">
        <v>9</v>
      </c>
      <c r="I1104" s="1" t="s">
        <v>9</v>
      </c>
      <c r="J1104" s="1" t="s">
        <v>9</v>
      </c>
      <c r="K1104" s="1" t="s">
        <v>9</v>
      </c>
      <c r="L1104">
        <v>27.852319999999999</v>
      </c>
      <c r="M1104">
        <v>28</v>
      </c>
      <c r="N1104" t="s">
        <v>357</v>
      </c>
    </row>
    <row r="1105" spans="1:14" x14ac:dyDescent="0.25">
      <c r="A1105" t="s">
        <v>8</v>
      </c>
      <c r="B1105" t="s">
        <v>45</v>
      </c>
      <c r="C1105" t="s">
        <v>9</v>
      </c>
      <c r="D1105" t="s">
        <v>46</v>
      </c>
      <c r="E1105" t="s">
        <v>172</v>
      </c>
      <c r="F1105" t="s">
        <v>9</v>
      </c>
      <c r="G1105" t="s">
        <v>9</v>
      </c>
      <c r="H1105" s="1" t="s">
        <v>9</v>
      </c>
      <c r="I1105" s="1" t="s">
        <v>9</v>
      </c>
      <c r="J1105" s="1" t="s">
        <v>9</v>
      </c>
      <c r="K1105" s="1" t="s">
        <v>9</v>
      </c>
      <c r="L1105">
        <v>9.1999999999999993</v>
      </c>
      <c r="M1105">
        <v>10</v>
      </c>
      <c r="N1105" t="s">
        <v>357</v>
      </c>
    </row>
    <row r="1106" spans="1:14" x14ac:dyDescent="0.25">
      <c r="A1106" t="s">
        <v>8</v>
      </c>
      <c r="B1106" t="s">
        <v>45</v>
      </c>
      <c r="C1106" t="s">
        <v>9</v>
      </c>
      <c r="D1106" t="s">
        <v>46</v>
      </c>
      <c r="E1106" t="s">
        <v>353</v>
      </c>
      <c r="F1106" t="s">
        <v>14</v>
      </c>
      <c r="G1106" t="s">
        <v>9</v>
      </c>
      <c r="H1106" s="1">
        <v>90</v>
      </c>
      <c r="I1106" s="1">
        <v>90</v>
      </c>
      <c r="J1106" s="1">
        <v>0.19409282700421901</v>
      </c>
      <c r="K1106" s="1">
        <v>0.19409282700421901</v>
      </c>
      <c r="L1106" t="s">
        <v>9</v>
      </c>
      <c r="M1106" t="s">
        <v>9</v>
      </c>
      <c r="N1106" t="s">
        <v>357</v>
      </c>
    </row>
    <row r="1107" spans="1:14" x14ac:dyDescent="0.25">
      <c r="A1107" t="s">
        <v>8</v>
      </c>
      <c r="B1107" t="s">
        <v>45</v>
      </c>
      <c r="C1107" t="s">
        <v>9</v>
      </c>
      <c r="D1107" t="s">
        <v>46</v>
      </c>
      <c r="E1107" t="s">
        <v>229</v>
      </c>
      <c r="F1107" t="s">
        <v>231</v>
      </c>
      <c r="G1107" t="s">
        <v>9</v>
      </c>
      <c r="H1107" s="1">
        <v>340</v>
      </c>
      <c r="I1107" s="1">
        <v>340</v>
      </c>
      <c r="J1107" s="1">
        <v>0.71729957805907196</v>
      </c>
      <c r="K1107" s="1">
        <v>0.71729957805907196</v>
      </c>
      <c r="L1107" t="s">
        <v>9</v>
      </c>
      <c r="M1107" t="s">
        <v>9</v>
      </c>
      <c r="N1107" t="s">
        <v>357</v>
      </c>
    </row>
    <row r="1108" spans="1:14" x14ac:dyDescent="0.25">
      <c r="A1108" t="s">
        <v>8</v>
      </c>
      <c r="B1108" t="s">
        <v>45</v>
      </c>
      <c r="C1108" t="s">
        <v>9</v>
      </c>
      <c r="D1108" t="s">
        <v>46</v>
      </c>
      <c r="E1108" t="s">
        <v>168</v>
      </c>
      <c r="F1108" t="s">
        <v>272</v>
      </c>
      <c r="G1108" t="s">
        <v>9</v>
      </c>
      <c r="H1108" s="1">
        <v>25</v>
      </c>
      <c r="I1108" s="1">
        <v>25</v>
      </c>
      <c r="J1108" s="1">
        <v>4.8523206751054898E-2</v>
      </c>
      <c r="K1108" s="1">
        <v>4.8523206751054898E-2</v>
      </c>
      <c r="L1108" t="s">
        <v>9</v>
      </c>
      <c r="M1108" t="s">
        <v>9</v>
      </c>
      <c r="N1108" t="s">
        <v>357</v>
      </c>
    </row>
    <row r="1109" spans="1:14" x14ac:dyDescent="0.25">
      <c r="A1109" t="s">
        <v>8</v>
      </c>
      <c r="B1109" t="s">
        <v>45</v>
      </c>
      <c r="C1109" t="s">
        <v>9</v>
      </c>
      <c r="D1109" t="s">
        <v>46</v>
      </c>
      <c r="E1109" t="s">
        <v>257</v>
      </c>
      <c r="F1109" t="s">
        <v>280</v>
      </c>
      <c r="G1109" t="s">
        <v>9</v>
      </c>
      <c r="H1109" s="1">
        <v>-1</v>
      </c>
      <c r="I1109" s="1">
        <v>0</v>
      </c>
      <c r="J1109" s="1">
        <v>-0.01</v>
      </c>
      <c r="K1109" s="1">
        <v>0</v>
      </c>
      <c r="L1109" t="s">
        <v>9</v>
      </c>
      <c r="M1109" t="s">
        <v>9</v>
      </c>
      <c r="N1109" t="s">
        <v>357</v>
      </c>
    </row>
    <row r="1110" spans="1:14" x14ac:dyDescent="0.25">
      <c r="A1110" t="s">
        <v>8</v>
      </c>
      <c r="B1110" t="s">
        <v>45</v>
      </c>
      <c r="C1110" t="s">
        <v>9</v>
      </c>
      <c r="D1110" t="s">
        <v>46</v>
      </c>
      <c r="E1110" t="s">
        <v>353</v>
      </c>
      <c r="F1110" t="s">
        <v>15</v>
      </c>
      <c r="G1110" t="s">
        <v>9</v>
      </c>
      <c r="H1110" s="1">
        <v>75</v>
      </c>
      <c r="I1110" s="1">
        <v>75</v>
      </c>
      <c r="J1110" s="1">
        <v>0.15400843881856499</v>
      </c>
      <c r="K1110" s="1">
        <v>0.15400843881856499</v>
      </c>
      <c r="L1110" t="s">
        <v>9</v>
      </c>
      <c r="M1110" t="s">
        <v>9</v>
      </c>
      <c r="N1110" t="s">
        <v>357</v>
      </c>
    </row>
    <row r="1111" spans="1:14" x14ac:dyDescent="0.25">
      <c r="A1111" t="s">
        <v>8</v>
      </c>
      <c r="B1111" t="s">
        <v>45</v>
      </c>
      <c r="C1111" t="s">
        <v>9</v>
      </c>
      <c r="D1111" t="s">
        <v>46</v>
      </c>
      <c r="E1111" t="s">
        <v>166</v>
      </c>
      <c r="F1111" t="s">
        <v>253</v>
      </c>
      <c r="G1111" t="s">
        <v>9</v>
      </c>
      <c r="H1111" s="1">
        <v>15</v>
      </c>
      <c r="I1111" s="1">
        <v>15</v>
      </c>
      <c r="J1111" s="1">
        <v>3.58649789029536E-2</v>
      </c>
      <c r="K1111" s="1">
        <v>3.58649789029536E-2</v>
      </c>
      <c r="L1111" t="s">
        <v>9</v>
      </c>
      <c r="M1111" t="s">
        <v>9</v>
      </c>
      <c r="N1111" t="s">
        <v>357</v>
      </c>
    </row>
    <row r="1112" spans="1:14" x14ac:dyDescent="0.25">
      <c r="A1112" t="s">
        <v>8</v>
      </c>
      <c r="B1112" t="s">
        <v>45</v>
      </c>
      <c r="C1112" t="s">
        <v>9</v>
      </c>
      <c r="D1112" t="s">
        <v>46</v>
      </c>
      <c r="E1112" t="s">
        <v>257</v>
      </c>
      <c r="F1112" t="s">
        <v>261</v>
      </c>
      <c r="G1112" t="s">
        <v>9</v>
      </c>
      <c r="H1112" s="1">
        <v>50</v>
      </c>
      <c r="I1112" s="1">
        <v>50</v>
      </c>
      <c r="J1112" s="1">
        <v>0.109704641350211</v>
      </c>
      <c r="K1112" s="1">
        <v>0.109704641350211</v>
      </c>
      <c r="L1112" t="s">
        <v>9</v>
      </c>
      <c r="M1112" t="s">
        <v>9</v>
      </c>
      <c r="N1112" t="s">
        <v>357</v>
      </c>
    </row>
    <row r="1113" spans="1:14" x14ac:dyDescent="0.25">
      <c r="A1113" t="s">
        <v>8</v>
      </c>
      <c r="B1113" t="s">
        <v>45</v>
      </c>
      <c r="C1113" t="s">
        <v>9</v>
      </c>
      <c r="D1113" t="s">
        <v>46</v>
      </c>
      <c r="E1113" t="s">
        <v>168</v>
      </c>
      <c r="F1113" t="s">
        <v>273</v>
      </c>
      <c r="G1113" t="s">
        <v>9</v>
      </c>
      <c r="H1113" s="1">
        <v>155</v>
      </c>
      <c r="I1113" s="1">
        <v>155</v>
      </c>
      <c r="J1113" s="1">
        <v>0.33122362869198302</v>
      </c>
      <c r="K1113" s="1">
        <v>0.33122362869198302</v>
      </c>
      <c r="L1113" t="s">
        <v>9</v>
      </c>
      <c r="M1113" t="s">
        <v>9</v>
      </c>
      <c r="N1113" t="s">
        <v>357</v>
      </c>
    </row>
    <row r="1114" spans="1:14" x14ac:dyDescent="0.25">
      <c r="A1114" t="s">
        <v>8</v>
      </c>
      <c r="B1114" t="s">
        <v>45</v>
      </c>
      <c r="C1114" t="s">
        <v>9</v>
      </c>
      <c r="D1114" t="s">
        <v>46</v>
      </c>
      <c r="E1114" t="s">
        <v>229</v>
      </c>
      <c r="F1114" t="s">
        <v>217</v>
      </c>
      <c r="G1114" t="s">
        <v>9</v>
      </c>
      <c r="H1114" s="1">
        <v>-1</v>
      </c>
      <c r="I1114" s="1">
        <v>0</v>
      </c>
      <c r="J1114" s="1">
        <v>-0.01</v>
      </c>
      <c r="K1114" s="1">
        <v>0</v>
      </c>
      <c r="L1114" t="s">
        <v>9</v>
      </c>
      <c r="M1114" t="s">
        <v>9</v>
      </c>
      <c r="N1114" t="s">
        <v>357</v>
      </c>
    </row>
    <row r="1115" spans="1:14" x14ac:dyDescent="0.25">
      <c r="A1115" t="s">
        <v>8</v>
      </c>
      <c r="B1115" t="s">
        <v>45</v>
      </c>
      <c r="C1115" t="s">
        <v>9</v>
      </c>
      <c r="D1115" t="s">
        <v>46</v>
      </c>
      <c r="E1115" t="s">
        <v>166</v>
      </c>
      <c r="F1115" t="s">
        <v>254</v>
      </c>
      <c r="G1115" t="s">
        <v>9</v>
      </c>
      <c r="H1115" s="1">
        <v>55</v>
      </c>
      <c r="I1115" s="1">
        <v>55</v>
      </c>
      <c r="J1115" s="1">
        <v>0.113924050632911</v>
      </c>
      <c r="K1115" s="1">
        <v>0.113924050632911</v>
      </c>
      <c r="L1115" t="s">
        <v>9</v>
      </c>
      <c r="M1115" t="s">
        <v>9</v>
      </c>
      <c r="N1115" t="s">
        <v>357</v>
      </c>
    </row>
    <row r="1116" spans="1:14" x14ac:dyDescent="0.25">
      <c r="A1116" t="s">
        <v>8</v>
      </c>
      <c r="B1116" t="s">
        <v>45</v>
      </c>
      <c r="C1116" t="s">
        <v>9</v>
      </c>
      <c r="D1116" t="s">
        <v>46</v>
      </c>
      <c r="E1116" t="s">
        <v>257</v>
      </c>
      <c r="F1116" t="s">
        <v>228</v>
      </c>
      <c r="G1116" t="s">
        <v>9</v>
      </c>
      <c r="H1116" s="1">
        <v>-1</v>
      </c>
      <c r="I1116" s="1">
        <v>0</v>
      </c>
      <c r="J1116" s="1">
        <v>-0.01</v>
      </c>
      <c r="K1116" s="1">
        <v>0</v>
      </c>
      <c r="L1116" t="s">
        <v>9</v>
      </c>
      <c r="M1116" t="s">
        <v>9</v>
      </c>
      <c r="N1116" t="s">
        <v>357</v>
      </c>
    </row>
    <row r="1117" spans="1:14" x14ac:dyDescent="0.25">
      <c r="A1117" t="s">
        <v>8</v>
      </c>
      <c r="B1117" t="s">
        <v>45</v>
      </c>
      <c r="C1117" t="s">
        <v>9</v>
      </c>
      <c r="D1117" t="s">
        <v>46</v>
      </c>
      <c r="E1117" t="s">
        <v>168</v>
      </c>
      <c r="F1117" t="s">
        <v>274</v>
      </c>
      <c r="G1117" t="s">
        <v>9</v>
      </c>
      <c r="H1117" s="1">
        <v>90</v>
      </c>
      <c r="I1117" s="1">
        <v>90</v>
      </c>
      <c r="J1117" s="1">
        <v>0.18776371308016901</v>
      </c>
      <c r="K1117" s="1">
        <v>0.18776371308016901</v>
      </c>
      <c r="L1117" t="s">
        <v>9</v>
      </c>
      <c r="M1117" t="s">
        <v>9</v>
      </c>
      <c r="N1117" t="s">
        <v>357</v>
      </c>
    </row>
    <row r="1118" spans="1:14" x14ac:dyDescent="0.25">
      <c r="A1118" t="s">
        <v>8</v>
      </c>
      <c r="B1118" t="s">
        <v>45</v>
      </c>
      <c r="C1118" t="s">
        <v>9</v>
      </c>
      <c r="D1118" t="s">
        <v>46</v>
      </c>
      <c r="E1118" t="s">
        <v>257</v>
      </c>
      <c r="F1118" t="s">
        <v>260</v>
      </c>
      <c r="G1118" t="s">
        <v>9</v>
      </c>
      <c r="H1118" s="1">
        <v>115</v>
      </c>
      <c r="I1118" s="1">
        <v>115</v>
      </c>
      <c r="J1118" s="1">
        <v>0.240506329113924</v>
      </c>
      <c r="K1118" s="1">
        <v>0.240506329113924</v>
      </c>
      <c r="L1118" t="s">
        <v>9</v>
      </c>
      <c r="M1118" t="s">
        <v>9</v>
      </c>
      <c r="N1118" t="s">
        <v>357</v>
      </c>
    </row>
    <row r="1119" spans="1:14" x14ac:dyDescent="0.25">
      <c r="A1119" t="s">
        <v>8</v>
      </c>
      <c r="B1119" t="s">
        <v>45</v>
      </c>
      <c r="C1119" t="s">
        <v>9</v>
      </c>
      <c r="D1119" t="s">
        <v>46</v>
      </c>
      <c r="E1119" t="s">
        <v>166</v>
      </c>
      <c r="F1119" t="s">
        <v>248</v>
      </c>
      <c r="G1119" t="s">
        <v>9</v>
      </c>
      <c r="H1119" s="1">
        <v>-1</v>
      </c>
      <c r="I1119" s="1">
        <v>0</v>
      </c>
      <c r="J1119" s="1">
        <v>-0.01</v>
      </c>
      <c r="K1119" s="1">
        <v>0</v>
      </c>
      <c r="L1119" t="s">
        <v>9</v>
      </c>
      <c r="M1119" t="s">
        <v>9</v>
      </c>
      <c r="N1119" t="s">
        <v>357</v>
      </c>
    </row>
    <row r="1120" spans="1:14" x14ac:dyDescent="0.25">
      <c r="A1120" t="s">
        <v>8</v>
      </c>
      <c r="B1120" t="s">
        <v>45</v>
      </c>
      <c r="C1120" t="s">
        <v>9</v>
      </c>
      <c r="D1120" t="s">
        <v>46</v>
      </c>
      <c r="E1120" t="s">
        <v>353</v>
      </c>
      <c r="F1120" t="s">
        <v>13</v>
      </c>
      <c r="G1120" t="s">
        <v>9</v>
      </c>
      <c r="H1120" s="1">
        <v>50</v>
      </c>
      <c r="I1120" s="1">
        <v>50</v>
      </c>
      <c r="J1120" s="1">
        <v>0.10126582278481</v>
      </c>
      <c r="K1120" s="1">
        <v>0.10126582278481</v>
      </c>
      <c r="L1120" t="s">
        <v>9</v>
      </c>
      <c r="M1120" t="s">
        <v>9</v>
      </c>
      <c r="N1120" t="s">
        <v>357</v>
      </c>
    </row>
    <row r="1121" spans="1:14" x14ac:dyDescent="0.25">
      <c r="A1121" t="s">
        <v>8</v>
      </c>
      <c r="B1121" t="s">
        <v>45</v>
      </c>
      <c r="C1121" t="s">
        <v>9</v>
      </c>
      <c r="D1121" t="s">
        <v>46</v>
      </c>
      <c r="E1121" t="s">
        <v>353</v>
      </c>
      <c r="F1121" t="s">
        <v>16</v>
      </c>
      <c r="G1121" t="s">
        <v>9</v>
      </c>
      <c r="H1121" s="1">
        <v>10</v>
      </c>
      <c r="I1121" s="1">
        <v>10</v>
      </c>
      <c r="J1121" s="1">
        <v>1.68776371308017E-2</v>
      </c>
      <c r="K1121" s="1">
        <v>1.68776371308017E-2</v>
      </c>
      <c r="L1121" t="s">
        <v>9</v>
      </c>
      <c r="M1121" t="s">
        <v>9</v>
      </c>
      <c r="N1121" t="s">
        <v>357</v>
      </c>
    </row>
    <row r="1122" spans="1:14" x14ac:dyDescent="0.25">
      <c r="A1122" t="s">
        <v>8</v>
      </c>
      <c r="B1122" t="s">
        <v>45</v>
      </c>
      <c r="C1122" t="s">
        <v>9</v>
      </c>
      <c r="D1122" t="s">
        <v>46</v>
      </c>
      <c r="E1122" t="s">
        <v>180</v>
      </c>
      <c r="F1122" t="s">
        <v>228</v>
      </c>
      <c r="G1122" t="s">
        <v>228</v>
      </c>
      <c r="H1122" s="1">
        <v>470</v>
      </c>
      <c r="I1122" s="1">
        <v>470</v>
      </c>
      <c r="J1122" s="1">
        <v>0.99578059071729996</v>
      </c>
      <c r="K1122" s="1">
        <v>0.99578059071729996</v>
      </c>
      <c r="L1122" t="s">
        <v>9</v>
      </c>
      <c r="M1122" t="s">
        <v>9</v>
      </c>
      <c r="N1122" t="s">
        <v>357</v>
      </c>
    </row>
    <row r="1123" spans="1:14" x14ac:dyDescent="0.25">
      <c r="A1123" t="s">
        <v>8</v>
      </c>
      <c r="B1123" t="s">
        <v>45</v>
      </c>
      <c r="C1123" t="s">
        <v>9</v>
      </c>
      <c r="D1123" t="s">
        <v>46</v>
      </c>
      <c r="E1123" t="s">
        <v>166</v>
      </c>
      <c r="F1123" t="s">
        <v>171</v>
      </c>
      <c r="G1123" t="s">
        <v>9</v>
      </c>
      <c r="H1123" s="1">
        <v>-1</v>
      </c>
      <c r="I1123" s="1">
        <v>0</v>
      </c>
      <c r="J1123" s="1">
        <v>-0.01</v>
      </c>
      <c r="K1123" s="1">
        <v>0</v>
      </c>
      <c r="L1123" t="s">
        <v>9</v>
      </c>
      <c r="M1123" t="s">
        <v>9</v>
      </c>
      <c r="N1123" t="s">
        <v>357</v>
      </c>
    </row>
    <row r="1124" spans="1:14" x14ac:dyDescent="0.25">
      <c r="A1124" t="s">
        <v>8</v>
      </c>
      <c r="B1124" t="s">
        <v>45</v>
      </c>
      <c r="C1124" t="s">
        <v>9</v>
      </c>
      <c r="D1124" t="s">
        <v>46</v>
      </c>
      <c r="E1124" t="s">
        <v>166</v>
      </c>
      <c r="F1124" t="s">
        <v>169</v>
      </c>
      <c r="G1124" t="s">
        <v>9</v>
      </c>
      <c r="H1124" s="1">
        <v>385</v>
      </c>
      <c r="I1124" s="1">
        <v>385</v>
      </c>
      <c r="J1124" s="1">
        <v>0.81223628691983096</v>
      </c>
      <c r="K1124" s="1">
        <v>0.81223628691983096</v>
      </c>
      <c r="L1124" t="s">
        <v>9</v>
      </c>
      <c r="M1124" t="s">
        <v>9</v>
      </c>
      <c r="N1124" t="s">
        <v>357</v>
      </c>
    </row>
    <row r="1125" spans="1:14" x14ac:dyDescent="0.25">
      <c r="A1125" t="s">
        <v>8</v>
      </c>
      <c r="B1125" t="s">
        <v>45</v>
      </c>
      <c r="C1125" t="s">
        <v>9</v>
      </c>
      <c r="D1125" t="s">
        <v>46</v>
      </c>
      <c r="E1125" t="s">
        <v>257</v>
      </c>
      <c r="F1125" t="s">
        <v>259</v>
      </c>
      <c r="G1125" t="s">
        <v>9</v>
      </c>
      <c r="H1125" s="1">
        <v>155</v>
      </c>
      <c r="I1125" s="1">
        <v>155</v>
      </c>
      <c r="J1125" s="1">
        <v>0.322784810126582</v>
      </c>
      <c r="K1125" s="1">
        <v>0.322784810126582</v>
      </c>
      <c r="L1125" t="s">
        <v>9</v>
      </c>
      <c r="M1125" t="s">
        <v>9</v>
      </c>
      <c r="N1125" t="s">
        <v>357</v>
      </c>
    </row>
    <row r="1126" spans="1:14" x14ac:dyDescent="0.25">
      <c r="A1126" t="s">
        <v>8</v>
      </c>
      <c r="B1126" t="s">
        <v>45</v>
      </c>
      <c r="C1126" t="s">
        <v>9</v>
      </c>
      <c r="D1126" t="s">
        <v>46</v>
      </c>
      <c r="E1126" t="s">
        <v>232</v>
      </c>
      <c r="F1126" t="s">
        <v>9</v>
      </c>
      <c r="G1126" t="s">
        <v>9</v>
      </c>
      <c r="H1126" s="1">
        <v>475</v>
      </c>
      <c r="I1126" s="1">
        <v>475</v>
      </c>
      <c r="J1126" s="1">
        <v>1</v>
      </c>
      <c r="K1126" s="1">
        <v>1</v>
      </c>
      <c r="L1126" t="s">
        <v>9</v>
      </c>
      <c r="M1126" t="s">
        <v>9</v>
      </c>
      <c r="N1126" t="s">
        <v>357</v>
      </c>
    </row>
    <row r="1127" spans="1:14" x14ac:dyDescent="0.25">
      <c r="A1127" t="s">
        <v>8</v>
      </c>
      <c r="B1127" t="s">
        <v>45</v>
      </c>
      <c r="C1127" t="s">
        <v>9</v>
      </c>
      <c r="D1127" t="s">
        <v>46</v>
      </c>
      <c r="E1127" t="s">
        <v>242</v>
      </c>
      <c r="F1127" t="s">
        <v>235</v>
      </c>
      <c r="G1127" t="s">
        <v>9</v>
      </c>
      <c r="H1127" s="1">
        <v>70</v>
      </c>
      <c r="I1127">
        <v>70</v>
      </c>
      <c r="J1127">
        <v>0.14767932489451499</v>
      </c>
      <c r="K1127">
        <v>0.14767932489451499</v>
      </c>
      <c r="L1127" t="s">
        <v>9</v>
      </c>
      <c r="M1127" t="s">
        <v>9</v>
      </c>
      <c r="N1127" t="s">
        <v>357</v>
      </c>
    </row>
    <row r="1128" spans="1:14" x14ac:dyDescent="0.25">
      <c r="A1128" t="s">
        <v>8</v>
      </c>
      <c r="B1128" t="s">
        <v>45</v>
      </c>
      <c r="C1128" t="s">
        <v>9</v>
      </c>
      <c r="D1128" t="s">
        <v>46</v>
      </c>
      <c r="E1128" t="s">
        <v>257</v>
      </c>
      <c r="F1128" t="s">
        <v>258</v>
      </c>
      <c r="G1128" t="s">
        <v>9</v>
      </c>
      <c r="H1128">
        <v>115</v>
      </c>
      <c r="I1128">
        <v>115</v>
      </c>
      <c r="J1128">
        <v>0.24261603375527399</v>
      </c>
      <c r="K1128">
        <v>0.24261603375527399</v>
      </c>
      <c r="L1128" s="1" t="s">
        <v>9</v>
      </c>
      <c r="M1128" s="1" t="s">
        <v>9</v>
      </c>
      <c r="N1128" t="s">
        <v>357</v>
      </c>
    </row>
    <row r="1129" spans="1:14" x14ac:dyDescent="0.25">
      <c r="A1129" t="s">
        <v>8</v>
      </c>
      <c r="B1129" t="s">
        <v>45</v>
      </c>
      <c r="C1129" t="s">
        <v>9</v>
      </c>
      <c r="D1129" t="s">
        <v>46</v>
      </c>
      <c r="E1129" t="s">
        <v>180</v>
      </c>
      <c r="F1129" t="s">
        <v>218</v>
      </c>
      <c r="G1129" t="s">
        <v>215</v>
      </c>
      <c r="H1129">
        <v>-1</v>
      </c>
      <c r="I1129">
        <v>0</v>
      </c>
      <c r="J1129">
        <v>-0.01</v>
      </c>
      <c r="K1129">
        <v>0</v>
      </c>
      <c r="L1129" s="1" t="s">
        <v>9</v>
      </c>
      <c r="M1129" s="1" t="s">
        <v>9</v>
      </c>
      <c r="N1129" t="s">
        <v>357</v>
      </c>
    </row>
    <row r="1130" spans="1:14" x14ac:dyDescent="0.25">
      <c r="A1130" t="s">
        <v>8</v>
      </c>
      <c r="B1130" t="s">
        <v>45</v>
      </c>
      <c r="C1130" t="s">
        <v>9</v>
      </c>
      <c r="D1130" t="s">
        <v>46</v>
      </c>
      <c r="E1130" t="s">
        <v>168</v>
      </c>
      <c r="F1130" t="s">
        <v>271</v>
      </c>
      <c r="G1130" t="s">
        <v>9</v>
      </c>
      <c r="H1130" s="1">
        <v>205</v>
      </c>
      <c r="I1130" s="1">
        <v>205</v>
      </c>
      <c r="J1130" s="1">
        <v>0.43248945147679302</v>
      </c>
      <c r="K1130" s="1">
        <v>0.43248945147679302</v>
      </c>
      <c r="L1130" t="s">
        <v>9</v>
      </c>
      <c r="M1130" t="s">
        <v>9</v>
      </c>
      <c r="N1130" t="s">
        <v>357</v>
      </c>
    </row>
    <row r="1131" spans="1:14" x14ac:dyDescent="0.25">
      <c r="A1131" t="s">
        <v>8</v>
      </c>
      <c r="B1131" t="s">
        <v>45</v>
      </c>
      <c r="C1131" t="s">
        <v>9</v>
      </c>
      <c r="D1131" t="s">
        <v>46</v>
      </c>
      <c r="E1131" t="s">
        <v>166</v>
      </c>
      <c r="F1131" t="s">
        <v>167</v>
      </c>
      <c r="G1131" t="s">
        <v>9</v>
      </c>
      <c r="H1131" s="1">
        <v>5</v>
      </c>
      <c r="I1131" s="1">
        <v>5</v>
      </c>
      <c r="J1131" s="1">
        <v>1.26582278481013E-2</v>
      </c>
      <c r="K1131" s="1">
        <v>1.26582278481013E-2</v>
      </c>
      <c r="L1131" t="s">
        <v>9</v>
      </c>
      <c r="M1131" t="s">
        <v>9</v>
      </c>
      <c r="N1131" t="s">
        <v>357</v>
      </c>
    </row>
    <row r="1132" spans="1:14" x14ac:dyDescent="0.25">
      <c r="A1132" t="s">
        <v>8</v>
      </c>
      <c r="B1132" t="s">
        <v>45</v>
      </c>
      <c r="C1132" t="s">
        <v>9</v>
      </c>
      <c r="D1132" t="s">
        <v>46</v>
      </c>
      <c r="E1132" t="s">
        <v>353</v>
      </c>
      <c r="F1132" t="s">
        <v>228</v>
      </c>
      <c r="G1132" t="s">
        <v>9</v>
      </c>
      <c r="H1132" s="1">
        <v>255</v>
      </c>
      <c r="I1132" s="1">
        <v>255</v>
      </c>
      <c r="J1132" s="1">
        <v>0.53375527426160296</v>
      </c>
      <c r="K1132" s="1">
        <v>0.53375527426160296</v>
      </c>
      <c r="L1132" t="s">
        <v>9</v>
      </c>
      <c r="M1132" t="s">
        <v>9</v>
      </c>
      <c r="N1132" t="s">
        <v>357</v>
      </c>
    </row>
    <row r="1133" spans="1:14" x14ac:dyDescent="0.25">
      <c r="A1133" t="s">
        <v>8</v>
      </c>
      <c r="B1133" t="s">
        <v>45</v>
      </c>
      <c r="C1133" t="s">
        <v>9</v>
      </c>
      <c r="D1133" t="s">
        <v>46</v>
      </c>
      <c r="E1133" t="s">
        <v>180</v>
      </c>
      <c r="F1133" t="s">
        <v>219</v>
      </c>
      <c r="G1133" t="s">
        <v>216</v>
      </c>
      <c r="H1133" s="1">
        <v>-1</v>
      </c>
      <c r="I1133" s="1">
        <v>0</v>
      </c>
      <c r="J1133" s="1">
        <v>-0.01</v>
      </c>
      <c r="K1133" s="1">
        <v>0</v>
      </c>
      <c r="L1133" t="s">
        <v>9</v>
      </c>
      <c r="M1133" t="s">
        <v>9</v>
      </c>
      <c r="N1133" t="s">
        <v>357</v>
      </c>
    </row>
    <row r="1134" spans="1:14" x14ac:dyDescent="0.25">
      <c r="A1134" t="s">
        <v>8</v>
      </c>
      <c r="B1134" t="s">
        <v>45</v>
      </c>
      <c r="C1134" t="s">
        <v>9</v>
      </c>
      <c r="D1134" t="s">
        <v>46</v>
      </c>
      <c r="E1134" t="s">
        <v>257</v>
      </c>
      <c r="F1134" t="s">
        <v>340</v>
      </c>
      <c r="G1134" t="s">
        <v>9</v>
      </c>
      <c r="H1134" s="1">
        <v>30</v>
      </c>
      <c r="I1134" s="1">
        <v>30</v>
      </c>
      <c r="J1134" s="1">
        <v>6.11814345991561E-2</v>
      </c>
      <c r="K1134" s="1">
        <v>6.11814345991561E-2</v>
      </c>
      <c r="L1134" t="s">
        <v>9</v>
      </c>
      <c r="M1134" t="s">
        <v>9</v>
      </c>
      <c r="N1134" t="s">
        <v>357</v>
      </c>
    </row>
    <row r="1135" spans="1:14" x14ac:dyDescent="0.25">
      <c r="A1135" t="s">
        <v>8</v>
      </c>
      <c r="B1135" t="s">
        <v>45</v>
      </c>
      <c r="C1135" t="s">
        <v>9</v>
      </c>
      <c r="D1135" t="s">
        <v>46</v>
      </c>
      <c r="E1135" t="s">
        <v>242</v>
      </c>
      <c r="F1135" t="s">
        <v>234</v>
      </c>
      <c r="G1135" t="s">
        <v>9</v>
      </c>
      <c r="H1135" s="1">
        <v>195</v>
      </c>
      <c r="I1135" s="1">
        <v>195</v>
      </c>
      <c r="J1135" s="1">
        <v>0.40717299578059102</v>
      </c>
      <c r="K1135" s="1">
        <v>0.40717299578059102</v>
      </c>
      <c r="L1135" t="s">
        <v>9</v>
      </c>
      <c r="M1135" t="s">
        <v>9</v>
      </c>
      <c r="N1135" t="s">
        <v>357</v>
      </c>
    </row>
    <row r="1136" spans="1:14" x14ac:dyDescent="0.25">
      <c r="A1136" t="s">
        <v>8</v>
      </c>
      <c r="B1136" t="s">
        <v>45</v>
      </c>
      <c r="C1136" t="s">
        <v>9</v>
      </c>
      <c r="D1136" t="s">
        <v>46</v>
      </c>
      <c r="E1136" t="s">
        <v>166</v>
      </c>
      <c r="F1136" t="s">
        <v>170</v>
      </c>
      <c r="G1136" t="s">
        <v>9</v>
      </c>
      <c r="H1136" s="1">
        <v>-1</v>
      </c>
      <c r="I1136" s="1">
        <v>0</v>
      </c>
      <c r="J1136" s="1">
        <v>-0.01</v>
      </c>
      <c r="K1136" s="1">
        <v>0</v>
      </c>
      <c r="L1136" t="s">
        <v>9</v>
      </c>
      <c r="M1136" t="s">
        <v>9</v>
      </c>
      <c r="N1136" t="s">
        <v>357</v>
      </c>
    </row>
    <row r="1137" spans="1:14" x14ac:dyDescent="0.25">
      <c r="A1137" t="s">
        <v>8</v>
      </c>
      <c r="B1137" t="s">
        <v>45</v>
      </c>
      <c r="C1137" t="s">
        <v>9</v>
      </c>
      <c r="D1137" t="s">
        <v>46</v>
      </c>
      <c r="E1137" t="s">
        <v>242</v>
      </c>
      <c r="F1137" t="s">
        <v>239</v>
      </c>
      <c r="G1137" t="s">
        <v>9</v>
      </c>
      <c r="H1137" s="1">
        <v>150</v>
      </c>
      <c r="I1137" s="1">
        <v>150</v>
      </c>
      <c r="J1137" s="1">
        <v>0.31434599156118098</v>
      </c>
      <c r="K1137" s="1">
        <v>0.31434599156118098</v>
      </c>
      <c r="L1137" t="s">
        <v>9</v>
      </c>
      <c r="M1137" t="s">
        <v>9</v>
      </c>
      <c r="N1137" t="s">
        <v>357</v>
      </c>
    </row>
    <row r="1138" spans="1:14" x14ac:dyDescent="0.25">
      <c r="A1138" t="s">
        <v>8</v>
      </c>
      <c r="B1138" t="s">
        <v>45</v>
      </c>
      <c r="C1138" t="s">
        <v>9</v>
      </c>
      <c r="D1138" t="s">
        <v>46</v>
      </c>
      <c r="E1138" t="s">
        <v>242</v>
      </c>
      <c r="F1138" t="s">
        <v>238</v>
      </c>
      <c r="G1138" t="s">
        <v>9</v>
      </c>
      <c r="H1138" s="1">
        <v>-1</v>
      </c>
      <c r="I1138" s="1">
        <v>0</v>
      </c>
      <c r="J1138" s="1">
        <v>-0.01</v>
      </c>
      <c r="K1138" s="1">
        <v>0</v>
      </c>
      <c r="L1138" t="s">
        <v>9</v>
      </c>
      <c r="M1138" t="s">
        <v>9</v>
      </c>
      <c r="N1138" t="s">
        <v>357</v>
      </c>
    </row>
    <row r="1139" spans="1:14" x14ac:dyDescent="0.25">
      <c r="A1139" t="s">
        <v>8</v>
      </c>
      <c r="B1139" t="s">
        <v>45</v>
      </c>
      <c r="C1139" t="s">
        <v>9</v>
      </c>
      <c r="D1139" t="s">
        <v>46</v>
      </c>
      <c r="E1139" t="s">
        <v>257</v>
      </c>
      <c r="F1139" t="s">
        <v>262</v>
      </c>
      <c r="G1139" t="s">
        <v>9</v>
      </c>
      <c r="H1139" s="1">
        <v>10</v>
      </c>
      <c r="I1139" s="1">
        <v>10</v>
      </c>
      <c r="J1139" s="1">
        <v>1.8987341772151899E-2</v>
      </c>
      <c r="K1139" s="1">
        <v>1.8987341772151899E-2</v>
      </c>
      <c r="L1139" t="s">
        <v>9</v>
      </c>
      <c r="M1139" t="s">
        <v>9</v>
      </c>
      <c r="N1139" t="s">
        <v>357</v>
      </c>
    </row>
    <row r="1140" spans="1:14" x14ac:dyDescent="0.25">
      <c r="A1140" t="s">
        <v>8</v>
      </c>
      <c r="B1140" t="s">
        <v>45</v>
      </c>
      <c r="C1140" t="s">
        <v>9</v>
      </c>
      <c r="D1140" t="s">
        <v>46</v>
      </c>
      <c r="E1140" t="s">
        <v>166</v>
      </c>
      <c r="F1140" t="s">
        <v>252</v>
      </c>
      <c r="G1140" t="s">
        <v>9</v>
      </c>
      <c r="H1140" s="1">
        <v>5</v>
      </c>
      <c r="I1140" s="1">
        <v>5</v>
      </c>
      <c r="J1140" s="1">
        <v>1.05485232067511E-2</v>
      </c>
      <c r="K1140" s="1">
        <v>1.05485232067511E-2</v>
      </c>
      <c r="L1140" t="s">
        <v>9</v>
      </c>
      <c r="M1140" t="s">
        <v>9</v>
      </c>
      <c r="N1140" t="s">
        <v>357</v>
      </c>
    </row>
    <row r="1141" spans="1:14" x14ac:dyDescent="0.25">
      <c r="A1141" t="s">
        <v>8</v>
      </c>
      <c r="B1141" t="s">
        <v>45</v>
      </c>
      <c r="C1141" t="s">
        <v>9</v>
      </c>
      <c r="D1141" t="s">
        <v>46</v>
      </c>
      <c r="E1141" t="s">
        <v>242</v>
      </c>
      <c r="F1141" t="s">
        <v>248</v>
      </c>
      <c r="G1141" t="s">
        <v>9</v>
      </c>
      <c r="H1141" s="1">
        <v>25</v>
      </c>
      <c r="I1141" s="1">
        <v>25</v>
      </c>
      <c r="J1141" s="1">
        <v>4.8523206751054898E-2</v>
      </c>
      <c r="K1141" s="1">
        <v>4.8523206751054898E-2</v>
      </c>
      <c r="L1141" t="s">
        <v>9</v>
      </c>
      <c r="M1141" t="s">
        <v>9</v>
      </c>
      <c r="N1141" t="s">
        <v>357</v>
      </c>
    </row>
    <row r="1142" spans="1:14" x14ac:dyDescent="0.25">
      <c r="A1142" t="s">
        <v>8</v>
      </c>
      <c r="B1142" t="s">
        <v>45</v>
      </c>
      <c r="C1142" t="s">
        <v>9</v>
      </c>
      <c r="D1142" t="s">
        <v>46</v>
      </c>
      <c r="E1142" t="s">
        <v>229</v>
      </c>
      <c r="F1142" t="s">
        <v>248</v>
      </c>
      <c r="G1142" t="s">
        <v>9</v>
      </c>
      <c r="H1142" s="1">
        <v>15</v>
      </c>
      <c r="I1142" s="1">
        <v>15</v>
      </c>
      <c r="J1142" s="1">
        <v>3.1645569620253201E-2</v>
      </c>
      <c r="K1142" s="1">
        <v>3.1645569620253201E-2</v>
      </c>
      <c r="L1142" t="s">
        <v>9</v>
      </c>
      <c r="M1142" t="s">
        <v>9</v>
      </c>
      <c r="N1142" t="s">
        <v>357</v>
      </c>
    </row>
    <row r="1143" spans="1:14" x14ac:dyDescent="0.25">
      <c r="A1143" t="s">
        <v>8</v>
      </c>
      <c r="B1143" t="s">
        <v>45</v>
      </c>
      <c r="C1143" t="s">
        <v>9</v>
      </c>
      <c r="D1143" t="s">
        <v>46</v>
      </c>
      <c r="E1143" t="s">
        <v>242</v>
      </c>
      <c r="F1143" t="s">
        <v>236</v>
      </c>
      <c r="G1143" t="s">
        <v>9</v>
      </c>
      <c r="H1143" s="1">
        <v>5</v>
      </c>
      <c r="I1143" s="1">
        <v>5</v>
      </c>
      <c r="J1143" s="1">
        <v>1.26582278481013E-2</v>
      </c>
      <c r="K1143" s="1">
        <v>1.26582278481013E-2</v>
      </c>
      <c r="L1143" t="s">
        <v>9</v>
      </c>
      <c r="M1143" t="s">
        <v>9</v>
      </c>
      <c r="N1143" t="s">
        <v>357</v>
      </c>
    </row>
    <row r="1144" spans="1:14" x14ac:dyDescent="0.25">
      <c r="A1144" t="s">
        <v>8</v>
      </c>
      <c r="B1144" t="s">
        <v>45</v>
      </c>
      <c r="C1144" t="s">
        <v>9</v>
      </c>
      <c r="D1144" t="s">
        <v>46</v>
      </c>
      <c r="E1144" t="s">
        <v>242</v>
      </c>
      <c r="F1144" t="s">
        <v>237</v>
      </c>
      <c r="G1144" t="s">
        <v>9</v>
      </c>
      <c r="H1144" s="1">
        <v>30</v>
      </c>
      <c r="I1144" s="1">
        <v>30</v>
      </c>
      <c r="J1144" s="1">
        <v>6.11814345991561E-2</v>
      </c>
      <c r="K1144" s="1">
        <v>6.11814345991561E-2</v>
      </c>
      <c r="L1144" t="s">
        <v>9</v>
      </c>
      <c r="M1144" t="s">
        <v>9</v>
      </c>
      <c r="N1144" t="s">
        <v>357</v>
      </c>
    </row>
    <row r="1145" spans="1:14" x14ac:dyDescent="0.25">
      <c r="A1145" t="s">
        <v>8</v>
      </c>
      <c r="B1145" t="s">
        <v>45</v>
      </c>
      <c r="C1145" t="s">
        <v>9</v>
      </c>
      <c r="D1145" t="s">
        <v>46</v>
      </c>
      <c r="E1145" t="s">
        <v>229</v>
      </c>
      <c r="F1145" t="s">
        <v>230</v>
      </c>
      <c r="G1145" t="s">
        <v>9</v>
      </c>
      <c r="H1145" s="1">
        <v>120</v>
      </c>
      <c r="I1145" s="1">
        <v>120</v>
      </c>
      <c r="J1145" s="1">
        <v>0.24894514767932499</v>
      </c>
      <c r="K1145" s="1">
        <v>0.24894514767932499</v>
      </c>
      <c r="L1145" t="s">
        <v>9</v>
      </c>
      <c r="M1145" t="s">
        <v>9</v>
      </c>
      <c r="N1145" t="s">
        <v>357</v>
      </c>
    </row>
    <row r="1146" spans="1:14" x14ac:dyDescent="0.25">
      <c r="A1146" t="s">
        <v>8</v>
      </c>
      <c r="B1146" t="s">
        <v>326</v>
      </c>
      <c r="C1146" t="s">
        <v>9</v>
      </c>
      <c r="D1146" t="s">
        <v>327</v>
      </c>
      <c r="E1146" t="s">
        <v>166</v>
      </c>
      <c r="F1146" t="s">
        <v>254</v>
      </c>
      <c r="G1146" t="s">
        <v>9</v>
      </c>
      <c r="H1146" s="1">
        <v>-1</v>
      </c>
      <c r="I1146" s="1">
        <v>0</v>
      </c>
      <c r="J1146" s="1">
        <v>-0.01</v>
      </c>
      <c r="K1146" s="1">
        <v>0</v>
      </c>
      <c r="L1146" t="s">
        <v>9</v>
      </c>
      <c r="M1146" t="s">
        <v>9</v>
      </c>
      <c r="N1146" t="s">
        <v>357</v>
      </c>
    </row>
    <row r="1147" spans="1:14" x14ac:dyDescent="0.25">
      <c r="A1147" t="s">
        <v>8</v>
      </c>
      <c r="B1147" t="s">
        <v>326</v>
      </c>
      <c r="C1147" t="s">
        <v>9</v>
      </c>
      <c r="D1147" t="s">
        <v>327</v>
      </c>
      <c r="E1147" t="s">
        <v>229</v>
      </c>
      <c r="F1147" t="s">
        <v>248</v>
      </c>
      <c r="G1147" t="s">
        <v>9</v>
      </c>
      <c r="H1147" s="1">
        <v>-1</v>
      </c>
      <c r="I1147" s="1">
        <v>0</v>
      </c>
      <c r="J1147" s="1">
        <v>-0.01</v>
      </c>
      <c r="K1147" s="1">
        <v>0</v>
      </c>
      <c r="L1147" t="s">
        <v>9</v>
      </c>
      <c r="M1147" t="s">
        <v>9</v>
      </c>
      <c r="N1147" t="s">
        <v>357</v>
      </c>
    </row>
    <row r="1148" spans="1:14" x14ac:dyDescent="0.25">
      <c r="A1148" t="s">
        <v>8</v>
      </c>
      <c r="B1148" t="s">
        <v>326</v>
      </c>
      <c r="C1148" t="s">
        <v>9</v>
      </c>
      <c r="D1148" t="s">
        <v>327</v>
      </c>
      <c r="E1148" t="s">
        <v>10</v>
      </c>
      <c r="F1148" t="s">
        <v>240</v>
      </c>
      <c r="G1148" t="s">
        <v>9</v>
      </c>
      <c r="H1148" s="1">
        <v>1</v>
      </c>
      <c r="I1148" s="1" t="s">
        <v>9</v>
      </c>
      <c r="J1148" s="1" t="s">
        <v>9</v>
      </c>
      <c r="K1148" s="1" t="s">
        <v>9</v>
      </c>
      <c r="L1148" t="s">
        <v>9</v>
      </c>
      <c r="M1148" t="s">
        <v>9</v>
      </c>
      <c r="N1148" t="s">
        <v>357</v>
      </c>
    </row>
    <row r="1149" spans="1:14" x14ac:dyDescent="0.25">
      <c r="A1149" t="s">
        <v>8</v>
      </c>
      <c r="B1149" t="s">
        <v>326</v>
      </c>
      <c r="C1149" t="s">
        <v>9</v>
      </c>
      <c r="D1149" t="s">
        <v>327</v>
      </c>
      <c r="E1149" t="s">
        <v>172</v>
      </c>
      <c r="F1149" t="s">
        <v>9</v>
      </c>
      <c r="G1149" t="s">
        <v>9</v>
      </c>
      <c r="H1149" s="1" t="s">
        <v>9</v>
      </c>
      <c r="I1149" s="1" t="s">
        <v>9</v>
      </c>
      <c r="J1149" s="1" t="s">
        <v>9</v>
      </c>
      <c r="K1149" s="1" t="s">
        <v>9</v>
      </c>
      <c r="L1149">
        <v>-1</v>
      </c>
      <c r="M1149">
        <v>-1</v>
      </c>
      <c r="N1149" t="s">
        <v>357</v>
      </c>
    </row>
    <row r="1150" spans="1:14" x14ac:dyDescent="0.25">
      <c r="A1150" t="s">
        <v>8</v>
      </c>
      <c r="B1150" t="s">
        <v>326</v>
      </c>
      <c r="C1150" t="s">
        <v>9</v>
      </c>
      <c r="D1150" t="s">
        <v>327</v>
      </c>
      <c r="E1150" t="s">
        <v>165</v>
      </c>
      <c r="F1150" t="s">
        <v>9</v>
      </c>
      <c r="G1150" t="s">
        <v>9</v>
      </c>
      <c r="H1150" s="1" t="s">
        <v>9</v>
      </c>
      <c r="I1150" s="1" t="s">
        <v>9</v>
      </c>
      <c r="J1150" s="1" t="s">
        <v>9</v>
      </c>
      <c r="K1150" s="1" t="s">
        <v>9</v>
      </c>
      <c r="L1150">
        <v>28.814689999999999</v>
      </c>
      <c r="M1150">
        <v>29</v>
      </c>
      <c r="N1150" t="s">
        <v>357</v>
      </c>
    </row>
    <row r="1151" spans="1:14" x14ac:dyDescent="0.25">
      <c r="A1151" t="s">
        <v>8</v>
      </c>
      <c r="B1151" t="s">
        <v>326</v>
      </c>
      <c r="C1151" t="s">
        <v>9</v>
      </c>
      <c r="D1151" t="s">
        <v>327</v>
      </c>
      <c r="E1151" t="s">
        <v>353</v>
      </c>
      <c r="F1151" t="s">
        <v>14</v>
      </c>
      <c r="G1151" t="s">
        <v>9</v>
      </c>
      <c r="H1151" s="1">
        <v>155</v>
      </c>
      <c r="I1151" s="1">
        <v>155</v>
      </c>
      <c r="J1151" s="1">
        <v>0.54895104895104896</v>
      </c>
      <c r="K1151" s="1">
        <v>0.54895104895104896</v>
      </c>
      <c r="L1151" t="s">
        <v>9</v>
      </c>
      <c r="M1151" t="s">
        <v>9</v>
      </c>
      <c r="N1151" t="s">
        <v>357</v>
      </c>
    </row>
    <row r="1152" spans="1:14" x14ac:dyDescent="0.25">
      <c r="A1152" t="s">
        <v>8</v>
      </c>
      <c r="B1152" t="s">
        <v>326</v>
      </c>
      <c r="C1152" t="s">
        <v>9</v>
      </c>
      <c r="D1152" t="s">
        <v>327</v>
      </c>
      <c r="E1152" t="s">
        <v>257</v>
      </c>
      <c r="F1152" t="s">
        <v>260</v>
      </c>
      <c r="G1152" t="s">
        <v>9</v>
      </c>
      <c r="H1152" s="1">
        <v>80</v>
      </c>
      <c r="I1152" s="1">
        <v>80</v>
      </c>
      <c r="J1152" s="1">
        <v>0.28321678321678301</v>
      </c>
      <c r="K1152" s="1">
        <v>0.28321678321678301</v>
      </c>
      <c r="L1152" t="s">
        <v>9</v>
      </c>
      <c r="M1152" t="s">
        <v>9</v>
      </c>
      <c r="N1152" t="s">
        <v>357</v>
      </c>
    </row>
    <row r="1153" spans="1:14" x14ac:dyDescent="0.25">
      <c r="A1153" t="s">
        <v>8</v>
      </c>
      <c r="B1153" t="s">
        <v>326</v>
      </c>
      <c r="C1153" t="s">
        <v>9</v>
      </c>
      <c r="D1153" t="s">
        <v>327</v>
      </c>
      <c r="E1153" t="s">
        <v>168</v>
      </c>
      <c r="F1153" t="s">
        <v>248</v>
      </c>
      <c r="G1153" t="s">
        <v>9</v>
      </c>
      <c r="H1153" s="1">
        <v>-1</v>
      </c>
      <c r="I1153" s="1">
        <v>0</v>
      </c>
      <c r="J1153" s="1">
        <v>-0.01</v>
      </c>
      <c r="K1153" s="1">
        <v>0</v>
      </c>
      <c r="L1153" t="s">
        <v>9</v>
      </c>
      <c r="M1153" t="s">
        <v>9</v>
      </c>
      <c r="N1153" t="s">
        <v>357</v>
      </c>
    </row>
    <row r="1154" spans="1:14" x14ac:dyDescent="0.25">
      <c r="A1154" t="s">
        <v>8</v>
      </c>
      <c r="B1154" t="s">
        <v>326</v>
      </c>
      <c r="C1154" t="s">
        <v>9</v>
      </c>
      <c r="D1154" t="s">
        <v>327</v>
      </c>
      <c r="E1154" t="s">
        <v>257</v>
      </c>
      <c r="F1154" t="s">
        <v>261</v>
      </c>
      <c r="G1154" t="s">
        <v>9</v>
      </c>
      <c r="H1154" s="1">
        <v>35</v>
      </c>
      <c r="I1154" s="1">
        <v>35</v>
      </c>
      <c r="J1154" s="1">
        <v>0.12237762237762199</v>
      </c>
      <c r="K1154" s="1">
        <v>0.12237762237762199</v>
      </c>
      <c r="L1154" t="s">
        <v>9</v>
      </c>
      <c r="M1154" t="s">
        <v>9</v>
      </c>
      <c r="N1154" t="s">
        <v>357</v>
      </c>
    </row>
    <row r="1155" spans="1:14" x14ac:dyDescent="0.25">
      <c r="A1155" t="s">
        <v>8</v>
      </c>
      <c r="B1155" t="s">
        <v>326</v>
      </c>
      <c r="C1155" t="s">
        <v>9</v>
      </c>
      <c r="D1155" t="s">
        <v>327</v>
      </c>
      <c r="E1155" t="s">
        <v>168</v>
      </c>
      <c r="F1155" t="s">
        <v>272</v>
      </c>
      <c r="G1155" t="s">
        <v>9</v>
      </c>
      <c r="H1155" s="1">
        <v>10</v>
      </c>
      <c r="I1155" s="1">
        <v>10</v>
      </c>
      <c r="J1155" s="1">
        <v>3.1468531468531499E-2</v>
      </c>
      <c r="K1155" s="1">
        <v>3.1468531468531499E-2</v>
      </c>
      <c r="L1155" t="s">
        <v>9</v>
      </c>
      <c r="M1155" t="s">
        <v>9</v>
      </c>
      <c r="N1155" t="s">
        <v>357</v>
      </c>
    </row>
    <row r="1156" spans="1:14" x14ac:dyDescent="0.25">
      <c r="A1156" t="s">
        <v>8</v>
      </c>
      <c r="B1156" t="s">
        <v>326</v>
      </c>
      <c r="C1156" t="s">
        <v>9</v>
      </c>
      <c r="D1156" t="s">
        <v>327</v>
      </c>
      <c r="E1156" t="s">
        <v>353</v>
      </c>
      <c r="F1156" t="s">
        <v>15</v>
      </c>
      <c r="G1156" t="s">
        <v>9</v>
      </c>
      <c r="H1156" s="1">
        <v>65</v>
      </c>
      <c r="I1156" s="1">
        <v>65</v>
      </c>
      <c r="J1156" s="1">
        <v>0.22727272727272699</v>
      </c>
      <c r="K1156" s="1">
        <v>0.22727272727272699</v>
      </c>
      <c r="L1156" t="s">
        <v>9</v>
      </c>
      <c r="M1156" t="s">
        <v>9</v>
      </c>
      <c r="N1156" t="s">
        <v>357</v>
      </c>
    </row>
    <row r="1157" spans="1:14" x14ac:dyDescent="0.25">
      <c r="A1157" t="s">
        <v>8</v>
      </c>
      <c r="B1157" t="s">
        <v>326</v>
      </c>
      <c r="C1157" t="s">
        <v>9</v>
      </c>
      <c r="D1157" t="s">
        <v>327</v>
      </c>
      <c r="E1157" t="s">
        <v>166</v>
      </c>
      <c r="F1157" t="s">
        <v>253</v>
      </c>
      <c r="G1157" t="s">
        <v>9</v>
      </c>
      <c r="H1157" s="1">
        <v>-1</v>
      </c>
      <c r="I1157" s="1">
        <v>0</v>
      </c>
      <c r="J1157" s="1">
        <v>-0.01</v>
      </c>
      <c r="K1157" s="1">
        <v>0</v>
      </c>
      <c r="L1157" t="s">
        <v>9</v>
      </c>
      <c r="M1157" t="s">
        <v>9</v>
      </c>
      <c r="N1157" t="s">
        <v>357</v>
      </c>
    </row>
    <row r="1158" spans="1:14" x14ac:dyDescent="0.25">
      <c r="A1158" t="s">
        <v>8</v>
      </c>
      <c r="B1158" t="s">
        <v>326</v>
      </c>
      <c r="C1158" t="s">
        <v>9</v>
      </c>
      <c r="D1158" t="s">
        <v>327</v>
      </c>
      <c r="E1158" t="s">
        <v>168</v>
      </c>
      <c r="F1158" t="s">
        <v>273</v>
      </c>
      <c r="G1158" t="s">
        <v>9</v>
      </c>
      <c r="H1158" s="1">
        <v>75</v>
      </c>
      <c r="I1158" s="1">
        <v>75</v>
      </c>
      <c r="J1158" s="1">
        <v>0.26223776223776202</v>
      </c>
      <c r="K1158" s="1">
        <v>0.26223776223776202</v>
      </c>
      <c r="L1158" t="s">
        <v>9</v>
      </c>
      <c r="M1158" t="s">
        <v>9</v>
      </c>
      <c r="N1158" t="s">
        <v>357</v>
      </c>
    </row>
    <row r="1159" spans="1:14" x14ac:dyDescent="0.25">
      <c r="A1159" t="s">
        <v>8</v>
      </c>
      <c r="B1159" t="s">
        <v>326</v>
      </c>
      <c r="C1159" t="s">
        <v>9</v>
      </c>
      <c r="D1159" t="s">
        <v>327</v>
      </c>
      <c r="E1159" t="s">
        <v>166</v>
      </c>
      <c r="F1159" t="s">
        <v>171</v>
      </c>
      <c r="G1159" t="s">
        <v>9</v>
      </c>
      <c r="H1159" s="1">
        <v>-1</v>
      </c>
      <c r="I1159" s="1">
        <v>0</v>
      </c>
      <c r="J1159" s="1">
        <v>-0.01</v>
      </c>
      <c r="K1159" s="1">
        <v>0</v>
      </c>
      <c r="L1159" t="s">
        <v>9</v>
      </c>
      <c r="M1159" t="s">
        <v>9</v>
      </c>
      <c r="N1159" t="s">
        <v>357</v>
      </c>
    </row>
    <row r="1160" spans="1:14" x14ac:dyDescent="0.25">
      <c r="A1160" t="s">
        <v>8</v>
      </c>
      <c r="B1160" t="s">
        <v>326</v>
      </c>
      <c r="C1160" t="s">
        <v>9</v>
      </c>
      <c r="D1160" t="s">
        <v>327</v>
      </c>
      <c r="E1160" t="s">
        <v>353</v>
      </c>
      <c r="F1160" t="s">
        <v>13</v>
      </c>
      <c r="G1160" t="s">
        <v>9</v>
      </c>
      <c r="H1160" s="1">
        <v>50</v>
      </c>
      <c r="I1160" s="1">
        <v>50</v>
      </c>
      <c r="J1160" s="1">
        <v>0.171328671328671</v>
      </c>
      <c r="K1160" s="1">
        <v>0.171328671328671</v>
      </c>
      <c r="L1160" t="s">
        <v>9</v>
      </c>
      <c r="M1160" t="s">
        <v>9</v>
      </c>
      <c r="N1160" t="s">
        <v>357</v>
      </c>
    </row>
    <row r="1161" spans="1:14" x14ac:dyDescent="0.25">
      <c r="A1161" t="s">
        <v>8</v>
      </c>
      <c r="B1161" t="s">
        <v>326</v>
      </c>
      <c r="C1161" t="s">
        <v>9</v>
      </c>
      <c r="D1161" t="s">
        <v>327</v>
      </c>
      <c r="E1161" t="s">
        <v>229</v>
      </c>
      <c r="F1161" t="s">
        <v>217</v>
      </c>
      <c r="G1161" t="s">
        <v>9</v>
      </c>
      <c r="H1161" s="1">
        <v>-1</v>
      </c>
      <c r="I1161" s="1">
        <v>0</v>
      </c>
      <c r="J1161" s="1">
        <v>-0.01</v>
      </c>
      <c r="K1161" s="1">
        <v>0</v>
      </c>
      <c r="L1161" t="s">
        <v>9</v>
      </c>
      <c r="M1161" t="s">
        <v>9</v>
      </c>
      <c r="N1161" t="s">
        <v>357</v>
      </c>
    </row>
    <row r="1162" spans="1:14" x14ac:dyDescent="0.25">
      <c r="A1162" t="s">
        <v>8</v>
      </c>
      <c r="B1162" t="s">
        <v>326</v>
      </c>
      <c r="C1162" t="s">
        <v>9</v>
      </c>
      <c r="D1162" t="s">
        <v>327</v>
      </c>
      <c r="E1162" t="s">
        <v>229</v>
      </c>
      <c r="F1162" t="s">
        <v>231</v>
      </c>
      <c r="G1162" t="s">
        <v>9</v>
      </c>
      <c r="H1162" s="1">
        <v>250</v>
      </c>
      <c r="I1162" s="1">
        <v>250</v>
      </c>
      <c r="J1162" s="1">
        <v>0.87062937062937096</v>
      </c>
      <c r="K1162" s="1">
        <v>0.87062937062937096</v>
      </c>
      <c r="L1162" t="s">
        <v>9</v>
      </c>
      <c r="M1162" t="s">
        <v>9</v>
      </c>
      <c r="N1162" t="s">
        <v>357</v>
      </c>
    </row>
    <row r="1163" spans="1:14" x14ac:dyDescent="0.25">
      <c r="A1163" t="s">
        <v>8</v>
      </c>
      <c r="B1163" t="s">
        <v>326</v>
      </c>
      <c r="C1163" t="s">
        <v>9</v>
      </c>
      <c r="D1163" t="s">
        <v>327</v>
      </c>
      <c r="E1163" t="s">
        <v>257</v>
      </c>
      <c r="F1163" t="s">
        <v>280</v>
      </c>
      <c r="G1163" t="s">
        <v>9</v>
      </c>
      <c r="H1163" s="1">
        <v>-1</v>
      </c>
      <c r="I1163" s="1">
        <v>0</v>
      </c>
      <c r="J1163" s="1">
        <v>-0.01</v>
      </c>
      <c r="K1163" s="1">
        <v>0</v>
      </c>
      <c r="L1163" t="s">
        <v>9</v>
      </c>
      <c r="M1163" t="s">
        <v>9</v>
      </c>
      <c r="N1163" t="s">
        <v>357</v>
      </c>
    </row>
    <row r="1164" spans="1:14" x14ac:dyDescent="0.25">
      <c r="A1164" t="s">
        <v>8</v>
      </c>
      <c r="B1164" t="s">
        <v>326</v>
      </c>
      <c r="C1164" t="s">
        <v>9</v>
      </c>
      <c r="D1164" t="s">
        <v>327</v>
      </c>
      <c r="E1164" t="s">
        <v>166</v>
      </c>
      <c r="F1164" t="s">
        <v>248</v>
      </c>
      <c r="G1164" t="s">
        <v>9</v>
      </c>
      <c r="H1164" s="1">
        <v>20</v>
      </c>
      <c r="I1164" s="1">
        <v>20</v>
      </c>
      <c r="J1164" s="1">
        <v>6.2937062937062901E-2</v>
      </c>
      <c r="K1164" s="1">
        <v>6.2937062937062901E-2</v>
      </c>
      <c r="L1164" t="s">
        <v>9</v>
      </c>
      <c r="M1164" t="s">
        <v>9</v>
      </c>
      <c r="N1164" t="s">
        <v>357</v>
      </c>
    </row>
    <row r="1165" spans="1:14" x14ac:dyDescent="0.25">
      <c r="A1165" t="s">
        <v>8</v>
      </c>
      <c r="B1165" t="s">
        <v>326</v>
      </c>
      <c r="C1165" t="s">
        <v>9</v>
      </c>
      <c r="D1165" t="s">
        <v>327</v>
      </c>
      <c r="E1165" t="s">
        <v>180</v>
      </c>
      <c r="F1165" t="s">
        <v>228</v>
      </c>
      <c r="G1165" t="s">
        <v>228</v>
      </c>
      <c r="H1165" s="1">
        <v>-1</v>
      </c>
      <c r="I1165" s="1">
        <v>0</v>
      </c>
      <c r="J1165" s="1">
        <v>-0.01</v>
      </c>
      <c r="K1165" s="1">
        <v>0</v>
      </c>
      <c r="L1165" t="s">
        <v>9</v>
      </c>
      <c r="M1165" t="s">
        <v>9</v>
      </c>
      <c r="N1165" t="s">
        <v>357</v>
      </c>
    </row>
    <row r="1166" spans="1:14" x14ac:dyDescent="0.25">
      <c r="A1166" t="s">
        <v>8</v>
      </c>
      <c r="B1166" t="s">
        <v>326</v>
      </c>
      <c r="C1166" t="s">
        <v>9</v>
      </c>
      <c r="D1166" t="s">
        <v>327</v>
      </c>
      <c r="E1166" t="s">
        <v>232</v>
      </c>
      <c r="F1166" t="s">
        <v>9</v>
      </c>
      <c r="G1166" t="s">
        <v>9</v>
      </c>
      <c r="H1166" s="1">
        <v>285</v>
      </c>
      <c r="I1166" s="1">
        <v>285</v>
      </c>
      <c r="J1166" s="1">
        <v>1</v>
      </c>
      <c r="K1166" s="1">
        <v>1</v>
      </c>
      <c r="L1166" t="s">
        <v>9</v>
      </c>
      <c r="M1166" t="s">
        <v>9</v>
      </c>
      <c r="N1166" t="s">
        <v>357</v>
      </c>
    </row>
    <row r="1167" spans="1:14" x14ac:dyDescent="0.25">
      <c r="A1167" t="s">
        <v>8</v>
      </c>
      <c r="B1167" t="s">
        <v>326</v>
      </c>
      <c r="C1167" t="s">
        <v>9</v>
      </c>
      <c r="D1167" t="s">
        <v>327</v>
      </c>
      <c r="E1167" t="s">
        <v>257</v>
      </c>
      <c r="F1167" t="s">
        <v>228</v>
      </c>
      <c r="G1167" t="s">
        <v>9</v>
      </c>
      <c r="H1167" s="1">
        <v>-1</v>
      </c>
      <c r="I1167" s="1">
        <v>0</v>
      </c>
      <c r="J1167" s="1">
        <v>-0.01</v>
      </c>
      <c r="K1167" s="1">
        <v>0</v>
      </c>
      <c r="L1167" t="s">
        <v>9</v>
      </c>
      <c r="M1167" t="s">
        <v>9</v>
      </c>
      <c r="N1167" t="s">
        <v>357</v>
      </c>
    </row>
    <row r="1168" spans="1:14" x14ac:dyDescent="0.25">
      <c r="A1168" t="s">
        <v>8</v>
      </c>
      <c r="B1168" t="s">
        <v>326</v>
      </c>
      <c r="C1168" t="s">
        <v>9</v>
      </c>
      <c r="D1168" t="s">
        <v>327</v>
      </c>
      <c r="E1168" t="s">
        <v>168</v>
      </c>
      <c r="F1168" t="s">
        <v>274</v>
      </c>
      <c r="G1168" t="s">
        <v>9</v>
      </c>
      <c r="H1168" s="1">
        <v>15</v>
      </c>
      <c r="I1168" s="1">
        <v>15</v>
      </c>
      <c r="J1168" s="1">
        <v>5.9440559440559398E-2</v>
      </c>
      <c r="K1168" s="1">
        <v>5.9440559440559398E-2</v>
      </c>
      <c r="L1168" t="s">
        <v>9</v>
      </c>
      <c r="M1168" t="s">
        <v>9</v>
      </c>
      <c r="N1168" t="s">
        <v>357</v>
      </c>
    </row>
    <row r="1169" spans="1:14" x14ac:dyDescent="0.25">
      <c r="A1169" t="s">
        <v>8</v>
      </c>
      <c r="B1169" t="s">
        <v>326</v>
      </c>
      <c r="C1169" t="s">
        <v>9</v>
      </c>
      <c r="D1169" t="s">
        <v>327</v>
      </c>
      <c r="E1169" t="s">
        <v>353</v>
      </c>
      <c r="F1169" t="s">
        <v>16</v>
      </c>
      <c r="G1169" t="s">
        <v>9</v>
      </c>
      <c r="H1169" s="1">
        <v>10</v>
      </c>
      <c r="I1169" s="1">
        <v>10</v>
      </c>
      <c r="J1169" s="1">
        <v>3.1468531468531499E-2</v>
      </c>
      <c r="K1169" s="1">
        <v>3.1468531468531499E-2</v>
      </c>
      <c r="L1169" t="s">
        <v>9</v>
      </c>
      <c r="M1169" t="s">
        <v>9</v>
      </c>
      <c r="N1169" t="s">
        <v>357</v>
      </c>
    </row>
    <row r="1170" spans="1:14" x14ac:dyDescent="0.25">
      <c r="A1170" t="s">
        <v>8</v>
      </c>
      <c r="B1170" t="s">
        <v>326</v>
      </c>
      <c r="C1170" t="s">
        <v>9</v>
      </c>
      <c r="D1170" t="s">
        <v>327</v>
      </c>
      <c r="E1170" t="s">
        <v>257</v>
      </c>
      <c r="F1170" t="s">
        <v>259</v>
      </c>
      <c r="G1170" t="s">
        <v>9</v>
      </c>
      <c r="H1170" s="1">
        <v>95</v>
      </c>
      <c r="I1170" s="1">
        <v>95</v>
      </c>
      <c r="J1170" s="1">
        <v>0.339160839160839</v>
      </c>
      <c r="K1170" s="1">
        <v>0.339160839160839</v>
      </c>
      <c r="L1170" t="s">
        <v>9</v>
      </c>
      <c r="M1170" t="s">
        <v>9</v>
      </c>
      <c r="N1170" t="s">
        <v>357</v>
      </c>
    </row>
    <row r="1171" spans="1:14" x14ac:dyDescent="0.25">
      <c r="A1171" t="s">
        <v>8</v>
      </c>
      <c r="B1171" t="s">
        <v>326</v>
      </c>
      <c r="C1171" t="s">
        <v>9</v>
      </c>
      <c r="D1171" t="s">
        <v>327</v>
      </c>
      <c r="E1171" t="s">
        <v>166</v>
      </c>
      <c r="F1171" t="s">
        <v>169</v>
      </c>
      <c r="G1171" t="s">
        <v>9</v>
      </c>
      <c r="H1171" s="1">
        <v>250</v>
      </c>
      <c r="I1171" s="1">
        <v>250</v>
      </c>
      <c r="J1171" s="1">
        <v>0.87412587412587395</v>
      </c>
      <c r="K1171" s="1">
        <v>0.87412587412587395</v>
      </c>
      <c r="L1171" t="s">
        <v>9</v>
      </c>
      <c r="M1171" t="s">
        <v>9</v>
      </c>
      <c r="N1171" t="s">
        <v>357</v>
      </c>
    </row>
    <row r="1172" spans="1:14" x14ac:dyDescent="0.25">
      <c r="A1172" t="s">
        <v>8</v>
      </c>
      <c r="B1172" t="s">
        <v>326</v>
      </c>
      <c r="C1172" t="s">
        <v>9</v>
      </c>
      <c r="D1172" t="s">
        <v>327</v>
      </c>
      <c r="E1172" t="s">
        <v>242</v>
      </c>
      <c r="F1172" t="s">
        <v>248</v>
      </c>
      <c r="G1172" t="s">
        <v>9</v>
      </c>
      <c r="H1172">
        <v>285</v>
      </c>
      <c r="I1172">
        <v>285</v>
      </c>
      <c r="J1172">
        <v>0.99300699300699302</v>
      </c>
      <c r="K1172">
        <v>0.99300699300699302</v>
      </c>
      <c r="L1172" s="1" t="s">
        <v>9</v>
      </c>
      <c r="M1172" s="1" t="s">
        <v>9</v>
      </c>
      <c r="N1172" t="s">
        <v>357</v>
      </c>
    </row>
    <row r="1173" spans="1:14" x14ac:dyDescent="0.25">
      <c r="A1173" t="s">
        <v>8</v>
      </c>
      <c r="B1173" t="s">
        <v>326</v>
      </c>
      <c r="C1173" t="s">
        <v>9</v>
      </c>
      <c r="D1173" t="s">
        <v>327</v>
      </c>
      <c r="E1173" t="s">
        <v>353</v>
      </c>
      <c r="F1173" t="s">
        <v>228</v>
      </c>
      <c r="G1173" t="s">
        <v>9</v>
      </c>
      <c r="H1173">
        <v>5</v>
      </c>
      <c r="I1173">
        <v>5</v>
      </c>
      <c r="J1173">
        <v>2.0979020979021001E-2</v>
      </c>
      <c r="K1173">
        <v>2.0979020979021001E-2</v>
      </c>
      <c r="L1173" s="1" t="s">
        <v>9</v>
      </c>
      <c r="M1173" s="1" t="s">
        <v>9</v>
      </c>
      <c r="N1173" t="s">
        <v>357</v>
      </c>
    </row>
    <row r="1174" spans="1:14" x14ac:dyDescent="0.25">
      <c r="A1174" t="s">
        <v>8</v>
      </c>
      <c r="B1174" t="s">
        <v>326</v>
      </c>
      <c r="C1174" t="s">
        <v>9</v>
      </c>
      <c r="D1174" t="s">
        <v>327</v>
      </c>
      <c r="E1174" t="s">
        <v>166</v>
      </c>
      <c r="F1174" t="s">
        <v>167</v>
      </c>
      <c r="G1174" t="s">
        <v>9</v>
      </c>
      <c r="H1174" s="1">
        <v>-1</v>
      </c>
      <c r="I1174">
        <v>0</v>
      </c>
      <c r="J1174">
        <v>-0.01</v>
      </c>
      <c r="K1174">
        <v>0</v>
      </c>
      <c r="L1174" t="s">
        <v>9</v>
      </c>
      <c r="M1174" t="s">
        <v>9</v>
      </c>
      <c r="N1174" t="s">
        <v>357</v>
      </c>
    </row>
    <row r="1175" spans="1:14" x14ac:dyDescent="0.25">
      <c r="A1175" t="s">
        <v>8</v>
      </c>
      <c r="B1175" t="s">
        <v>326</v>
      </c>
      <c r="C1175" t="s">
        <v>9</v>
      </c>
      <c r="D1175" t="s">
        <v>327</v>
      </c>
      <c r="E1175" t="s">
        <v>180</v>
      </c>
      <c r="F1175" t="s">
        <v>219</v>
      </c>
      <c r="G1175" t="s">
        <v>216</v>
      </c>
      <c r="H1175" s="1">
        <v>5</v>
      </c>
      <c r="I1175" s="1">
        <v>5</v>
      </c>
      <c r="J1175" s="1">
        <v>2.44755244755245E-2</v>
      </c>
      <c r="K1175" s="1">
        <v>2.44755244755245E-2</v>
      </c>
      <c r="L1175" t="s">
        <v>9</v>
      </c>
      <c r="M1175" t="s">
        <v>9</v>
      </c>
      <c r="N1175" t="s">
        <v>357</v>
      </c>
    </row>
    <row r="1176" spans="1:14" x14ac:dyDescent="0.25">
      <c r="A1176" t="s">
        <v>8</v>
      </c>
      <c r="B1176" t="s">
        <v>326</v>
      </c>
      <c r="C1176" t="s">
        <v>9</v>
      </c>
      <c r="D1176" t="s">
        <v>327</v>
      </c>
      <c r="E1176" t="s">
        <v>229</v>
      </c>
      <c r="F1176" t="s">
        <v>230</v>
      </c>
      <c r="G1176" t="s">
        <v>9</v>
      </c>
      <c r="H1176" s="1">
        <v>35</v>
      </c>
      <c r="I1176" s="1">
        <v>35</v>
      </c>
      <c r="J1176" s="1">
        <v>0.115384615384615</v>
      </c>
      <c r="K1176" s="1">
        <v>0.115384615384615</v>
      </c>
      <c r="L1176" t="s">
        <v>9</v>
      </c>
      <c r="M1176" t="s">
        <v>9</v>
      </c>
      <c r="N1176" t="s">
        <v>357</v>
      </c>
    </row>
    <row r="1177" spans="1:14" x14ac:dyDescent="0.25">
      <c r="A1177" t="s">
        <v>8</v>
      </c>
      <c r="B1177" t="s">
        <v>326</v>
      </c>
      <c r="C1177" t="s">
        <v>9</v>
      </c>
      <c r="D1177" t="s">
        <v>327</v>
      </c>
      <c r="E1177" t="s">
        <v>242</v>
      </c>
      <c r="F1177" t="s">
        <v>235</v>
      </c>
      <c r="G1177" t="s">
        <v>9</v>
      </c>
      <c r="H1177" s="1">
        <v>-1</v>
      </c>
      <c r="I1177" s="1">
        <v>0</v>
      </c>
      <c r="J1177" s="1">
        <v>-0.01</v>
      </c>
      <c r="K1177" s="1">
        <v>0</v>
      </c>
      <c r="L1177" t="s">
        <v>9</v>
      </c>
      <c r="M1177" t="s">
        <v>9</v>
      </c>
      <c r="N1177" t="s">
        <v>357</v>
      </c>
    </row>
    <row r="1178" spans="1:14" x14ac:dyDescent="0.25">
      <c r="A1178" t="s">
        <v>8</v>
      </c>
      <c r="B1178" t="s">
        <v>326</v>
      </c>
      <c r="C1178" t="s">
        <v>9</v>
      </c>
      <c r="D1178" t="s">
        <v>327</v>
      </c>
      <c r="E1178" t="s">
        <v>257</v>
      </c>
      <c r="F1178" t="s">
        <v>258</v>
      </c>
      <c r="G1178" t="s">
        <v>9</v>
      </c>
      <c r="H1178" s="1">
        <v>55</v>
      </c>
      <c r="I1178" s="1">
        <v>55</v>
      </c>
      <c r="J1178" s="1">
        <v>0.195804195804196</v>
      </c>
      <c r="K1178" s="1">
        <v>0.195804195804196</v>
      </c>
      <c r="L1178" t="s">
        <v>9</v>
      </c>
      <c r="M1178" t="s">
        <v>9</v>
      </c>
      <c r="N1178" t="s">
        <v>357</v>
      </c>
    </row>
    <row r="1179" spans="1:14" x14ac:dyDescent="0.25">
      <c r="A1179" t="s">
        <v>8</v>
      </c>
      <c r="B1179" t="s">
        <v>326</v>
      </c>
      <c r="C1179" t="s">
        <v>9</v>
      </c>
      <c r="D1179" t="s">
        <v>327</v>
      </c>
      <c r="E1179" t="s">
        <v>257</v>
      </c>
      <c r="F1179" t="s">
        <v>262</v>
      </c>
      <c r="G1179" t="s">
        <v>9</v>
      </c>
      <c r="H1179" s="1">
        <v>10</v>
      </c>
      <c r="I1179" s="1">
        <v>10</v>
      </c>
      <c r="J1179" s="1">
        <v>3.4965034965035002E-2</v>
      </c>
      <c r="K1179" s="1">
        <v>3.4965034965035002E-2</v>
      </c>
      <c r="L1179" t="s">
        <v>9</v>
      </c>
      <c r="M1179" t="s">
        <v>9</v>
      </c>
      <c r="N1179" t="s">
        <v>357</v>
      </c>
    </row>
    <row r="1180" spans="1:14" x14ac:dyDescent="0.25">
      <c r="A1180" t="s">
        <v>8</v>
      </c>
      <c r="B1180" t="s">
        <v>326</v>
      </c>
      <c r="C1180" t="s">
        <v>9</v>
      </c>
      <c r="D1180" t="s">
        <v>327</v>
      </c>
      <c r="E1180" t="s">
        <v>242</v>
      </c>
      <c r="F1180" t="s">
        <v>238</v>
      </c>
      <c r="G1180" t="s">
        <v>9</v>
      </c>
      <c r="H1180" s="1">
        <v>-1</v>
      </c>
      <c r="I1180" s="1">
        <v>0</v>
      </c>
      <c r="J1180" s="1">
        <v>-0.01</v>
      </c>
      <c r="K1180" s="1">
        <v>0</v>
      </c>
      <c r="L1180" t="s">
        <v>9</v>
      </c>
      <c r="M1180" t="s">
        <v>9</v>
      </c>
      <c r="N1180" t="s">
        <v>357</v>
      </c>
    </row>
    <row r="1181" spans="1:14" x14ac:dyDescent="0.25">
      <c r="A1181" t="s">
        <v>8</v>
      </c>
      <c r="B1181" t="s">
        <v>326</v>
      </c>
      <c r="C1181" t="s">
        <v>9</v>
      </c>
      <c r="D1181" t="s">
        <v>327</v>
      </c>
      <c r="E1181" t="s">
        <v>168</v>
      </c>
      <c r="F1181" t="s">
        <v>271</v>
      </c>
      <c r="G1181" t="s">
        <v>9</v>
      </c>
      <c r="H1181" s="1">
        <v>185</v>
      </c>
      <c r="I1181" s="1">
        <v>185</v>
      </c>
      <c r="J1181" s="1">
        <v>0.64685314685314699</v>
      </c>
      <c r="K1181" s="1">
        <v>0.64685314685314699</v>
      </c>
      <c r="L1181" t="s">
        <v>9</v>
      </c>
      <c r="M1181" t="s">
        <v>9</v>
      </c>
      <c r="N1181" t="s">
        <v>357</v>
      </c>
    </row>
    <row r="1182" spans="1:14" x14ac:dyDescent="0.25">
      <c r="A1182" t="s">
        <v>8</v>
      </c>
      <c r="B1182" t="s">
        <v>326</v>
      </c>
      <c r="C1182" t="s">
        <v>9</v>
      </c>
      <c r="D1182" t="s">
        <v>327</v>
      </c>
      <c r="E1182" t="s">
        <v>242</v>
      </c>
      <c r="F1182" t="s">
        <v>237</v>
      </c>
      <c r="G1182" t="s">
        <v>9</v>
      </c>
      <c r="H1182" s="1">
        <v>-1</v>
      </c>
      <c r="I1182" s="1">
        <v>0</v>
      </c>
      <c r="J1182" s="1">
        <v>-0.01</v>
      </c>
      <c r="K1182" s="1">
        <v>0</v>
      </c>
      <c r="L1182" t="s">
        <v>9</v>
      </c>
      <c r="M1182" t="s">
        <v>9</v>
      </c>
      <c r="N1182" t="s">
        <v>357</v>
      </c>
    </row>
    <row r="1183" spans="1:14" x14ac:dyDescent="0.25">
      <c r="A1183" t="s">
        <v>8</v>
      </c>
      <c r="B1183" t="s">
        <v>326</v>
      </c>
      <c r="C1183" t="s">
        <v>9</v>
      </c>
      <c r="D1183" t="s">
        <v>327</v>
      </c>
      <c r="E1183" t="s">
        <v>180</v>
      </c>
      <c r="F1183" t="s">
        <v>218</v>
      </c>
      <c r="G1183" t="s">
        <v>215</v>
      </c>
      <c r="H1183" s="1">
        <v>280</v>
      </c>
      <c r="I1183" s="1">
        <v>280</v>
      </c>
      <c r="J1183" s="1">
        <v>0.97552447552447497</v>
      </c>
      <c r="K1183" s="1">
        <v>0.97552447552447497</v>
      </c>
      <c r="L1183" t="s">
        <v>9</v>
      </c>
      <c r="M1183" t="s">
        <v>9</v>
      </c>
      <c r="N1183" t="s">
        <v>357</v>
      </c>
    </row>
    <row r="1184" spans="1:14" x14ac:dyDescent="0.25">
      <c r="A1184" t="s">
        <v>8</v>
      </c>
      <c r="B1184" t="s">
        <v>326</v>
      </c>
      <c r="C1184" t="s">
        <v>9</v>
      </c>
      <c r="D1184" t="s">
        <v>327</v>
      </c>
      <c r="E1184" t="s">
        <v>166</v>
      </c>
      <c r="F1184" t="s">
        <v>252</v>
      </c>
      <c r="G1184" t="s">
        <v>9</v>
      </c>
      <c r="H1184" s="1">
        <v>10</v>
      </c>
      <c r="I1184" s="1">
        <v>10</v>
      </c>
      <c r="J1184" s="1">
        <v>3.1468531468531499E-2</v>
      </c>
      <c r="K1184" s="1">
        <v>3.1468531468531499E-2</v>
      </c>
      <c r="L1184" t="s">
        <v>9</v>
      </c>
      <c r="M1184" t="s">
        <v>9</v>
      </c>
      <c r="N1184" t="s">
        <v>357</v>
      </c>
    </row>
    <row r="1185" spans="1:14" x14ac:dyDescent="0.25">
      <c r="A1185" t="s">
        <v>8</v>
      </c>
      <c r="B1185" t="s">
        <v>326</v>
      </c>
      <c r="C1185" t="s">
        <v>9</v>
      </c>
      <c r="D1185" t="s">
        <v>327</v>
      </c>
      <c r="E1185" t="s">
        <v>166</v>
      </c>
      <c r="F1185" t="s">
        <v>170</v>
      </c>
      <c r="G1185" t="s">
        <v>9</v>
      </c>
      <c r="H1185" s="1">
        <v>-1</v>
      </c>
      <c r="I1185" s="1">
        <v>0</v>
      </c>
      <c r="J1185" s="1">
        <v>-0.01</v>
      </c>
      <c r="K1185" s="1">
        <v>0</v>
      </c>
      <c r="L1185" t="s">
        <v>9</v>
      </c>
      <c r="M1185" t="s">
        <v>9</v>
      </c>
      <c r="N1185" t="s">
        <v>357</v>
      </c>
    </row>
    <row r="1186" spans="1:14" x14ac:dyDescent="0.25">
      <c r="A1186" t="s">
        <v>8</v>
      </c>
      <c r="B1186" t="s">
        <v>326</v>
      </c>
      <c r="C1186" t="s">
        <v>9</v>
      </c>
      <c r="D1186" t="s">
        <v>327</v>
      </c>
      <c r="E1186" t="s">
        <v>257</v>
      </c>
      <c r="F1186" t="s">
        <v>340</v>
      </c>
      <c r="G1186" t="s">
        <v>9</v>
      </c>
      <c r="H1186" s="1">
        <v>5</v>
      </c>
      <c r="I1186" s="1">
        <v>5</v>
      </c>
      <c r="J1186" s="1">
        <v>2.44755244755245E-2</v>
      </c>
      <c r="K1186" s="1">
        <v>2.44755244755245E-2</v>
      </c>
      <c r="L1186" t="s">
        <v>9</v>
      </c>
      <c r="M1186" t="s">
        <v>9</v>
      </c>
      <c r="N1186" t="s">
        <v>357</v>
      </c>
    </row>
    <row r="1187" spans="1:14" x14ac:dyDescent="0.25">
      <c r="A1187" t="s">
        <v>8</v>
      </c>
      <c r="B1187" t="s">
        <v>326</v>
      </c>
      <c r="C1187" t="s">
        <v>9</v>
      </c>
      <c r="D1187" t="s">
        <v>327</v>
      </c>
      <c r="E1187" t="s">
        <v>242</v>
      </c>
      <c r="F1187" t="s">
        <v>236</v>
      </c>
      <c r="G1187" t="s">
        <v>9</v>
      </c>
      <c r="H1187" s="1">
        <v>-1</v>
      </c>
      <c r="I1187" s="1">
        <v>0</v>
      </c>
      <c r="J1187" s="1">
        <v>-0.01</v>
      </c>
      <c r="K1187" s="1">
        <v>0</v>
      </c>
      <c r="L1187" t="s">
        <v>9</v>
      </c>
      <c r="M1187" t="s">
        <v>9</v>
      </c>
      <c r="N1187" t="s">
        <v>357</v>
      </c>
    </row>
    <row r="1188" spans="1:14" x14ac:dyDescent="0.25">
      <c r="A1188" t="s">
        <v>8</v>
      </c>
      <c r="B1188" t="s">
        <v>326</v>
      </c>
      <c r="C1188" t="s">
        <v>9</v>
      </c>
      <c r="D1188" t="s">
        <v>327</v>
      </c>
      <c r="E1188" t="s">
        <v>242</v>
      </c>
      <c r="F1188" t="s">
        <v>234</v>
      </c>
      <c r="G1188" t="s">
        <v>9</v>
      </c>
      <c r="H1188" s="1">
        <v>-1</v>
      </c>
      <c r="I1188" s="1">
        <v>0</v>
      </c>
      <c r="J1188" s="1">
        <v>-0.01</v>
      </c>
      <c r="K1188" s="1">
        <v>0</v>
      </c>
      <c r="L1188" t="s">
        <v>9</v>
      </c>
      <c r="M1188" t="s">
        <v>9</v>
      </c>
      <c r="N1188" t="s">
        <v>357</v>
      </c>
    </row>
    <row r="1189" spans="1:14" x14ac:dyDescent="0.25">
      <c r="A1189" t="s">
        <v>8</v>
      </c>
      <c r="B1189" t="s">
        <v>326</v>
      </c>
      <c r="C1189" t="s">
        <v>9</v>
      </c>
      <c r="D1189" t="s">
        <v>327</v>
      </c>
      <c r="E1189" t="s">
        <v>242</v>
      </c>
      <c r="F1189" t="s">
        <v>239</v>
      </c>
      <c r="G1189" t="s">
        <v>9</v>
      </c>
      <c r="H1189" s="1">
        <v>-1</v>
      </c>
      <c r="I1189" s="1">
        <v>0</v>
      </c>
      <c r="J1189" s="1">
        <v>-0.01</v>
      </c>
      <c r="K1189" s="1">
        <v>0</v>
      </c>
      <c r="L1189" t="s">
        <v>9</v>
      </c>
      <c r="M1189" t="s">
        <v>9</v>
      </c>
      <c r="N1189" t="s">
        <v>357</v>
      </c>
    </row>
    <row r="1190" spans="1:14" x14ac:dyDescent="0.25">
      <c r="A1190" t="s">
        <v>8</v>
      </c>
      <c r="B1190" t="s">
        <v>47</v>
      </c>
      <c r="C1190" t="s">
        <v>9</v>
      </c>
      <c r="D1190" t="s">
        <v>313</v>
      </c>
      <c r="E1190" t="s">
        <v>168</v>
      </c>
      <c r="F1190" t="s">
        <v>272</v>
      </c>
      <c r="G1190" t="s">
        <v>9</v>
      </c>
      <c r="H1190" s="1">
        <v>25</v>
      </c>
      <c r="I1190" s="1">
        <v>25</v>
      </c>
      <c r="J1190" s="1">
        <v>7.1428571428571397E-2</v>
      </c>
      <c r="K1190" s="1">
        <v>7.1428571428571397E-2</v>
      </c>
      <c r="L1190" t="s">
        <v>9</v>
      </c>
      <c r="M1190" t="s">
        <v>9</v>
      </c>
      <c r="N1190" t="s">
        <v>357</v>
      </c>
    </row>
    <row r="1191" spans="1:14" x14ac:dyDescent="0.25">
      <c r="A1191" t="s">
        <v>8</v>
      </c>
      <c r="B1191" t="s">
        <v>47</v>
      </c>
      <c r="C1191" t="s">
        <v>9</v>
      </c>
      <c r="D1191" t="s">
        <v>313</v>
      </c>
      <c r="E1191" t="s">
        <v>180</v>
      </c>
      <c r="F1191" t="s">
        <v>228</v>
      </c>
      <c r="G1191" t="s">
        <v>228</v>
      </c>
      <c r="H1191" s="1">
        <v>20</v>
      </c>
      <c r="I1191" s="1">
        <v>20</v>
      </c>
      <c r="J1191" s="1">
        <v>5.4945054945054903E-2</v>
      </c>
      <c r="K1191" s="1">
        <v>5.4945054945054903E-2</v>
      </c>
      <c r="L1191" t="s">
        <v>9</v>
      </c>
      <c r="M1191" t="s">
        <v>9</v>
      </c>
      <c r="N1191" t="s">
        <v>357</v>
      </c>
    </row>
    <row r="1192" spans="1:14" x14ac:dyDescent="0.25">
      <c r="A1192" t="s">
        <v>8</v>
      </c>
      <c r="B1192" t="s">
        <v>47</v>
      </c>
      <c r="C1192" t="s">
        <v>9</v>
      </c>
      <c r="D1192" t="s">
        <v>313</v>
      </c>
      <c r="E1192" t="s">
        <v>242</v>
      </c>
      <c r="F1192" t="s">
        <v>239</v>
      </c>
      <c r="G1192" t="s">
        <v>9</v>
      </c>
      <c r="H1192" s="1">
        <v>140</v>
      </c>
      <c r="I1192" s="1">
        <v>140</v>
      </c>
      <c r="J1192" s="1">
        <v>0.38461538461538503</v>
      </c>
      <c r="K1192" s="1">
        <v>0.38461538461538503</v>
      </c>
      <c r="L1192" t="s">
        <v>9</v>
      </c>
      <c r="M1192" t="s">
        <v>9</v>
      </c>
      <c r="N1192" t="s">
        <v>357</v>
      </c>
    </row>
    <row r="1193" spans="1:14" x14ac:dyDescent="0.25">
      <c r="A1193" t="s">
        <v>8</v>
      </c>
      <c r="B1193" t="s">
        <v>47</v>
      </c>
      <c r="C1193" t="s">
        <v>9</v>
      </c>
      <c r="D1193" t="s">
        <v>313</v>
      </c>
      <c r="E1193" t="s">
        <v>172</v>
      </c>
      <c r="F1193" t="s">
        <v>9</v>
      </c>
      <c r="G1193" t="s">
        <v>9</v>
      </c>
      <c r="H1193" s="1" t="s">
        <v>9</v>
      </c>
      <c r="I1193" s="1" t="s">
        <v>9</v>
      </c>
      <c r="J1193" s="1" t="s">
        <v>9</v>
      </c>
      <c r="K1193" s="1" t="s">
        <v>9</v>
      </c>
      <c r="L1193">
        <v>8.6060599999999994</v>
      </c>
      <c r="M1193">
        <v>7</v>
      </c>
      <c r="N1193" t="s">
        <v>357</v>
      </c>
    </row>
    <row r="1194" spans="1:14" x14ac:dyDescent="0.25">
      <c r="A1194" t="s">
        <v>8</v>
      </c>
      <c r="B1194" t="s">
        <v>47</v>
      </c>
      <c r="C1194" t="s">
        <v>9</v>
      </c>
      <c r="D1194" t="s">
        <v>313</v>
      </c>
      <c r="E1194" t="s">
        <v>165</v>
      </c>
      <c r="F1194" t="s">
        <v>9</v>
      </c>
      <c r="G1194" t="s">
        <v>9</v>
      </c>
      <c r="H1194" s="1" t="s">
        <v>9</v>
      </c>
      <c r="I1194" s="1" t="s">
        <v>9</v>
      </c>
      <c r="J1194" s="1" t="s">
        <v>9</v>
      </c>
      <c r="K1194" s="1" t="s">
        <v>9</v>
      </c>
      <c r="L1194">
        <v>29.5989</v>
      </c>
      <c r="M1194">
        <v>30</v>
      </c>
      <c r="N1194" t="s">
        <v>357</v>
      </c>
    </row>
    <row r="1195" spans="1:14" x14ac:dyDescent="0.25">
      <c r="A1195" t="s">
        <v>8</v>
      </c>
      <c r="B1195" t="s">
        <v>47</v>
      </c>
      <c r="C1195" t="s">
        <v>9</v>
      </c>
      <c r="D1195" t="s">
        <v>313</v>
      </c>
      <c r="E1195" t="s">
        <v>10</v>
      </c>
      <c r="F1195" t="s">
        <v>240</v>
      </c>
      <c r="G1195" t="s">
        <v>9</v>
      </c>
      <c r="H1195" s="1">
        <v>1</v>
      </c>
      <c r="I1195" s="1" t="s">
        <v>9</v>
      </c>
      <c r="J1195" s="1" t="s">
        <v>9</v>
      </c>
      <c r="K1195" s="1" t="s">
        <v>9</v>
      </c>
      <c r="L1195" t="s">
        <v>9</v>
      </c>
      <c r="M1195" t="s">
        <v>9</v>
      </c>
      <c r="N1195" t="s">
        <v>357</v>
      </c>
    </row>
    <row r="1196" spans="1:14" x14ac:dyDescent="0.25">
      <c r="A1196" t="s">
        <v>8</v>
      </c>
      <c r="B1196" t="s">
        <v>47</v>
      </c>
      <c r="C1196" t="s">
        <v>9</v>
      </c>
      <c r="D1196" t="s">
        <v>313</v>
      </c>
      <c r="E1196" t="s">
        <v>353</v>
      </c>
      <c r="F1196" t="s">
        <v>15</v>
      </c>
      <c r="G1196" t="s">
        <v>9</v>
      </c>
      <c r="H1196" s="1">
        <v>110</v>
      </c>
      <c r="I1196" s="1">
        <v>110</v>
      </c>
      <c r="J1196" s="1">
        <v>0.299450549450549</v>
      </c>
      <c r="K1196" s="1">
        <v>0.299450549450549</v>
      </c>
      <c r="L1196" t="s">
        <v>9</v>
      </c>
      <c r="M1196" t="s">
        <v>9</v>
      </c>
      <c r="N1196" t="s">
        <v>357</v>
      </c>
    </row>
    <row r="1197" spans="1:14" x14ac:dyDescent="0.25">
      <c r="A1197" t="s">
        <v>8</v>
      </c>
      <c r="B1197" t="s">
        <v>47</v>
      </c>
      <c r="C1197" t="s">
        <v>9</v>
      </c>
      <c r="D1197" t="s">
        <v>313</v>
      </c>
      <c r="E1197" t="s">
        <v>166</v>
      </c>
      <c r="F1197" t="s">
        <v>253</v>
      </c>
      <c r="G1197" t="s">
        <v>9</v>
      </c>
      <c r="H1197" s="1">
        <v>-1</v>
      </c>
      <c r="I1197" s="1">
        <v>0</v>
      </c>
      <c r="J1197" s="1">
        <v>-0.01</v>
      </c>
      <c r="K1197" s="1">
        <v>0</v>
      </c>
      <c r="L1197" t="s">
        <v>9</v>
      </c>
      <c r="M1197" t="s">
        <v>9</v>
      </c>
      <c r="N1197" t="s">
        <v>357</v>
      </c>
    </row>
    <row r="1198" spans="1:14" x14ac:dyDescent="0.25">
      <c r="A1198" t="s">
        <v>8</v>
      </c>
      <c r="B1198" t="s">
        <v>47</v>
      </c>
      <c r="C1198" t="s">
        <v>9</v>
      </c>
      <c r="D1198" t="s">
        <v>313</v>
      </c>
      <c r="E1198" t="s">
        <v>166</v>
      </c>
      <c r="F1198" t="s">
        <v>254</v>
      </c>
      <c r="G1198" t="s">
        <v>9</v>
      </c>
      <c r="H1198" s="1">
        <v>-1</v>
      </c>
      <c r="I1198" s="1">
        <v>0</v>
      </c>
      <c r="J1198" s="1">
        <v>-0.01</v>
      </c>
      <c r="K1198" s="1">
        <v>0</v>
      </c>
      <c r="L1198" t="s">
        <v>9</v>
      </c>
      <c r="M1198" t="s">
        <v>9</v>
      </c>
      <c r="N1198" t="s">
        <v>357</v>
      </c>
    </row>
    <row r="1199" spans="1:14" x14ac:dyDescent="0.25">
      <c r="A1199" t="s">
        <v>8</v>
      </c>
      <c r="B1199" t="s">
        <v>47</v>
      </c>
      <c r="C1199" t="s">
        <v>9</v>
      </c>
      <c r="D1199" t="s">
        <v>313</v>
      </c>
      <c r="E1199" t="s">
        <v>353</v>
      </c>
      <c r="F1199" t="s">
        <v>13</v>
      </c>
      <c r="G1199" t="s">
        <v>9</v>
      </c>
      <c r="H1199" s="1">
        <v>75</v>
      </c>
      <c r="I1199" s="1">
        <v>75</v>
      </c>
      <c r="J1199" s="1">
        <v>0.200549450549451</v>
      </c>
      <c r="K1199" s="1">
        <v>0.200549450549451</v>
      </c>
      <c r="L1199" t="s">
        <v>9</v>
      </c>
      <c r="M1199" t="s">
        <v>9</v>
      </c>
      <c r="N1199" t="s">
        <v>357</v>
      </c>
    </row>
    <row r="1200" spans="1:14" x14ac:dyDescent="0.25">
      <c r="A1200" t="s">
        <v>8</v>
      </c>
      <c r="B1200" t="s">
        <v>47</v>
      </c>
      <c r="C1200" t="s">
        <v>9</v>
      </c>
      <c r="D1200" t="s">
        <v>313</v>
      </c>
      <c r="E1200" t="s">
        <v>229</v>
      </c>
      <c r="F1200" t="s">
        <v>248</v>
      </c>
      <c r="G1200" t="s">
        <v>9</v>
      </c>
      <c r="H1200" s="1">
        <v>-1</v>
      </c>
      <c r="I1200" s="1">
        <v>0</v>
      </c>
      <c r="J1200" s="1">
        <v>-0.01</v>
      </c>
      <c r="K1200" s="1">
        <v>0</v>
      </c>
      <c r="L1200" t="s">
        <v>9</v>
      </c>
      <c r="M1200" t="s">
        <v>9</v>
      </c>
      <c r="N1200" t="s">
        <v>357</v>
      </c>
    </row>
    <row r="1201" spans="1:14" x14ac:dyDescent="0.25">
      <c r="A1201" t="s">
        <v>8</v>
      </c>
      <c r="B1201" t="s">
        <v>47</v>
      </c>
      <c r="C1201" t="s">
        <v>9</v>
      </c>
      <c r="D1201" t="s">
        <v>313</v>
      </c>
      <c r="E1201" t="s">
        <v>229</v>
      </c>
      <c r="F1201" t="s">
        <v>230</v>
      </c>
      <c r="G1201" t="s">
        <v>9</v>
      </c>
      <c r="H1201" s="1">
        <v>35</v>
      </c>
      <c r="I1201" s="1">
        <v>35</v>
      </c>
      <c r="J1201" s="1">
        <v>9.3406593406593394E-2</v>
      </c>
      <c r="K1201" s="1">
        <v>9.3406593406593394E-2</v>
      </c>
      <c r="L1201" t="s">
        <v>9</v>
      </c>
      <c r="M1201" t="s">
        <v>9</v>
      </c>
      <c r="N1201" t="s">
        <v>357</v>
      </c>
    </row>
    <row r="1202" spans="1:14" x14ac:dyDescent="0.25">
      <c r="A1202" t="s">
        <v>8</v>
      </c>
      <c r="B1202" t="s">
        <v>47</v>
      </c>
      <c r="C1202" t="s">
        <v>9</v>
      </c>
      <c r="D1202" t="s">
        <v>313</v>
      </c>
      <c r="E1202" t="s">
        <v>353</v>
      </c>
      <c r="F1202" t="s">
        <v>14</v>
      </c>
      <c r="G1202" t="s">
        <v>9</v>
      </c>
      <c r="H1202" s="1">
        <v>175</v>
      </c>
      <c r="I1202" s="1">
        <v>175</v>
      </c>
      <c r="J1202" s="1">
        <v>0.480769230769231</v>
      </c>
      <c r="K1202" s="1">
        <v>0.480769230769231</v>
      </c>
      <c r="L1202" t="s">
        <v>9</v>
      </c>
      <c r="M1202" t="s">
        <v>9</v>
      </c>
      <c r="N1202" t="s">
        <v>357</v>
      </c>
    </row>
    <row r="1203" spans="1:14" x14ac:dyDescent="0.25">
      <c r="A1203" t="s">
        <v>8</v>
      </c>
      <c r="B1203" t="s">
        <v>47</v>
      </c>
      <c r="C1203" t="s">
        <v>9</v>
      </c>
      <c r="D1203" t="s">
        <v>313</v>
      </c>
      <c r="E1203" t="s">
        <v>257</v>
      </c>
      <c r="F1203" t="s">
        <v>280</v>
      </c>
      <c r="G1203" t="s">
        <v>9</v>
      </c>
      <c r="H1203" s="1">
        <v>-1</v>
      </c>
      <c r="I1203" s="1">
        <v>0</v>
      </c>
      <c r="J1203" s="1">
        <v>-0.01</v>
      </c>
      <c r="K1203" s="1">
        <v>0</v>
      </c>
      <c r="L1203" t="s">
        <v>9</v>
      </c>
      <c r="M1203" t="s">
        <v>9</v>
      </c>
      <c r="N1203" t="s">
        <v>357</v>
      </c>
    </row>
    <row r="1204" spans="1:14" x14ac:dyDescent="0.25">
      <c r="A1204" t="s">
        <v>8</v>
      </c>
      <c r="B1204" t="s">
        <v>47</v>
      </c>
      <c r="C1204" t="s">
        <v>9</v>
      </c>
      <c r="D1204" t="s">
        <v>313</v>
      </c>
      <c r="E1204" t="s">
        <v>229</v>
      </c>
      <c r="F1204" t="s">
        <v>231</v>
      </c>
      <c r="G1204" t="s">
        <v>9</v>
      </c>
      <c r="H1204" s="1">
        <v>315</v>
      </c>
      <c r="I1204" s="1">
        <v>315</v>
      </c>
      <c r="J1204" s="1">
        <v>0.870879120879121</v>
      </c>
      <c r="K1204" s="1">
        <v>0.870879120879121</v>
      </c>
      <c r="L1204" t="s">
        <v>9</v>
      </c>
      <c r="M1204" t="s">
        <v>9</v>
      </c>
      <c r="N1204" t="s">
        <v>357</v>
      </c>
    </row>
    <row r="1205" spans="1:14" x14ac:dyDescent="0.25">
      <c r="A1205" t="s">
        <v>8</v>
      </c>
      <c r="B1205" t="s">
        <v>47</v>
      </c>
      <c r="C1205" t="s">
        <v>9</v>
      </c>
      <c r="D1205" t="s">
        <v>313</v>
      </c>
      <c r="E1205" t="s">
        <v>232</v>
      </c>
      <c r="F1205" t="s">
        <v>9</v>
      </c>
      <c r="G1205" t="s">
        <v>9</v>
      </c>
      <c r="H1205" s="1">
        <v>365</v>
      </c>
      <c r="I1205" s="1">
        <v>365</v>
      </c>
      <c r="J1205" s="1">
        <v>1</v>
      </c>
      <c r="K1205" s="1">
        <v>1</v>
      </c>
      <c r="L1205" t="s">
        <v>9</v>
      </c>
      <c r="M1205" t="s">
        <v>9</v>
      </c>
      <c r="N1205" t="s">
        <v>357</v>
      </c>
    </row>
    <row r="1206" spans="1:14" x14ac:dyDescent="0.25">
      <c r="A1206" t="s">
        <v>8</v>
      </c>
      <c r="B1206" t="s">
        <v>47</v>
      </c>
      <c r="C1206" t="s">
        <v>9</v>
      </c>
      <c r="D1206" t="s">
        <v>313</v>
      </c>
      <c r="E1206" t="s">
        <v>168</v>
      </c>
      <c r="F1206" t="s">
        <v>271</v>
      </c>
      <c r="G1206" t="s">
        <v>9</v>
      </c>
      <c r="H1206" s="1">
        <v>185</v>
      </c>
      <c r="I1206" s="1">
        <v>185</v>
      </c>
      <c r="J1206" s="1">
        <v>0.50274725274725296</v>
      </c>
      <c r="K1206" s="1">
        <v>0.50274725274725296</v>
      </c>
      <c r="L1206" t="s">
        <v>9</v>
      </c>
      <c r="M1206" t="s">
        <v>9</v>
      </c>
      <c r="N1206" t="s">
        <v>357</v>
      </c>
    </row>
    <row r="1207" spans="1:14" x14ac:dyDescent="0.25">
      <c r="A1207" t="s">
        <v>8</v>
      </c>
      <c r="B1207" t="s">
        <v>47</v>
      </c>
      <c r="C1207" t="s">
        <v>9</v>
      </c>
      <c r="D1207" t="s">
        <v>313</v>
      </c>
      <c r="E1207" t="s">
        <v>168</v>
      </c>
      <c r="F1207" t="s">
        <v>248</v>
      </c>
      <c r="G1207" t="s">
        <v>9</v>
      </c>
      <c r="H1207" s="1">
        <v>-1</v>
      </c>
      <c r="I1207" s="1">
        <v>0</v>
      </c>
      <c r="J1207" s="1">
        <v>-0.01</v>
      </c>
      <c r="K1207" s="1">
        <v>0</v>
      </c>
      <c r="L1207" t="s">
        <v>9</v>
      </c>
      <c r="M1207" t="s">
        <v>9</v>
      </c>
      <c r="N1207" t="s">
        <v>357</v>
      </c>
    </row>
    <row r="1208" spans="1:14" x14ac:dyDescent="0.25">
      <c r="A1208" t="s">
        <v>8</v>
      </c>
      <c r="B1208" t="s">
        <v>47</v>
      </c>
      <c r="C1208" t="s">
        <v>9</v>
      </c>
      <c r="D1208" t="s">
        <v>313</v>
      </c>
      <c r="E1208" t="s">
        <v>257</v>
      </c>
      <c r="F1208" t="s">
        <v>260</v>
      </c>
      <c r="G1208" t="s">
        <v>9</v>
      </c>
      <c r="H1208" s="1">
        <v>105</v>
      </c>
      <c r="I1208" s="1">
        <v>105</v>
      </c>
      <c r="J1208" s="1">
        <v>0.29395604395604402</v>
      </c>
      <c r="K1208" s="1">
        <v>0.29395604395604402</v>
      </c>
      <c r="L1208" t="s">
        <v>9</v>
      </c>
      <c r="M1208" t="s">
        <v>9</v>
      </c>
      <c r="N1208" t="s">
        <v>357</v>
      </c>
    </row>
    <row r="1209" spans="1:14" x14ac:dyDescent="0.25">
      <c r="A1209" t="s">
        <v>8</v>
      </c>
      <c r="B1209" t="s">
        <v>47</v>
      </c>
      <c r="C1209" t="s">
        <v>9</v>
      </c>
      <c r="D1209" t="s">
        <v>313</v>
      </c>
      <c r="E1209" t="s">
        <v>166</v>
      </c>
      <c r="F1209" t="s">
        <v>248</v>
      </c>
      <c r="G1209" t="s">
        <v>9</v>
      </c>
      <c r="H1209" s="1">
        <v>5</v>
      </c>
      <c r="I1209" s="1">
        <v>5</v>
      </c>
      <c r="J1209" s="1">
        <v>1.37362637362637E-2</v>
      </c>
      <c r="K1209" s="1">
        <v>1.37362637362637E-2</v>
      </c>
      <c r="L1209" t="s">
        <v>9</v>
      </c>
      <c r="M1209" t="s">
        <v>9</v>
      </c>
      <c r="N1209" t="s">
        <v>357</v>
      </c>
    </row>
    <row r="1210" spans="1:14" x14ac:dyDescent="0.25">
      <c r="A1210" t="s">
        <v>8</v>
      </c>
      <c r="B1210" t="s">
        <v>47</v>
      </c>
      <c r="C1210" t="s">
        <v>9</v>
      </c>
      <c r="D1210" t="s">
        <v>313</v>
      </c>
      <c r="E1210" t="s">
        <v>353</v>
      </c>
      <c r="F1210" t="s">
        <v>16</v>
      </c>
      <c r="G1210" t="s">
        <v>9</v>
      </c>
      <c r="H1210" s="1">
        <v>5</v>
      </c>
      <c r="I1210" s="1">
        <v>5</v>
      </c>
      <c r="J1210" s="1">
        <v>1.9230769230769201E-2</v>
      </c>
      <c r="K1210" s="1">
        <v>1.9230769230769201E-2</v>
      </c>
      <c r="L1210" t="s">
        <v>9</v>
      </c>
      <c r="M1210" t="s">
        <v>9</v>
      </c>
      <c r="N1210" t="s">
        <v>357</v>
      </c>
    </row>
    <row r="1211" spans="1:14" x14ac:dyDescent="0.25">
      <c r="A1211" t="s">
        <v>8</v>
      </c>
      <c r="B1211" t="s">
        <v>47</v>
      </c>
      <c r="C1211" t="s">
        <v>9</v>
      </c>
      <c r="D1211" t="s">
        <v>313</v>
      </c>
      <c r="E1211" t="s">
        <v>257</v>
      </c>
      <c r="F1211" t="s">
        <v>228</v>
      </c>
      <c r="G1211" t="s">
        <v>9</v>
      </c>
      <c r="H1211" s="1">
        <v>-1</v>
      </c>
      <c r="I1211" s="1">
        <v>0</v>
      </c>
      <c r="J1211" s="1">
        <v>-0.01</v>
      </c>
      <c r="K1211" s="1">
        <v>0</v>
      </c>
      <c r="L1211" t="s">
        <v>9</v>
      </c>
      <c r="M1211" t="s">
        <v>9</v>
      </c>
      <c r="N1211" t="s">
        <v>357</v>
      </c>
    </row>
    <row r="1212" spans="1:14" x14ac:dyDescent="0.25">
      <c r="A1212" t="s">
        <v>8</v>
      </c>
      <c r="B1212" t="s">
        <v>47</v>
      </c>
      <c r="C1212" t="s">
        <v>9</v>
      </c>
      <c r="D1212" t="s">
        <v>313</v>
      </c>
      <c r="E1212" t="s">
        <v>166</v>
      </c>
      <c r="F1212" t="s">
        <v>171</v>
      </c>
      <c r="G1212" t="s">
        <v>9</v>
      </c>
      <c r="H1212" s="1">
        <v>-1</v>
      </c>
      <c r="I1212" s="1">
        <v>0</v>
      </c>
      <c r="J1212" s="1">
        <v>-0.01</v>
      </c>
      <c r="K1212" s="1">
        <v>0</v>
      </c>
      <c r="L1212" t="s">
        <v>9</v>
      </c>
      <c r="M1212" t="s">
        <v>9</v>
      </c>
      <c r="N1212" t="s">
        <v>357</v>
      </c>
    </row>
    <row r="1213" spans="1:14" x14ac:dyDescent="0.25">
      <c r="A1213" t="s">
        <v>8</v>
      </c>
      <c r="B1213" t="s">
        <v>47</v>
      </c>
      <c r="C1213" t="s">
        <v>9</v>
      </c>
      <c r="D1213" t="s">
        <v>313</v>
      </c>
      <c r="E1213" t="s">
        <v>257</v>
      </c>
      <c r="F1213" t="s">
        <v>259</v>
      </c>
      <c r="G1213" t="s">
        <v>9</v>
      </c>
      <c r="H1213" s="1">
        <v>105</v>
      </c>
      <c r="I1213" s="1">
        <v>105</v>
      </c>
      <c r="J1213" s="1">
        <v>0.29120879120879101</v>
      </c>
      <c r="K1213" s="1">
        <v>0.29120879120879101</v>
      </c>
      <c r="L1213" t="s">
        <v>9</v>
      </c>
      <c r="M1213" t="s">
        <v>9</v>
      </c>
      <c r="N1213" t="s">
        <v>357</v>
      </c>
    </row>
    <row r="1214" spans="1:14" x14ac:dyDescent="0.25">
      <c r="A1214" t="s">
        <v>8</v>
      </c>
      <c r="B1214" t="s">
        <v>47</v>
      </c>
      <c r="C1214" t="s">
        <v>9</v>
      </c>
      <c r="D1214" t="s">
        <v>313</v>
      </c>
      <c r="E1214" t="s">
        <v>166</v>
      </c>
      <c r="F1214" t="s">
        <v>169</v>
      </c>
      <c r="G1214" t="s">
        <v>9</v>
      </c>
      <c r="H1214" s="1">
        <v>335</v>
      </c>
      <c r="I1214" s="1">
        <v>335</v>
      </c>
      <c r="J1214" s="1">
        <v>0.91758241758241799</v>
      </c>
      <c r="K1214" s="1">
        <v>0.91758241758241799</v>
      </c>
      <c r="L1214" t="s">
        <v>9</v>
      </c>
      <c r="M1214" t="s">
        <v>9</v>
      </c>
      <c r="N1214" t="s">
        <v>357</v>
      </c>
    </row>
    <row r="1215" spans="1:14" x14ac:dyDescent="0.25">
      <c r="A1215" t="s">
        <v>8</v>
      </c>
      <c r="B1215" t="s">
        <v>47</v>
      </c>
      <c r="C1215" t="s">
        <v>9</v>
      </c>
      <c r="D1215" t="s">
        <v>313</v>
      </c>
      <c r="E1215" t="s">
        <v>229</v>
      </c>
      <c r="F1215" t="s">
        <v>217</v>
      </c>
      <c r="G1215" t="s">
        <v>9</v>
      </c>
      <c r="H1215" s="1">
        <v>15</v>
      </c>
      <c r="I1215" s="1">
        <v>15</v>
      </c>
      <c r="J1215" s="1">
        <v>3.5714285714285698E-2</v>
      </c>
      <c r="K1215" s="1">
        <v>3.5714285714285698E-2</v>
      </c>
      <c r="L1215" t="s">
        <v>9</v>
      </c>
      <c r="M1215" t="s">
        <v>9</v>
      </c>
      <c r="N1215" t="s">
        <v>357</v>
      </c>
    </row>
    <row r="1216" spans="1:14" x14ac:dyDescent="0.25">
      <c r="A1216" t="s">
        <v>8</v>
      </c>
      <c r="B1216" t="s">
        <v>47</v>
      </c>
      <c r="C1216" t="s">
        <v>9</v>
      </c>
      <c r="D1216" t="s">
        <v>313</v>
      </c>
      <c r="E1216" t="s">
        <v>168</v>
      </c>
      <c r="F1216" t="s">
        <v>273</v>
      </c>
      <c r="G1216" t="s">
        <v>9</v>
      </c>
      <c r="H1216" s="1">
        <v>120</v>
      </c>
      <c r="I1216" s="1">
        <v>120</v>
      </c>
      <c r="J1216" s="1">
        <v>0.32967032967033</v>
      </c>
      <c r="K1216" s="1">
        <v>0.32967032967033</v>
      </c>
      <c r="L1216" t="s">
        <v>9</v>
      </c>
      <c r="M1216" t="s">
        <v>9</v>
      </c>
      <c r="N1216" t="s">
        <v>357</v>
      </c>
    </row>
    <row r="1217" spans="1:14" x14ac:dyDescent="0.25">
      <c r="A1217" t="s">
        <v>8</v>
      </c>
      <c r="B1217" t="s">
        <v>47</v>
      </c>
      <c r="C1217" t="s">
        <v>9</v>
      </c>
      <c r="D1217" t="s">
        <v>313</v>
      </c>
      <c r="E1217" t="s">
        <v>242</v>
      </c>
      <c r="F1217" t="s">
        <v>235</v>
      </c>
      <c r="G1217" t="s">
        <v>9</v>
      </c>
      <c r="H1217" s="1">
        <v>45</v>
      </c>
      <c r="I1217" s="1">
        <v>45</v>
      </c>
      <c r="J1217" s="1">
        <v>0.12637362637362601</v>
      </c>
      <c r="K1217" s="1">
        <v>0.12637362637362601</v>
      </c>
      <c r="L1217" t="s">
        <v>9</v>
      </c>
      <c r="M1217" t="s">
        <v>9</v>
      </c>
      <c r="N1217" t="s">
        <v>357</v>
      </c>
    </row>
    <row r="1218" spans="1:14" x14ac:dyDescent="0.25">
      <c r="A1218" t="s">
        <v>8</v>
      </c>
      <c r="B1218" t="s">
        <v>47</v>
      </c>
      <c r="C1218" t="s">
        <v>9</v>
      </c>
      <c r="D1218" t="s">
        <v>313</v>
      </c>
      <c r="E1218" t="s">
        <v>353</v>
      </c>
      <c r="F1218" t="s">
        <v>228</v>
      </c>
      <c r="G1218" t="s">
        <v>9</v>
      </c>
      <c r="H1218" s="1">
        <v>-1</v>
      </c>
      <c r="I1218" s="1">
        <v>0</v>
      </c>
      <c r="J1218" s="1">
        <v>-0.01</v>
      </c>
      <c r="K1218" s="1">
        <v>0</v>
      </c>
      <c r="L1218" t="s">
        <v>9</v>
      </c>
      <c r="M1218" t="s">
        <v>9</v>
      </c>
      <c r="N1218" t="s">
        <v>357</v>
      </c>
    </row>
    <row r="1219" spans="1:14" x14ac:dyDescent="0.25">
      <c r="A1219" t="s">
        <v>8</v>
      </c>
      <c r="B1219" t="s">
        <v>47</v>
      </c>
      <c r="C1219" t="s">
        <v>9</v>
      </c>
      <c r="D1219" t="s">
        <v>313</v>
      </c>
      <c r="E1219" t="s">
        <v>168</v>
      </c>
      <c r="F1219" t="s">
        <v>274</v>
      </c>
      <c r="G1219" t="s">
        <v>9</v>
      </c>
      <c r="H1219">
        <v>35</v>
      </c>
      <c r="I1219">
        <v>35</v>
      </c>
      <c r="J1219">
        <v>9.6153846153846201E-2</v>
      </c>
      <c r="K1219">
        <v>9.6153846153846201E-2</v>
      </c>
      <c r="L1219" s="1" t="s">
        <v>9</v>
      </c>
      <c r="M1219" s="1" t="s">
        <v>9</v>
      </c>
      <c r="N1219" t="s">
        <v>357</v>
      </c>
    </row>
    <row r="1220" spans="1:14" x14ac:dyDescent="0.25">
      <c r="A1220" t="s">
        <v>8</v>
      </c>
      <c r="B1220" t="s">
        <v>47</v>
      </c>
      <c r="C1220" t="s">
        <v>9</v>
      </c>
      <c r="D1220" t="s">
        <v>313</v>
      </c>
      <c r="E1220" t="s">
        <v>257</v>
      </c>
      <c r="F1220" t="s">
        <v>258</v>
      </c>
      <c r="G1220" t="s">
        <v>9</v>
      </c>
      <c r="H1220">
        <v>55</v>
      </c>
      <c r="I1220">
        <v>55</v>
      </c>
      <c r="J1220">
        <v>0.15384615384615399</v>
      </c>
      <c r="K1220">
        <v>0.15384615384615399</v>
      </c>
      <c r="L1220" s="1" t="s">
        <v>9</v>
      </c>
      <c r="M1220" s="1" t="s">
        <v>9</v>
      </c>
      <c r="N1220" t="s">
        <v>357</v>
      </c>
    </row>
    <row r="1221" spans="1:14" x14ac:dyDescent="0.25">
      <c r="A1221" t="s">
        <v>8</v>
      </c>
      <c r="B1221" t="s">
        <v>47</v>
      </c>
      <c r="C1221" t="s">
        <v>9</v>
      </c>
      <c r="D1221" t="s">
        <v>313</v>
      </c>
      <c r="E1221" t="s">
        <v>257</v>
      </c>
      <c r="F1221" t="s">
        <v>340</v>
      </c>
      <c r="G1221" t="s">
        <v>9</v>
      </c>
      <c r="H1221" s="1">
        <v>15</v>
      </c>
      <c r="I1221">
        <v>15</v>
      </c>
      <c r="J1221">
        <v>4.6703296703296697E-2</v>
      </c>
      <c r="K1221">
        <v>4.6703296703296697E-2</v>
      </c>
      <c r="L1221" t="s">
        <v>9</v>
      </c>
      <c r="M1221" t="s">
        <v>9</v>
      </c>
      <c r="N1221" t="s">
        <v>357</v>
      </c>
    </row>
    <row r="1222" spans="1:14" x14ac:dyDescent="0.25">
      <c r="A1222" t="s">
        <v>8</v>
      </c>
      <c r="B1222" t="s">
        <v>47</v>
      </c>
      <c r="C1222" t="s">
        <v>9</v>
      </c>
      <c r="D1222" t="s">
        <v>313</v>
      </c>
      <c r="E1222" t="s">
        <v>242</v>
      </c>
      <c r="F1222" t="s">
        <v>248</v>
      </c>
      <c r="G1222" t="s">
        <v>9</v>
      </c>
      <c r="H1222" s="1">
        <v>-1</v>
      </c>
      <c r="I1222" s="1">
        <v>0</v>
      </c>
      <c r="J1222" s="1">
        <v>-0.01</v>
      </c>
      <c r="K1222" s="1">
        <v>0</v>
      </c>
      <c r="L1222" t="s">
        <v>9</v>
      </c>
      <c r="M1222" t="s">
        <v>9</v>
      </c>
      <c r="N1222" t="s">
        <v>357</v>
      </c>
    </row>
    <row r="1223" spans="1:14" x14ac:dyDescent="0.25">
      <c r="A1223" t="s">
        <v>8</v>
      </c>
      <c r="B1223" t="s">
        <v>47</v>
      </c>
      <c r="C1223" t="s">
        <v>9</v>
      </c>
      <c r="D1223" t="s">
        <v>313</v>
      </c>
      <c r="E1223" t="s">
        <v>257</v>
      </c>
      <c r="F1223" t="s">
        <v>261</v>
      </c>
      <c r="G1223" t="s">
        <v>9</v>
      </c>
      <c r="H1223" s="1">
        <v>65</v>
      </c>
      <c r="I1223" s="1">
        <v>65</v>
      </c>
      <c r="J1223" s="1">
        <v>0.17857142857142899</v>
      </c>
      <c r="K1223" s="1">
        <v>0.17857142857142899</v>
      </c>
      <c r="L1223" t="s">
        <v>9</v>
      </c>
      <c r="M1223" t="s">
        <v>9</v>
      </c>
      <c r="N1223" t="s">
        <v>357</v>
      </c>
    </row>
    <row r="1224" spans="1:14" x14ac:dyDescent="0.25">
      <c r="A1224" t="s">
        <v>8</v>
      </c>
      <c r="B1224" t="s">
        <v>47</v>
      </c>
      <c r="C1224" t="s">
        <v>9</v>
      </c>
      <c r="D1224" t="s">
        <v>313</v>
      </c>
      <c r="E1224" t="s">
        <v>180</v>
      </c>
      <c r="F1224" t="s">
        <v>218</v>
      </c>
      <c r="G1224" t="s">
        <v>215</v>
      </c>
      <c r="H1224" s="1">
        <v>320</v>
      </c>
      <c r="I1224" s="1">
        <v>320</v>
      </c>
      <c r="J1224" s="1">
        <v>0.879120879120879</v>
      </c>
      <c r="K1224" s="1">
        <v>0.879120879120879</v>
      </c>
      <c r="L1224" t="s">
        <v>9</v>
      </c>
      <c r="M1224" t="s">
        <v>9</v>
      </c>
      <c r="N1224" t="s">
        <v>357</v>
      </c>
    </row>
    <row r="1225" spans="1:14" x14ac:dyDescent="0.25">
      <c r="A1225" t="s">
        <v>8</v>
      </c>
      <c r="B1225" t="s">
        <v>47</v>
      </c>
      <c r="C1225" t="s">
        <v>9</v>
      </c>
      <c r="D1225" t="s">
        <v>313</v>
      </c>
      <c r="E1225" t="s">
        <v>180</v>
      </c>
      <c r="F1225" t="s">
        <v>219</v>
      </c>
      <c r="G1225" t="s">
        <v>216</v>
      </c>
      <c r="H1225" s="1">
        <v>25</v>
      </c>
      <c r="I1225" s="1">
        <v>25</v>
      </c>
      <c r="J1225" s="1">
        <v>6.5934065934065894E-2</v>
      </c>
      <c r="K1225" s="1">
        <v>6.5934065934065894E-2</v>
      </c>
      <c r="L1225" t="s">
        <v>9</v>
      </c>
      <c r="M1225" t="s">
        <v>9</v>
      </c>
      <c r="N1225" t="s">
        <v>357</v>
      </c>
    </row>
    <row r="1226" spans="1:14" x14ac:dyDescent="0.25">
      <c r="A1226" t="s">
        <v>8</v>
      </c>
      <c r="B1226" t="s">
        <v>47</v>
      </c>
      <c r="C1226" t="s">
        <v>9</v>
      </c>
      <c r="D1226" t="s">
        <v>313</v>
      </c>
      <c r="E1226" t="s">
        <v>242</v>
      </c>
      <c r="F1226" t="s">
        <v>236</v>
      </c>
      <c r="G1226" t="s">
        <v>9</v>
      </c>
      <c r="H1226" s="1">
        <v>-1</v>
      </c>
      <c r="I1226" s="1">
        <v>0</v>
      </c>
      <c r="J1226" s="1">
        <v>-0.01</v>
      </c>
      <c r="K1226" s="1">
        <v>0</v>
      </c>
      <c r="L1226" t="s">
        <v>9</v>
      </c>
      <c r="M1226" t="s">
        <v>9</v>
      </c>
      <c r="N1226" t="s">
        <v>357</v>
      </c>
    </row>
    <row r="1227" spans="1:14" x14ac:dyDescent="0.25">
      <c r="A1227" t="s">
        <v>8</v>
      </c>
      <c r="B1227" t="s">
        <v>47</v>
      </c>
      <c r="C1227" t="s">
        <v>9</v>
      </c>
      <c r="D1227" t="s">
        <v>313</v>
      </c>
      <c r="E1227" t="s">
        <v>242</v>
      </c>
      <c r="F1227" t="s">
        <v>234</v>
      </c>
      <c r="G1227" t="s">
        <v>9</v>
      </c>
      <c r="H1227" s="1">
        <v>155</v>
      </c>
      <c r="I1227" s="1">
        <v>155</v>
      </c>
      <c r="J1227" s="1">
        <v>0.42582417582417598</v>
      </c>
      <c r="K1227" s="1">
        <v>0.42582417582417598</v>
      </c>
      <c r="L1227" t="s">
        <v>9</v>
      </c>
      <c r="M1227" t="s">
        <v>9</v>
      </c>
      <c r="N1227" t="s">
        <v>357</v>
      </c>
    </row>
    <row r="1228" spans="1:14" x14ac:dyDescent="0.25">
      <c r="A1228" t="s">
        <v>8</v>
      </c>
      <c r="B1228" t="s">
        <v>47</v>
      </c>
      <c r="C1228" t="s">
        <v>9</v>
      </c>
      <c r="D1228" t="s">
        <v>313</v>
      </c>
      <c r="E1228" t="s">
        <v>242</v>
      </c>
      <c r="F1228" t="s">
        <v>237</v>
      </c>
      <c r="G1228" t="s">
        <v>9</v>
      </c>
      <c r="H1228" s="1">
        <v>10</v>
      </c>
      <c r="I1228" s="1">
        <v>10</v>
      </c>
      <c r="J1228" s="1">
        <v>3.2967032967033003E-2</v>
      </c>
      <c r="K1228" s="1">
        <v>3.2967032967033003E-2</v>
      </c>
      <c r="L1228" t="s">
        <v>9</v>
      </c>
      <c r="M1228" t="s">
        <v>9</v>
      </c>
      <c r="N1228" t="s">
        <v>357</v>
      </c>
    </row>
    <row r="1229" spans="1:14" x14ac:dyDescent="0.25">
      <c r="A1229" t="s">
        <v>8</v>
      </c>
      <c r="B1229" t="s">
        <v>47</v>
      </c>
      <c r="C1229" t="s">
        <v>9</v>
      </c>
      <c r="D1229" t="s">
        <v>313</v>
      </c>
      <c r="E1229" t="s">
        <v>166</v>
      </c>
      <c r="F1229" t="s">
        <v>167</v>
      </c>
      <c r="G1229" t="s">
        <v>9</v>
      </c>
      <c r="H1229" s="1">
        <v>-1</v>
      </c>
      <c r="I1229" s="1">
        <v>0</v>
      </c>
      <c r="J1229" s="1">
        <v>-0.01</v>
      </c>
      <c r="K1229" s="1">
        <v>0</v>
      </c>
      <c r="L1229" t="s">
        <v>9</v>
      </c>
      <c r="M1229" t="s">
        <v>9</v>
      </c>
      <c r="N1229" t="s">
        <v>357</v>
      </c>
    </row>
    <row r="1230" spans="1:14" x14ac:dyDescent="0.25">
      <c r="A1230" t="s">
        <v>8</v>
      </c>
      <c r="B1230" t="s">
        <v>47</v>
      </c>
      <c r="C1230" t="s">
        <v>9</v>
      </c>
      <c r="D1230" t="s">
        <v>313</v>
      </c>
      <c r="E1230" t="s">
        <v>166</v>
      </c>
      <c r="F1230" t="s">
        <v>252</v>
      </c>
      <c r="G1230" t="s">
        <v>9</v>
      </c>
      <c r="H1230" s="1">
        <v>10</v>
      </c>
      <c r="I1230" s="1">
        <v>10</v>
      </c>
      <c r="J1230" s="1">
        <v>3.2967032967033003E-2</v>
      </c>
      <c r="K1230" s="1">
        <v>3.2967032967033003E-2</v>
      </c>
      <c r="L1230" t="s">
        <v>9</v>
      </c>
      <c r="M1230" t="s">
        <v>9</v>
      </c>
      <c r="N1230" t="s">
        <v>357</v>
      </c>
    </row>
    <row r="1231" spans="1:14" x14ac:dyDescent="0.25">
      <c r="A1231" t="s">
        <v>8</v>
      </c>
      <c r="B1231" t="s">
        <v>47</v>
      </c>
      <c r="C1231" t="s">
        <v>9</v>
      </c>
      <c r="D1231" t="s">
        <v>313</v>
      </c>
      <c r="E1231" t="s">
        <v>166</v>
      </c>
      <c r="F1231" t="s">
        <v>170</v>
      </c>
      <c r="G1231" t="s">
        <v>9</v>
      </c>
      <c r="H1231" s="1">
        <v>10</v>
      </c>
      <c r="I1231" s="1">
        <v>10</v>
      </c>
      <c r="J1231" s="1">
        <v>2.74725274725275E-2</v>
      </c>
      <c r="K1231" s="1">
        <v>2.74725274725275E-2</v>
      </c>
      <c r="L1231" t="s">
        <v>9</v>
      </c>
      <c r="M1231" t="s">
        <v>9</v>
      </c>
      <c r="N1231" t="s">
        <v>357</v>
      </c>
    </row>
    <row r="1232" spans="1:14" x14ac:dyDescent="0.25">
      <c r="A1232" t="s">
        <v>8</v>
      </c>
      <c r="B1232" t="s">
        <v>47</v>
      </c>
      <c r="C1232" t="s">
        <v>9</v>
      </c>
      <c r="D1232" t="s">
        <v>313</v>
      </c>
      <c r="E1232" t="s">
        <v>257</v>
      </c>
      <c r="F1232" t="s">
        <v>262</v>
      </c>
      <c r="G1232" t="s">
        <v>9</v>
      </c>
      <c r="H1232" s="1">
        <v>10</v>
      </c>
      <c r="I1232" s="1">
        <v>10</v>
      </c>
      <c r="J1232" s="1">
        <v>3.2967032967033003E-2</v>
      </c>
      <c r="K1232" s="1">
        <v>3.2967032967033003E-2</v>
      </c>
      <c r="L1232" t="s">
        <v>9</v>
      </c>
      <c r="M1232" t="s">
        <v>9</v>
      </c>
      <c r="N1232" t="s">
        <v>357</v>
      </c>
    </row>
    <row r="1233" spans="1:14" x14ac:dyDescent="0.25">
      <c r="A1233" t="s">
        <v>8</v>
      </c>
      <c r="B1233" t="s">
        <v>47</v>
      </c>
      <c r="C1233" t="s">
        <v>9</v>
      </c>
      <c r="D1233" t="s">
        <v>313</v>
      </c>
      <c r="E1233" t="s">
        <v>242</v>
      </c>
      <c r="F1233" t="s">
        <v>238</v>
      </c>
      <c r="G1233" t="s">
        <v>9</v>
      </c>
      <c r="H1233" s="1">
        <v>5</v>
      </c>
      <c r="I1233" s="1">
        <v>5</v>
      </c>
      <c r="J1233" s="1">
        <v>1.9230769230769201E-2</v>
      </c>
      <c r="K1233" s="1">
        <v>1.9230769230769201E-2</v>
      </c>
      <c r="L1233" t="s">
        <v>9</v>
      </c>
      <c r="M1233" t="s">
        <v>9</v>
      </c>
      <c r="N1233" t="s">
        <v>357</v>
      </c>
    </row>
    <row r="1234" spans="1:14" x14ac:dyDescent="0.25">
      <c r="A1234" t="s">
        <v>8</v>
      </c>
      <c r="B1234" t="s">
        <v>91</v>
      </c>
      <c r="C1234" t="s">
        <v>9</v>
      </c>
      <c r="D1234" t="s">
        <v>129</v>
      </c>
      <c r="E1234" t="s">
        <v>353</v>
      </c>
      <c r="F1234" t="s">
        <v>13</v>
      </c>
      <c r="G1234" t="s">
        <v>9</v>
      </c>
      <c r="H1234" s="1">
        <v>105</v>
      </c>
      <c r="I1234" s="1">
        <v>105</v>
      </c>
      <c r="J1234" s="1">
        <v>0.19252336448598101</v>
      </c>
      <c r="K1234" s="1">
        <v>0.19252336448598101</v>
      </c>
      <c r="L1234" t="s">
        <v>9</v>
      </c>
      <c r="M1234" t="s">
        <v>9</v>
      </c>
      <c r="N1234" t="s">
        <v>357</v>
      </c>
    </row>
    <row r="1235" spans="1:14" x14ac:dyDescent="0.25">
      <c r="A1235" t="s">
        <v>8</v>
      </c>
      <c r="B1235" t="s">
        <v>91</v>
      </c>
      <c r="C1235" t="s">
        <v>9</v>
      </c>
      <c r="D1235" t="s">
        <v>129</v>
      </c>
      <c r="E1235" t="s">
        <v>168</v>
      </c>
      <c r="F1235" t="s">
        <v>272</v>
      </c>
      <c r="G1235" t="s">
        <v>9</v>
      </c>
      <c r="H1235" s="1">
        <v>35</v>
      </c>
      <c r="I1235" s="1">
        <v>35</v>
      </c>
      <c r="J1235" s="1">
        <v>6.3551401869158905E-2</v>
      </c>
      <c r="K1235" s="1">
        <v>6.3551401869158905E-2</v>
      </c>
      <c r="L1235" t="s">
        <v>9</v>
      </c>
      <c r="M1235" t="s">
        <v>9</v>
      </c>
      <c r="N1235" t="s">
        <v>357</v>
      </c>
    </row>
    <row r="1236" spans="1:14" x14ac:dyDescent="0.25">
      <c r="A1236" t="s">
        <v>8</v>
      </c>
      <c r="B1236" t="s">
        <v>91</v>
      </c>
      <c r="C1236" t="s">
        <v>9</v>
      </c>
      <c r="D1236" t="s">
        <v>129</v>
      </c>
      <c r="E1236" t="s">
        <v>353</v>
      </c>
      <c r="F1236" t="s">
        <v>16</v>
      </c>
      <c r="G1236" t="s">
        <v>9</v>
      </c>
      <c r="H1236" s="1">
        <v>10</v>
      </c>
      <c r="I1236" s="1">
        <v>10</v>
      </c>
      <c r="J1236" s="1">
        <v>2.0560747663551399E-2</v>
      </c>
      <c r="K1236" s="1">
        <v>2.0560747663551399E-2</v>
      </c>
      <c r="L1236" t="s">
        <v>9</v>
      </c>
      <c r="M1236" t="s">
        <v>9</v>
      </c>
      <c r="N1236" t="s">
        <v>357</v>
      </c>
    </row>
    <row r="1237" spans="1:14" x14ac:dyDescent="0.25">
      <c r="A1237" t="s">
        <v>8</v>
      </c>
      <c r="B1237" t="s">
        <v>91</v>
      </c>
      <c r="C1237" t="s">
        <v>9</v>
      </c>
      <c r="D1237" t="s">
        <v>129</v>
      </c>
      <c r="E1237" t="s">
        <v>257</v>
      </c>
      <c r="F1237" t="s">
        <v>262</v>
      </c>
      <c r="G1237" t="s">
        <v>9</v>
      </c>
      <c r="H1237" s="1">
        <v>20</v>
      </c>
      <c r="I1237" s="1">
        <v>20</v>
      </c>
      <c r="J1237" s="1">
        <v>3.3644859813084099E-2</v>
      </c>
      <c r="K1237" s="1">
        <v>3.3644859813084099E-2</v>
      </c>
      <c r="L1237" t="s">
        <v>9</v>
      </c>
      <c r="M1237" t="s">
        <v>9</v>
      </c>
      <c r="N1237" t="s">
        <v>357</v>
      </c>
    </row>
    <row r="1238" spans="1:14" x14ac:dyDescent="0.25">
      <c r="A1238" t="s">
        <v>8</v>
      </c>
      <c r="B1238" t="s">
        <v>91</v>
      </c>
      <c r="C1238" t="s">
        <v>9</v>
      </c>
      <c r="D1238" t="s">
        <v>129</v>
      </c>
      <c r="E1238" t="s">
        <v>172</v>
      </c>
      <c r="F1238" t="s">
        <v>9</v>
      </c>
      <c r="G1238" t="s">
        <v>9</v>
      </c>
      <c r="H1238" s="1" t="s">
        <v>9</v>
      </c>
      <c r="I1238" s="1" t="s">
        <v>9</v>
      </c>
      <c r="J1238" s="1" t="s">
        <v>9</v>
      </c>
      <c r="K1238" s="1" t="s">
        <v>9</v>
      </c>
      <c r="L1238">
        <v>-1</v>
      </c>
      <c r="M1238">
        <v>-1</v>
      </c>
      <c r="N1238" t="s">
        <v>357</v>
      </c>
    </row>
    <row r="1239" spans="1:14" x14ac:dyDescent="0.25">
      <c r="A1239" t="s">
        <v>8</v>
      </c>
      <c r="B1239" t="s">
        <v>91</v>
      </c>
      <c r="C1239" t="s">
        <v>9</v>
      </c>
      <c r="D1239" t="s">
        <v>129</v>
      </c>
      <c r="E1239" t="s">
        <v>165</v>
      </c>
      <c r="F1239" t="s">
        <v>9</v>
      </c>
      <c r="G1239" t="s">
        <v>9</v>
      </c>
      <c r="H1239" s="1" t="s">
        <v>9</v>
      </c>
      <c r="I1239" s="1" t="s">
        <v>9</v>
      </c>
      <c r="J1239" s="1" t="s">
        <v>9</v>
      </c>
      <c r="K1239" s="1" t="s">
        <v>9</v>
      </c>
      <c r="L1239">
        <v>28.95514</v>
      </c>
      <c r="M1239">
        <v>29</v>
      </c>
      <c r="N1239" t="s">
        <v>357</v>
      </c>
    </row>
    <row r="1240" spans="1:14" x14ac:dyDescent="0.25">
      <c r="A1240" t="s">
        <v>8</v>
      </c>
      <c r="B1240" t="s">
        <v>91</v>
      </c>
      <c r="C1240" t="s">
        <v>9</v>
      </c>
      <c r="D1240" t="s">
        <v>129</v>
      </c>
      <c r="E1240" t="s">
        <v>10</v>
      </c>
      <c r="F1240" t="s">
        <v>240</v>
      </c>
      <c r="G1240" t="s">
        <v>9</v>
      </c>
      <c r="H1240" s="1">
        <v>1</v>
      </c>
      <c r="I1240" s="1" t="s">
        <v>9</v>
      </c>
      <c r="J1240" s="1" t="s">
        <v>9</v>
      </c>
      <c r="K1240" s="1" t="s">
        <v>9</v>
      </c>
      <c r="L1240" t="s">
        <v>9</v>
      </c>
      <c r="M1240" t="s">
        <v>9</v>
      </c>
      <c r="N1240" t="s">
        <v>357</v>
      </c>
    </row>
    <row r="1241" spans="1:14" x14ac:dyDescent="0.25">
      <c r="A1241" t="s">
        <v>8</v>
      </c>
      <c r="B1241" t="s">
        <v>91</v>
      </c>
      <c r="C1241" t="s">
        <v>9</v>
      </c>
      <c r="D1241" t="s">
        <v>129</v>
      </c>
      <c r="E1241" t="s">
        <v>229</v>
      </c>
      <c r="F1241" t="s">
        <v>248</v>
      </c>
      <c r="G1241" t="s">
        <v>9</v>
      </c>
      <c r="H1241" s="1">
        <v>15</v>
      </c>
      <c r="I1241" s="1">
        <v>15</v>
      </c>
      <c r="J1241" s="1">
        <v>2.80373831775701E-2</v>
      </c>
      <c r="K1241" s="1">
        <v>2.80373831775701E-2</v>
      </c>
      <c r="L1241" t="s">
        <v>9</v>
      </c>
      <c r="M1241" t="s">
        <v>9</v>
      </c>
      <c r="N1241" t="s">
        <v>357</v>
      </c>
    </row>
    <row r="1242" spans="1:14" x14ac:dyDescent="0.25">
      <c r="A1242" t="s">
        <v>8</v>
      </c>
      <c r="B1242" t="s">
        <v>91</v>
      </c>
      <c r="C1242" t="s">
        <v>9</v>
      </c>
      <c r="D1242" t="s">
        <v>129</v>
      </c>
      <c r="E1242" t="s">
        <v>229</v>
      </c>
      <c r="F1242" t="s">
        <v>230</v>
      </c>
      <c r="G1242" t="s">
        <v>9</v>
      </c>
      <c r="H1242" s="1">
        <v>85</v>
      </c>
      <c r="I1242" s="1">
        <v>85</v>
      </c>
      <c r="J1242" s="1">
        <v>0.15514018691588799</v>
      </c>
      <c r="K1242" s="1">
        <v>0.15514018691588799</v>
      </c>
      <c r="L1242" t="s">
        <v>9</v>
      </c>
      <c r="M1242" t="s">
        <v>9</v>
      </c>
      <c r="N1242" t="s">
        <v>357</v>
      </c>
    </row>
    <row r="1243" spans="1:14" x14ac:dyDescent="0.25">
      <c r="A1243" t="s">
        <v>8</v>
      </c>
      <c r="B1243" t="s">
        <v>91</v>
      </c>
      <c r="C1243" t="s">
        <v>9</v>
      </c>
      <c r="D1243" t="s">
        <v>129</v>
      </c>
      <c r="E1243" t="s">
        <v>353</v>
      </c>
      <c r="F1243" t="s">
        <v>15</v>
      </c>
      <c r="G1243" t="s">
        <v>9</v>
      </c>
      <c r="H1243" s="1">
        <v>160</v>
      </c>
      <c r="I1243" s="1">
        <v>160</v>
      </c>
      <c r="J1243" s="1">
        <v>0.29906542056074797</v>
      </c>
      <c r="K1243" s="1">
        <v>0.29906542056074797</v>
      </c>
      <c r="L1243" t="s">
        <v>9</v>
      </c>
      <c r="M1243" t="s">
        <v>9</v>
      </c>
      <c r="N1243" t="s">
        <v>357</v>
      </c>
    </row>
    <row r="1244" spans="1:14" x14ac:dyDescent="0.25">
      <c r="A1244" t="s">
        <v>8</v>
      </c>
      <c r="B1244" t="s">
        <v>91</v>
      </c>
      <c r="C1244" t="s">
        <v>9</v>
      </c>
      <c r="D1244" t="s">
        <v>129</v>
      </c>
      <c r="E1244" t="s">
        <v>166</v>
      </c>
      <c r="F1244" t="s">
        <v>253</v>
      </c>
      <c r="G1244" t="s">
        <v>9</v>
      </c>
      <c r="H1244" s="1">
        <v>25</v>
      </c>
      <c r="I1244" s="1">
        <v>25</v>
      </c>
      <c r="J1244" s="1">
        <v>4.67289719626168E-2</v>
      </c>
      <c r="K1244" s="1">
        <v>4.67289719626168E-2</v>
      </c>
      <c r="L1244" t="s">
        <v>9</v>
      </c>
      <c r="M1244" t="s">
        <v>9</v>
      </c>
      <c r="N1244" t="s">
        <v>357</v>
      </c>
    </row>
    <row r="1245" spans="1:14" x14ac:dyDescent="0.25">
      <c r="A1245" t="s">
        <v>8</v>
      </c>
      <c r="B1245" t="s">
        <v>91</v>
      </c>
      <c r="C1245" t="s">
        <v>9</v>
      </c>
      <c r="D1245" t="s">
        <v>129</v>
      </c>
      <c r="E1245" t="s">
        <v>242</v>
      </c>
      <c r="F1245" t="s">
        <v>239</v>
      </c>
      <c r="G1245" t="s">
        <v>9</v>
      </c>
      <c r="H1245" s="1">
        <v>180</v>
      </c>
      <c r="I1245" s="1">
        <v>180</v>
      </c>
      <c r="J1245" s="1">
        <v>0.33831775700934602</v>
      </c>
      <c r="K1245" s="1">
        <v>0.33831775700934602</v>
      </c>
      <c r="L1245" t="s">
        <v>9</v>
      </c>
      <c r="M1245" t="s">
        <v>9</v>
      </c>
      <c r="N1245" t="s">
        <v>357</v>
      </c>
    </row>
    <row r="1246" spans="1:14" x14ac:dyDescent="0.25">
      <c r="A1246" t="s">
        <v>8</v>
      </c>
      <c r="B1246" t="s">
        <v>91</v>
      </c>
      <c r="C1246" t="s">
        <v>9</v>
      </c>
      <c r="D1246" t="s">
        <v>129</v>
      </c>
      <c r="E1246" t="s">
        <v>180</v>
      </c>
      <c r="F1246" t="s">
        <v>228</v>
      </c>
      <c r="G1246" t="s">
        <v>228</v>
      </c>
      <c r="H1246" s="1">
        <v>-1</v>
      </c>
      <c r="I1246" s="1">
        <v>0</v>
      </c>
      <c r="J1246" s="1">
        <v>-0.01</v>
      </c>
      <c r="K1246" s="1">
        <v>0</v>
      </c>
      <c r="L1246" t="s">
        <v>9</v>
      </c>
      <c r="M1246" t="s">
        <v>9</v>
      </c>
      <c r="N1246" t="s">
        <v>357</v>
      </c>
    </row>
    <row r="1247" spans="1:14" x14ac:dyDescent="0.25">
      <c r="A1247" t="s">
        <v>8</v>
      </c>
      <c r="B1247" t="s">
        <v>91</v>
      </c>
      <c r="C1247" t="s">
        <v>9</v>
      </c>
      <c r="D1247" t="s">
        <v>129</v>
      </c>
      <c r="E1247" t="s">
        <v>353</v>
      </c>
      <c r="F1247" t="s">
        <v>14</v>
      </c>
      <c r="G1247" t="s">
        <v>9</v>
      </c>
      <c r="H1247" s="1">
        <v>245</v>
      </c>
      <c r="I1247" s="1">
        <v>245</v>
      </c>
      <c r="J1247" s="1">
        <v>0.45981308411214999</v>
      </c>
      <c r="K1247" s="1">
        <v>0.45981308411214999</v>
      </c>
      <c r="L1247" t="s">
        <v>9</v>
      </c>
      <c r="M1247" t="s">
        <v>9</v>
      </c>
      <c r="N1247" t="s">
        <v>357</v>
      </c>
    </row>
    <row r="1248" spans="1:14" x14ac:dyDescent="0.25">
      <c r="A1248" t="s">
        <v>8</v>
      </c>
      <c r="B1248" t="s">
        <v>91</v>
      </c>
      <c r="C1248" t="s">
        <v>9</v>
      </c>
      <c r="D1248" t="s">
        <v>129</v>
      </c>
      <c r="E1248" t="s">
        <v>168</v>
      </c>
      <c r="F1248" t="s">
        <v>273</v>
      </c>
      <c r="G1248" t="s">
        <v>9</v>
      </c>
      <c r="H1248" s="1">
        <v>265</v>
      </c>
      <c r="I1248" s="1">
        <v>265</v>
      </c>
      <c r="J1248" s="1">
        <v>0.49345794392523401</v>
      </c>
      <c r="K1248" s="1">
        <v>0.49345794392523401</v>
      </c>
      <c r="L1248" t="s">
        <v>9</v>
      </c>
      <c r="M1248" t="s">
        <v>9</v>
      </c>
      <c r="N1248" t="s">
        <v>357</v>
      </c>
    </row>
    <row r="1249" spans="1:14" x14ac:dyDescent="0.25">
      <c r="A1249" t="s">
        <v>8</v>
      </c>
      <c r="B1249" t="s">
        <v>91</v>
      </c>
      <c r="C1249" t="s">
        <v>9</v>
      </c>
      <c r="D1249" t="s">
        <v>129</v>
      </c>
      <c r="E1249" t="s">
        <v>257</v>
      </c>
      <c r="F1249" t="s">
        <v>260</v>
      </c>
      <c r="G1249" t="s">
        <v>9</v>
      </c>
      <c r="H1249" s="1">
        <v>140</v>
      </c>
      <c r="I1249" s="1">
        <v>140</v>
      </c>
      <c r="J1249" s="1">
        <v>0.25794392523364501</v>
      </c>
      <c r="K1249" s="1">
        <v>0.25794392523364501</v>
      </c>
      <c r="L1249" t="s">
        <v>9</v>
      </c>
      <c r="M1249" t="s">
        <v>9</v>
      </c>
      <c r="N1249" t="s">
        <v>357</v>
      </c>
    </row>
    <row r="1250" spans="1:14" x14ac:dyDescent="0.25">
      <c r="A1250" t="s">
        <v>8</v>
      </c>
      <c r="B1250" t="s">
        <v>91</v>
      </c>
      <c r="C1250" t="s">
        <v>9</v>
      </c>
      <c r="D1250" t="s">
        <v>129</v>
      </c>
      <c r="E1250" t="s">
        <v>166</v>
      </c>
      <c r="F1250" t="s">
        <v>248</v>
      </c>
      <c r="G1250" t="s">
        <v>9</v>
      </c>
      <c r="H1250" s="1">
        <v>15</v>
      </c>
      <c r="I1250" s="1">
        <v>15</v>
      </c>
      <c r="J1250" s="1">
        <v>2.9906542056074799E-2</v>
      </c>
      <c r="K1250" s="1">
        <v>2.9906542056074799E-2</v>
      </c>
      <c r="L1250" t="s">
        <v>9</v>
      </c>
      <c r="M1250" t="s">
        <v>9</v>
      </c>
      <c r="N1250" t="s">
        <v>357</v>
      </c>
    </row>
    <row r="1251" spans="1:14" x14ac:dyDescent="0.25">
      <c r="A1251" t="s">
        <v>8</v>
      </c>
      <c r="B1251" t="s">
        <v>91</v>
      </c>
      <c r="C1251" t="s">
        <v>9</v>
      </c>
      <c r="D1251" t="s">
        <v>129</v>
      </c>
      <c r="E1251" t="s">
        <v>168</v>
      </c>
      <c r="F1251" t="s">
        <v>271</v>
      </c>
      <c r="G1251" t="s">
        <v>9</v>
      </c>
      <c r="H1251" s="1">
        <v>170</v>
      </c>
      <c r="I1251" s="1">
        <v>170</v>
      </c>
      <c r="J1251" s="1">
        <v>0.32149532710280398</v>
      </c>
      <c r="K1251" s="1">
        <v>0.32149532710280398</v>
      </c>
      <c r="L1251" t="s">
        <v>9</v>
      </c>
      <c r="M1251" t="s">
        <v>9</v>
      </c>
      <c r="N1251" t="s">
        <v>357</v>
      </c>
    </row>
    <row r="1252" spans="1:14" x14ac:dyDescent="0.25">
      <c r="A1252" t="s">
        <v>8</v>
      </c>
      <c r="B1252" t="s">
        <v>91</v>
      </c>
      <c r="C1252" t="s">
        <v>9</v>
      </c>
      <c r="D1252" t="s">
        <v>129</v>
      </c>
      <c r="E1252" t="s">
        <v>166</v>
      </c>
      <c r="F1252" t="s">
        <v>254</v>
      </c>
      <c r="G1252" t="s">
        <v>9</v>
      </c>
      <c r="H1252" s="1">
        <v>-1</v>
      </c>
      <c r="I1252" s="1">
        <v>0</v>
      </c>
      <c r="J1252" s="1">
        <v>-0.01</v>
      </c>
      <c r="K1252" s="1">
        <v>0</v>
      </c>
      <c r="L1252" t="s">
        <v>9</v>
      </c>
      <c r="M1252" t="s">
        <v>9</v>
      </c>
      <c r="N1252" t="s">
        <v>357</v>
      </c>
    </row>
    <row r="1253" spans="1:14" x14ac:dyDescent="0.25">
      <c r="A1253" t="s">
        <v>8</v>
      </c>
      <c r="B1253" t="s">
        <v>91</v>
      </c>
      <c r="C1253" t="s">
        <v>9</v>
      </c>
      <c r="D1253" t="s">
        <v>129</v>
      </c>
      <c r="E1253" t="s">
        <v>257</v>
      </c>
      <c r="F1253" t="s">
        <v>228</v>
      </c>
      <c r="G1253" t="s">
        <v>9</v>
      </c>
      <c r="H1253" s="1">
        <v>-1</v>
      </c>
      <c r="I1253" s="1">
        <v>0</v>
      </c>
      <c r="J1253" s="1">
        <v>-0.01</v>
      </c>
      <c r="K1253" s="1">
        <v>0</v>
      </c>
      <c r="L1253" t="s">
        <v>9</v>
      </c>
      <c r="M1253" t="s">
        <v>9</v>
      </c>
      <c r="N1253" t="s">
        <v>357</v>
      </c>
    </row>
    <row r="1254" spans="1:14" x14ac:dyDescent="0.25">
      <c r="A1254" t="s">
        <v>8</v>
      </c>
      <c r="B1254" t="s">
        <v>91</v>
      </c>
      <c r="C1254" t="s">
        <v>9</v>
      </c>
      <c r="D1254" t="s">
        <v>129</v>
      </c>
      <c r="E1254" t="s">
        <v>232</v>
      </c>
      <c r="F1254" t="s">
        <v>9</v>
      </c>
      <c r="G1254" t="s">
        <v>9</v>
      </c>
      <c r="H1254" s="1">
        <v>535</v>
      </c>
      <c r="I1254" s="1">
        <v>535</v>
      </c>
      <c r="J1254" s="1">
        <v>1</v>
      </c>
      <c r="K1254" s="1">
        <v>1</v>
      </c>
      <c r="L1254" t="s">
        <v>9</v>
      </c>
      <c r="M1254" t="s">
        <v>9</v>
      </c>
      <c r="N1254" t="s">
        <v>357</v>
      </c>
    </row>
    <row r="1255" spans="1:14" x14ac:dyDescent="0.25">
      <c r="A1255" t="s">
        <v>8</v>
      </c>
      <c r="B1255" t="s">
        <v>91</v>
      </c>
      <c r="C1255" t="s">
        <v>9</v>
      </c>
      <c r="D1255" t="s">
        <v>129</v>
      </c>
      <c r="E1255" t="s">
        <v>242</v>
      </c>
      <c r="F1255" t="s">
        <v>238</v>
      </c>
      <c r="G1255" t="s">
        <v>9</v>
      </c>
      <c r="H1255" s="1">
        <v>10</v>
      </c>
      <c r="I1255" s="1">
        <v>10</v>
      </c>
      <c r="J1255" s="1">
        <v>1.4953271028037399E-2</v>
      </c>
      <c r="K1255" s="1">
        <v>1.4953271028037399E-2</v>
      </c>
      <c r="L1255" t="s">
        <v>9</v>
      </c>
      <c r="M1255" t="s">
        <v>9</v>
      </c>
      <c r="N1255" t="s">
        <v>357</v>
      </c>
    </row>
    <row r="1256" spans="1:14" x14ac:dyDescent="0.25">
      <c r="A1256" t="s">
        <v>8</v>
      </c>
      <c r="B1256" t="s">
        <v>91</v>
      </c>
      <c r="C1256" t="s">
        <v>9</v>
      </c>
      <c r="D1256" t="s">
        <v>129</v>
      </c>
      <c r="E1256" t="s">
        <v>229</v>
      </c>
      <c r="F1256" t="s">
        <v>217</v>
      </c>
      <c r="G1256" t="s">
        <v>9</v>
      </c>
      <c r="H1256" s="1">
        <v>-1</v>
      </c>
      <c r="I1256" s="1">
        <v>0</v>
      </c>
      <c r="J1256" s="1">
        <v>-0.01</v>
      </c>
      <c r="K1256" s="1">
        <v>0</v>
      </c>
      <c r="L1256" t="s">
        <v>9</v>
      </c>
      <c r="M1256" t="s">
        <v>9</v>
      </c>
      <c r="N1256" t="s">
        <v>357</v>
      </c>
    </row>
    <row r="1257" spans="1:14" x14ac:dyDescent="0.25">
      <c r="A1257" t="s">
        <v>8</v>
      </c>
      <c r="B1257" t="s">
        <v>91</v>
      </c>
      <c r="C1257" t="s">
        <v>9</v>
      </c>
      <c r="D1257" t="s">
        <v>129</v>
      </c>
      <c r="E1257" t="s">
        <v>166</v>
      </c>
      <c r="F1257" t="s">
        <v>171</v>
      </c>
      <c r="G1257" t="s">
        <v>9</v>
      </c>
      <c r="H1257" s="1">
        <v>10</v>
      </c>
      <c r="I1257" s="1">
        <v>10</v>
      </c>
      <c r="J1257" s="1">
        <v>1.4953271028037399E-2</v>
      </c>
      <c r="K1257" s="1">
        <v>1.4953271028037399E-2</v>
      </c>
      <c r="L1257" t="s">
        <v>9</v>
      </c>
      <c r="M1257" t="s">
        <v>9</v>
      </c>
      <c r="N1257" t="s">
        <v>357</v>
      </c>
    </row>
    <row r="1258" spans="1:14" x14ac:dyDescent="0.25">
      <c r="A1258" t="s">
        <v>8</v>
      </c>
      <c r="B1258" t="s">
        <v>91</v>
      </c>
      <c r="C1258" t="s">
        <v>9</v>
      </c>
      <c r="D1258" t="s">
        <v>129</v>
      </c>
      <c r="E1258" t="s">
        <v>257</v>
      </c>
      <c r="F1258" t="s">
        <v>259</v>
      </c>
      <c r="G1258" t="s">
        <v>9</v>
      </c>
      <c r="H1258" s="1">
        <v>175</v>
      </c>
      <c r="I1258" s="1">
        <v>175</v>
      </c>
      <c r="J1258" s="1">
        <v>0.32523364485981299</v>
      </c>
      <c r="K1258" s="1">
        <v>0.32523364485981299</v>
      </c>
      <c r="L1258" t="s">
        <v>9</v>
      </c>
      <c r="M1258" t="s">
        <v>9</v>
      </c>
      <c r="N1258" t="s">
        <v>357</v>
      </c>
    </row>
    <row r="1259" spans="1:14" x14ac:dyDescent="0.25">
      <c r="A1259" t="s">
        <v>8</v>
      </c>
      <c r="B1259" t="s">
        <v>91</v>
      </c>
      <c r="C1259" t="s">
        <v>9</v>
      </c>
      <c r="D1259" t="s">
        <v>129</v>
      </c>
      <c r="E1259" t="s">
        <v>229</v>
      </c>
      <c r="F1259" t="s">
        <v>231</v>
      </c>
      <c r="G1259" t="s">
        <v>9</v>
      </c>
      <c r="H1259" s="1">
        <v>435</v>
      </c>
      <c r="I1259" s="1">
        <v>435</v>
      </c>
      <c r="J1259" s="1">
        <v>0.81682242990654197</v>
      </c>
      <c r="K1259" s="1">
        <v>0.81682242990654197</v>
      </c>
      <c r="L1259" t="s">
        <v>9</v>
      </c>
      <c r="M1259" t="s">
        <v>9</v>
      </c>
      <c r="N1259" t="s">
        <v>357</v>
      </c>
    </row>
    <row r="1260" spans="1:14" x14ac:dyDescent="0.25">
      <c r="A1260" t="s">
        <v>8</v>
      </c>
      <c r="B1260" t="s">
        <v>91</v>
      </c>
      <c r="C1260" t="s">
        <v>9</v>
      </c>
      <c r="D1260" t="s">
        <v>129</v>
      </c>
      <c r="E1260" t="s">
        <v>257</v>
      </c>
      <c r="F1260" t="s">
        <v>280</v>
      </c>
      <c r="G1260" t="s">
        <v>9</v>
      </c>
      <c r="H1260" s="1">
        <v>-1</v>
      </c>
      <c r="I1260" s="1">
        <v>0</v>
      </c>
      <c r="J1260" s="1">
        <v>-0.01</v>
      </c>
      <c r="K1260" s="1">
        <v>0</v>
      </c>
      <c r="L1260" t="s">
        <v>9</v>
      </c>
      <c r="M1260" t="s">
        <v>9</v>
      </c>
      <c r="N1260" t="s">
        <v>357</v>
      </c>
    </row>
    <row r="1261" spans="1:14" x14ac:dyDescent="0.25">
      <c r="A1261" t="s">
        <v>8</v>
      </c>
      <c r="B1261" t="s">
        <v>91</v>
      </c>
      <c r="C1261" t="s">
        <v>9</v>
      </c>
      <c r="D1261" t="s">
        <v>129</v>
      </c>
      <c r="E1261" t="s">
        <v>166</v>
      </c>
      <c r="F1261" t="s">
        <v>169</v>
      </c>
      <c r="G1261" t="s">
        <v>9</v>
      </c>
      <c r="H1261" s="1">
        <v>430</v>
      </c>
      <c r="I1261" s="1">
        <v>430</v>
      </c>
      <c r="J1261" s="1">
        <v>0.80560747663551402</v>
      </c>
      <c r="K1261" s="1">
        <v>0.80560747663551402</v>
      </c>
      <c r="L1261" t="s">
        <v>9</v>
      </c>
      <c r="M1261" t="s">
        <v>9</v>
      </c>
      <c r="N1261" t="s">
        <v>357</v>
      </c>
    </row>
    <row r="1262" spans="1:14" x14ac:dyDescent="0.25">
      <c r="A1262" t="s">
        <v>8</v>
      </c>
      <c r="B1262" t="s">
        <v>91</v>
      </c>
      <c r="C1262" t="s">
        <v>9</v>
      </c>
      <c r="D1262" t="s">
        <v>129</v>
      </c>
      <c r="E1262" t="s">
        <v>353</v>
      </c>
      <c r="F1262" t="s">
        <v>228</v>
      </c>
      <c r="G1262" t="s">
        <v>9</v>
      </c>
      <c r="H1262" s="1">
        <v>15</v>
      </c>
      <c r="I1262" s="1">
        <v>15</v>
      </c>
      <c r="J1262" s="1">
        <v>2.80373831775701E-2</v>
      </c>
      <c r="K1262" s="1">
        <v>2.80373831775701E-2</v>
      </c>
      <c r="L1262" t="s">
        <v>9</v>
      </c>
      <c r="M1262" t="s">
        <v>9</v>
      </c>
      <c r="N1262" t="s">
        <v>357</v>
      </c>
    </row>
    <row r="1263" spans="1:14" x14ac:dyDescent="0.25">
      <c r="A1263" t="s">
        <v>8</v>
      </c>
      <c r="B1263" t="s">
        <v>91</v>
      </c>
      <c r="C1263" t="s">
        <v>9</v>
      </c>
      <c r="D1263" t="s">
        <v>129</v>
      </c>
      <c r="E1263" t="s">
        <v>242</v>
      </c>
      <c r="F1263" t="s">
        <v>248</v>
      </c>
      <c r="G1263" t="s">
        <v>9</v>
      </c>
      <c r="H1263" s="1">
        <v>-1</v>
      </c>
      <c r="I1263" s="1">
        <v>0</v>
      </c>
      <c r="J1263" s="1">
        <v>-0.01</v>
      </c>
      <c r="K1263" s="1">
        <v>0</v>
      </c>
      <c r="L1263" t="s">
        <v>9</v>
      </c>
      <c r="M1263" t="s">
        <v>9</v>
      </c>
      <c r="N1263" t="s">
        <v>357</v>
      </c>
    </row>
    <row r="1264" spans="1:14" x14ac:dyDescent="0.25">
      <c r="A1264" t="s">
        <v>8</v>
      </c>
      <c r="B1264" t="s">
        <v>91</v>
      </c>
      <c r="C1264" t="s">
        <v>9</v>
      </c>
      <c r="D1264" t="s">
        <v>129</v>
      </c>
      <c r="E1264" t="s">
        <v>257</v>
      </c>
      <c r="F1264" t="s">
        <v>340</v>
      </c>
      <c r="G1264" t="s">
        <v>9</v>
      </c>
      <c r="H1264" s="1">
        <v>25</v>
      </c>
      <c r="I1264">
        <v>25</v>
      </c>
      <c r="J1264">
        <v>5.0467289719626197E-2</v>
      </c>
      <c r="K1264">
        <v>5.0467289719626197E-2</v>
      </c>
      <c r="L1264" t="s">
        <v>9</v>
      </c>
      <c r="M1264" t="s">
        <v>9</v>
      </c>
      <c r="N1264" t="s">
        <v>357</v>
      </c>
    </row>
    <row r="1265" spans="1:14" x14ac:dyDescent="0.25">
      <c r="A1265" t="s">
        <v>8</v>
      </c>
      <c r="B1265" t="s">
        <v>91</v>
      </c>
      <c r="C1265" t="s">
        <v>9</v>
      </c>
      <c r="D1265" t="s">
        <v>129</v>
      </c>
      <c r="E1265" t="s">
        <v>168</v>
      </c>
      <c r="F1265" t="s">
        <v>274</v>
      </c>
      <c r="G1265" t="s">
        <v>9</v>
      </c>
      <c r="H1265">
        <v>65</v>
      </c>
      <c r="I1265">
        <v>65</v>
      </c>
      <c r="J1265">
        <v>0.121495327102804</v>
      </c>
      <c r="K1265">
        <v>0.121495327102804</v>
      </c>
      <c r="L1265" s="1" t="s">
        <v>9</v>
      </c>
      <c r="M1265" s="1" t="s">
        <v>9</v>
      </c>
      <c r="N1265" t="s">
        <v>357</v>
      </c>
    </row>
    <row r="1266" spans="1:14" x14ac:dyDescent="0.25">
      <c r="A1266" t="s">
        <v>8</v>
      </c>
      <c r="B1266" t="s">
        <v>91</v>
      </c>
      <c r="C1266" t="s">
        <v>9</v>
      </c>
      <c r="D1266" t="s">
        <v>129</v>
      </c>
      <c r="E1266" t="s">
        <v>168</v>
      </c>
      <c r="F1266" t="s">
        <v>248</v>
      </c>
      <c r="G1266" t="s">
        <v>9</v>
      </c>
      <c r="H1266">
        <v>-1</v>
      </c>
      <c r="I1266">
        <v>0</v>
      </c>
      <c r="J1266">
        <v>-0.01</v>
      </c>
      <c r="K1266">
        <v>0</v>
      </c>
      <c r="L1266" s="1" t="s">
        <v>9</v>
      </c>
      <c r="M1266" s="1" t="s">
        <v>9</v>
      </c>
      <c r="N1266" t="s">
        <v>357</v>
      </c>
    </row>
    <row r="1267" spans="1:14" x14ac:dyDescent="0.25">
      <c r="A1267" t="s">
        <v>8</v>
      </c>
      <c r="B1267" t="s">
        <v>91</v>
      </c>
      <c r="C1267" t="s">
        <v>9</v>
      </c>
      <c r="D1267" t="s">
        <v>129</v>
      </c>
      <c r="E1267" t="s">
        <v>180</v>
      </c>
      <c r="F1267" t="s">
        <v>218</v>
      </c>
      <c r="G1267" t="s">
        <v>215</v>
      </c>
      <c r="H1267" s="1">
        <v>400</v>
      </c>
      <c r="I1267" s="1">
        <v>400</v>
      </c>
      <c r="J1267" s="1">
        <v>0.74953271028037405</v>
      </c>
      <c r="K1267" s="1">
        <v>0.74953271028037405</v>
      </c>
      <c r="L1267" t="s">
        <v>9</v>
      </c>
      <c r="M1267" t="s">
        <v>9</v>
      </c>
      <c r="N1267" t="s">
        <v>357</v>
      </c>
    </row>
    <row r="1268" spans="1:14" x14ac:dyDescent="0.25">
      <c r="A1268" t="s">
        <v>8</v>
      </c>
      <c r="B1268" t="s">
        <v>91</v>
      </c>
      <c r="C1268" t="s">
        <v>9</v>
      </c>
      <c r="D1268" t="s">
        <v>129</v>
      </c>
      <c r="E1268" t="s">
        <v>242</v>
      </c>
      <c r="F1268" t="s">
        <v>235</v>
      </c>
      <c r="G1268" t="s">
        <v>9</v>
      </c>
      <c r="H1268" s="1">
        <v>60</v>
      </c>
      <c r="I1268" s="1">
        <v>60</v>
      </c>
      <c r="J1268" s="1">
        <v>0.114018691588785</v>
      </c>
      <c r="K1268" s="1">
        <v>0.114018691588785</v>
      </c>
      <c r="L1268" t="s">
        <v>9</v>
      </c>
      <c r="M1268" t="s">
        <v>9</v>
      </c>
      <c r="N1268" t="s">
        <v>357</v>
      </c>
    </row>
    <row r="1269" spans="1:14" x14ac:dyDescent="0.25">
      <c r="A1269" t="s">
        <v>8</v>
      </c>
      <c r="B1269" t="s">
        <v>91</v>
      </c>
      <c r="C1269" t="s">
        <v>9</v>
      </c>
      <c r="D1269" t="s">
        <v>129</v>
      </c>
      <c r="E1269" t="s">
        <v>242</v>
      </c>
      <c r="F1269" t="s">
        <v>237</v>
      </c>
      <c r="G1269" t="s">
        <v>9</v>
      </c>
      <c r="H1269" s="1">
        <v>25</v>
      </c>
      <c r="I1269" s="1">
        <v>25</v>
      </c>
      <c r="J1269" s="1">
        <v>5.0467289719626197E-2</v>
      </c>
      <c r="K1269" s="1">
        <v>5.0467289719626197E-2</v>
      </c>
      <c r="L1269" t="s">
        <v>9</v>
      </c>
      <c r="M1269" t="s">
        <v>9</v>
      </c>
      <c r="N1269" t="s">
        <v>357</v>
      </c>
    </row>
    <row r="1270" spans="1:14" x14ac:dyDescent="0.25">
      <c r="A1270" t="s">
        <v>8</v>
      </c>
      <c r="B1270" t="s">
        <v>91</v>
      </c>
      <c r="C1270" t="s">
        <v>9</v>
      </c>
      <c r="D1270" t="s">
        <v>129</v>
      </c>
      <c r="E1270" t="s">
        <v>166</v>
      </c>
      <c r="F1270" t="s">
        <v>167</v>
      </c>
      <c r="G1270" t="s">
        <v>9</v>
      </c>
      <c r="H1270" s="1">
        <v>5</v>
      </c>
      <c r="I1270" s="1">
        <v>5</v>
      </c>
      <c r="J1270" s="1">
        <v>9.3457943925233603E-3</v>
      </c>
      <c r="K1270" s="1">
        <v>9.3457943925233603E-3</v>
      </c>
      <c r="L1270" t="s">
        <v>9</v>
      </c>
      <c r="M1270" t="s">
        <v>9</v>
      </c>
      <c r="N1270" t="s">
        <v>357</v>
      </c>
    </row>
    <row r="1271" spans="1:14" x14ac:dyDescent="0.25">
      <c r="A1271" t="s">
        <v>8</v>
      </c>
      <c r="B1271" t="s">
        <v>91</v>
      </c>
      <c r="C1271" t="s">
        <v>9</v>
      </c>
      <c r="D1271" t="s">
        <v>129</v>
      </c>
      <c r="E1271" t="s">
        <v>242</v>
      </c>
      <c r="F1271" t="s">
        <v>236</v>
      </c>
      <c r="G1271" t="s">
        <v>9</v>
      </c>
      <c r="H1271" s="1">
        <v>15</v>
      </c>
      <c r="I1271" s="1">
        <v>15</v>
      </c>
      <c r="J1271" s="1">
        <v>2.80373831775701E-2</v>
      </c>
      <c r="K1271" s="1">
        <v>2.80373831775701E-2</v>
      </c>
      <c r="L1271" t="s">
        <v>9</v>
      </c>
      <c r="M1271" t="s">
        <v>9</v>
      </c>
      <c r="N1271" t="s">
        <v>357</v>
      </c>
    </row>
    <row r="1272" spans="1:14" x14ac:dyDescent="0.25">
      <c r="A1272" t="s">
        <v>8</v>
      </c>
      <c r="B1272" t="s">
        <v>91</v>
      </c>
      <c r="C1272" t="s">
        <v>9</v>
      </c>
      <c r="D1272" t="s">
        <v>129</v>
      </c>
      <c r="E1272" t="s">
        <v>166</v>
      </c>
      <c r="F1272" t="s">
        <v>252</v>
      </c>
      <c r="G1272" t="s">
        <v>9</v>
      </c>
      <c r="H1272" s="1">
        <v>20</v>
      </c>
      <c r="I1272" s="1">
        <v>20</v>
      </c>
      <c r="J1272" s="1">
        <v>3.3644859813084099E-2</v>
      </c>
      <c r="K1272" s="1">
        <v>3.3644859813084099E-2</v>
      </c>
      <c r="L1272" t="s">
        <v>9</v>
      </c>
      <c r="M1272" t="s">
        <v>9</v>
      </c>
      <c r="N1272" t="s">
        <v>357</v>
      </c>
    </row>
    <row r="1273" spans="1:14" x14ac:dyDescent="0.25">
      <c r="A1273" t="s">
        <v>8</v>
      </c>
      <c r="B1273" t="s">
        <v>91</v>
      </c>
      <c r="C1273" t="s">
        <v>9</v>
      </c>
      <c r="D1273" t="s">
        <v>129</v>
      </c>
      <c r="E1273" t="s">
        <v>257</v>
      </c>
      <c r="F1273" t="s">
        <v>261</v>
      </c>
      <c r="G1273" t="s">
        <v>9</v>
      </c>
      <c r="H1273" s="1">
        <v>85</v>
      </c>
      <c r="I1273" s="1">
        <v>85</v>
      </c>
      <c r="J1273" s="1">
        <v>0.15887850467289699</v>
      </c>
      <c r="K1273" s="1">
        <v>0.15887850467289699</v>
      </c>
      <c r="L1273" t="s">
        <v>9</v>
      </c>
      <c r="M1273" t="s">
        <v>9</v>
      </c>
      <c r="N1273" t="s">
        <v>357</v>
      </c>
    </row>
    <row r="1274" spans="1:14" x14ac:dyDescent="0.25">
      <c r="A1274" t="s">
        <v>8</v>
      </c>
      <c r="B1274" t="s">
        <v>91</v>
      </c>
      <c r="C1274" t="s">
        <v>9</v>
      </c>
      <c r="D1274" t="s">
        <v>129</v>
      </c>
      <c r="E1274" t="s">
        <v>166</v>
      </c>
      <c r="F1274" t="s">
        <v>170</v>
      </c>
      <c r="G1274" t="s">
        <v>9</v>
      </c>
      <c r="H1274" s="1">
        <v>30</v>
      </c>
      <c r="I1274" s="1">
        <v>30</v>
      </c>
      <c r="J1274" s="1">
        <v>5.98130841121495E-2</v>
      </c>
      <c r="K1274" s="1">
        <v>5.98130841121495E-2</v>
      </c>
      <c r="L1274" t="s">
        <v>9</v>
      </c>
      <c r="M1274" t="s">
        <v>9</v>
      </c>
      <c r="N1274" t="s">
        <v>357</v>
      </c>
    </row>
    <row r="1275" spans="1:14" x14ac:dyDescent="0.25">
      <c r="A1275" t="s">
        <v>8</v>
      </c>
      <c r="B1275" t="s">
        <v>91</v>
      </c>
      <c r="C1275" t="s">
        <v>9</v>
      </c>
      <c r="D1275" t="s">
        <v>129</v>
      </c>
      <c r="E1275" t="s">
        <v>257</v>
      </c>
      <c r="F1275" t="s">
        <v>258</v>
      </c>
      <c r="G1275" t="s">
        <v>9</v>
      </c>
      <c r="H1275" s="1">
        <v>95</v>
      </c>
      <c r="I1275" s="1">
        <v>95</v>
      </c>
      <c r="J1275" s="1">
        <v>0.173831775700935</v>
      </c>
      <c r="K1275" s="1">
        <v>0.173831775700935</v>
      </c>
      <c r="L1275" t="s">
        <v>9</v>
      </c>
      <c r="M1275" t="s">
        <v>9</v>
      </c>
      <c r="N1275" t="s">
        <v>357</v>
      </c>
    </row>
    <row r="1276" spans="1:14" x14ac:dyDescent="0.25">
      <c r="A1276" t="s">
        <v>8</v>
      </c>
      <c r="B1276" t="s">
        <v>91</v>
      </c>
      <c r="C1276" t="s">
        <v>9</v>
      </c>
      <c r="D1276" t="s">
        <v>129</v>
      </c>
      <c r="E1276" t="s">
        <v>180</v>
      </c>
      <c r="F1276" t="s">
        <v>219</v>
      </c>
      <c r="G1276" t="s">
        <v>216</v>
      </c>
      <c r="H1276" s="1">
        <v>135</v>
      </c>
      <c r="I1276" s="1">
        <v>135</v>
      </c>
      <c r="J1276" s="1">
        <v>0.25046728971962601</v>
      </c>
      <c r="K1276" s="1">
        <v>0.25046728971962601</v>
      </c>
      <c r="L1276" t="s">
        <v>9</v>
      </c>
      <c r="M1276" t="s">
        <v>9</v>
      </c>
      <c r="N1276" t="s">
        <v>357</v>
      </c>
    </row>
    <row r="1277" spans="1:14" x14ac:dyDescent="0.25">
      <c r="A1277" t="s">
        <v>8</v>
      </c>
      <c r="B1277" t="s">
        <v>91</v>
      </c>
      <c r="C1277" t="s">
        <v>9</v>
      </c>
      <c r="D1277" t="s">
        <v>129</v>
      </c>
      <c r="E1277" t="s">
        <v>242</v>
      </c>
      <c r="F1277" t="s">
        <v>234</v>
      </c>
      <c r="G1277" t="s">
        <v>9</v>
      </c>
      <c r="H1277" s="1">
        <v>245</v>
      </c>
      <c r="I1277" s="1">
        <v>245</v>
      </c>
      <c r="J1277" s="1">
        <v>0.45420560747663602</v>
      </c>
      <c r="K1277" s="1">
        <v>0.45420560747663602</v>
      </c>
      <c r="L1277" t="s">
        <v>9</v>
      </c>
      <c r="M1277" t="s">
        <v>9</v>
      </c>
      <c r="N1277" t="s">
        <v>357</v>
      </c>
    </row>
    <row r="1278" spans="1:14" x14ac:dyDescent="0.25">
      <c r="A1278" t="s">
        <v>8</v>
      </c>
      <c r="B1278" t="s">
        <v>334</v>
      </c>
      <c r="C1278" t="s">
        <v>9</v>
      </c>
      <c r="D1278" t="s">
        <v>335</v>
      </c>
      <c r="E1278" t="s">
        <v>353</v>
      </c>
      <c r="F1278" t="s">
        <v>13</v>
      </c>
      <c r="G1278" t="s">
        <v>9</v>
      </c>
      <c r="H1278" s="1">
        <v>-1</v>
      </c>
      <c r="I1278" s="1">
        <v>0</v>
      </c>
      <c r="J1278" s="1">
        <v>-0.01</v>
      </c>
      <c r="K1278" s="1">
        <v>0</v>
      </c>
      <c r="L1278" t="s">
        <v>9</v>
      </c>
      <c r="M1278" t="s">
        <v>9</v>
      </c>
      <c r="N1278" t="s">
        <v>357</v>
      </c>
    </row>
    <row r="1279" spans="1:14" x14ac:dyDescent="0.25">
      <c r="A1279" t="s">
        <v>8</v>
      </c>
      <c r="B1279" t="s">
        <v>334</v>
      </c>
      <c r="C1279" t="s">
        <v>9</v>
      </c>
      <c r="D1279" t="s">
        <v>335</v>
      </c>
      <c r="E1279" t="s">
        <v>242</v>
      </c>
      <c r="F1279" t="s">
        <v>234</v>
      </c>
      <c r="G1279" t="s">
        <v>9</v>
      </c>
      <c r="H1279" s="1">
        <v>-1</v>
      </c>
      <c r="I1279" s="1">
        <v>0</v>
      </c>
      <c r="J1279" s="1">
        <v>-0.01</v>
      </c>
      <c r="K1279" s="1">
        <v>0</v>
      </c>
      <c r="L1279" t="s">
        <v>9</v>
      </c>
      <c r="M1279" t="s">
        <v>9</v>
      </c>
      <c r="N1279" t="s">
        <v>357</v>
      </c>
    </row>
    <row r="1280" spans="1:14" x14ac:dyDescent="0.25">
      <c r="A1280" t="s">
        <v>8</v>
      </c>
      <c r="B1280" t="s">
        <v>334</v>
      </c>
      <c r="C1280" t="s">
        <v>9</v>
      </c>
      <c r="D1280" t="s">
        <v>335</v>
      </c>
      <c r="E1280" t="s">
        <v>229</v>
      </c>
      <c r="F1280" t="s">
        <v>217</v>
      </c>
      <c r="G1280" t="s">
        <v>9</v>
      </c>
      <c r="H1280" s="1">
        <v>-1</v>
      </c>
      <c r="I1280" s="1">
        <v>0</v>
      </c>
      <c r="J1280" s="1">
        <v>-0.01</v>
      </c>
      <c r="K1280" s="1">
        <v>0</v>
      </c>
      <c r="L1280" t="s">
        <v>9</v>
      </c>
      <c r="M1280" t="s">
        <v>9</v>
      </c>
      <c r="N1280" t="s">
        <v>357</v>
      </c>
    </row>
    <row r="1281" spans="1:14" x14ac:dyDescent="0.25">
      <c r="A1281" t="s">
        <v>8</v>
      </c>
      <c r="B1281" t="s">
        <v>334</v>
      </c>
      <c r="C1281" t="s">
        <v>9</v>
      </c>
      <c r="D1281" t="s">
        <v>335</v>
      </c>
      <c r="E1281" t="s">
        <v>229</v>
      </c>
      <c r="F1281" t="s">
        <v>248</v>
      </c>
      <c r="G1281" t="s">
        <v>9</v>
      </c>
      <c r="H1281" s="1">
        <v>765</v>
      </c>
      <c r="I1281" s="1">
        <v>765</v>
      </c>
      <c r="J1281" s="1">
        <v>1</v>
      </c>
      <c r="K1281" s="1">
        <v>1</v>
      </c>
      <c r="L1281" t="s">
        <v>9</v>
      </c>
      <c r="M1281" t="s">
        <v>9</v>
      </c>
      <c r="N1281" t="s">
        <v>357</v>
      </c>
    </row>
    <row r="1282" spans="1:14" x14ac:dyDescent="0.25">
      <c r="A1282" t="s">
        <v>8</v>
      </c>
      <c r="B1282" t="s">
        <v>334</v>
      </c>
      <c r="C1282" t="s">
        <v>9</v>
      </c>
      <c r="D1282" t="s">
        <v>335</v>
      </c>
      <c r="E1282" t="s">
        <v>166</v>
      </c>
      <c r="F1282" t="s">
        <v>169</v>
      </c>
      <c r="G1282" t="s">
        <v>9</v>
      </c>
      <c r="H1282" s="1">
        <v>-1</v>
      </c>
      <c r="I1282" s="1">
        <v>0</v>
      </c>
      <c r="J1282" s="1">
        <v>-0.01</v>
      </c>
      <c r="K1282" s="1">
        <v>0</v>
      </c>
      <c r="L1282" t="s">
        <v>9</v>
      </c>
      <c r="M1282" t="s">
        <v>9</v>
      </c>
      <c r="N1282" t="s">
        <v>357</v>
      </c>
    </row>
    <row r="1283" spans="1:14" x14ac:dyDescent="0.25">
      <c r="A1283" t="s">
        <v>8</v>
      </c>
      <c r="B1283" t="s">
        <v>334</v>
      </c>
      <c r="C1283" t="s">
        <v>9</v>
      </c>
      <c r="D1283" t="s">
        <v>335</v>
      </c>
      <c r="E1283" t="s">
        <v>172</v>
      </c>
      <c r="F1283" t="s">
        <v>9</v>
      </c>
      <c r="G1283" t="s">
        <v>9</v>
      </c>
      <c r="H1283" s="1" t="s">
        <v>9</v>
      </c>
      <c r="I1283" s="1" t="s">
        <v>9</v>
      </c>
      <c r="J1283" s="1" t="s">
        <v>9</v>
      </c>
      <c r="K1283" s="1" t="s">
        <v>9</v>
      </c>
      <c r="L1283">
        <v>-1</v>
      </c>
      <c r="M1283">
        <v>-1</v>
      </c>
      <c r="N1283" t="s">
        <v>357</v>
      </c>
    </row>
    <row r="1284" spans="1:14" x14ac:dyDescent="0.25">
      <c r="A1284" t="s">
        <v>8</v>
      </c>
      <c r="B1284" t="s">
        <v>334</v>
      </c>
      <c r="C1284" t="s">
        <v>9</v>
      </c>
      <c r="D1284" t="s">
        <v>335</v>
      </c>
      <c r="E1284" t="s">
        <v>165</v>
      </c>
      <c r="F1284" t="s">
        <v>9</v>
      </c>
      <c r="G1284" t="s">
        <v>9</v>
      </c>
      <c r="H1284" s="1" t="s">
        <v>9</v>
      </c>
      <c r="I1284" s="1" t="s">
        <v>9</v>
      </c>
      <c r="J1284" s="1" t="s">
        <v>9</v>
      </c>
      <c r="K1284" s="1" t="s">
        <v>9</v>
      </c>
      <c r="L1284">
        <v>29.42353</v>
      </c>
      <c r="M1284">
        <v>29</v>
      </c>
      <c r="N1284" t="s">
        <v>357</v>
      </c>
    </row>
    <row r="1285" spans="1:14" x14ac:dyDescent="0.25">
      <c r="A1285" t="s">
        <v>8</v>
      </c>
      <c r="B1285" t="s">
        <v>334</v>
      </c>
      <c r="C1285" t="s">
        <v>9</v>
      </c>
      <c r="D1285" t="s">
        <v>335</v>
      </c>
      <c r="E1285" t="s">
        <v>10</v>
      </c>
      <c r="F1285" t="s">
        <v>240</v>
      </c>
      <c r="G1285" t="s">
        <v>9</v>
      </c>
      <c r="H1285" s="1">
        <v>1</v>
      </c>
      <c r="I1285" s="1" t="s">
        <v>9</v>
      </c>
      <c r="J1285" s="1" t="s">
        <v>9</v>
      </c>
      <c r="K1285" s="1" t="s">
        <v>9</v>
      </c>
      <c r="L1285" t="s">
        <v>9</v>
      </c>
      <c r="M1285" t="s">
        <v>9</v>
      </c>
      <c r="N1285" t="s">
        <v>357</v>
      </c>
    </row>
    <row r="1286" spans="1:14" x14ac:dyDescent="0.25">
      <c r="A1286" t="s">
        <v>8</v>
      </c>
      <c r="B1286" t="s">
        <v>334</v>
      </c>
      <c r="C1286" t="s">
        <v>9</v>
      </c>
      <c r="D1286" t="s">
        <v>335</v>
      </c>
      <c r="E1286" t="s">
        <v>353</v>
      </c>
      <c r="F1286" t="s">
        <v>15</v>
      </c>
      <c r="G1286" t="s">
        <v>9</v>
      </c>
      <c r="H1286" s="1">
        <v>-1</v>
      </c>
      <c r="I1286" s="1">
        <v>0</v>
      </c>
      <c r="J1286" s="1">
        <v>-0.01</v>
      </c>
      <c r="K1286" s="1">
        <v>0</v>
      </c>
      <c r="L1286" t="s">
        <v>9</v>
      </c>
      <c r="M1286" t="s">
        <v>9</v>
      </c>
      <c r="N1286" t="s">
        <v>357</v>
      </c>
    </row>
    <row r="1287" spans="1:14" x14ac:dyDescent="0.25">
      <c r="A1287" t="s">
        <v>8</v>
      </c>
      <c r="B1287" t="s">
        <v>334</v>
      </c>
      <c r="C1287" t="s">
        <v>9</v>
      </c>
      <c r="D1287" t="s">
        <v>335</v>
      </c>
      <c r="E1287" t="s">
        <v>242</v>
      </c>
      <c r="F1287" t="s">
        <v>239</v>
      </c>
      <c r="G1287" t="s">
        <v>9</v>
      </c>
      <c r="H1287" s="1">
        <v>-1</v>
      </c>
      <c r="I1287" s="1">
        <v>0</v>
      </c>
      <c r="J1287" s="1">
        <v>-0.01</v>
      </c>
      <c r="K1287" s="1">
        <v>0</v>
      </c>
      <c r="L1287" t="s">
        <v>9</v>
      </c>
      <c r="M1287" t="s">
        <v>9</v>
      </c>
      <c r="N1287" t="s">
        <v>357</v>
      </c>
    </row>
    <row r="1288" spans="1:14" x14ac:dyDescent="0.25">
      <c r="A1288" t="s">
        <v>8</v>
      </c>
      <c r="B1288" t="s">
        <v>334</v>
      </c>
      <c r="C1288" t="s">
        <v>9</v>
      </c>
      <c r="D1288" t="s">
        <v>335</v>
      </c>
      <c r="E1288" t="s">
        <v>353</v>
      </c>
      <c r="F1288" t="s">
        <v>14</v>
      </c>
      <c r="G1288" t="s">
        <v>9</v>
      </c>
      <c r="H1288" s="1">
        <v>-1</v>
      </c>
      <c r="I1288" s="1">
        <v>0</v>
      </c>
      <c r="J1288" s="1">
        <v>-0.01</v>
      </c>
      <c r="K1288" s="1">
        <v>0</v>
      </c>
      <c r="L1288" t="s">
        <v>9</v>
      </c>
      <c r="M1288" t="s">
        <v>9</v>
      </c>
      <c r="N1288" t="s">
        <v>357</v>
      </c>
    </row>
    <row r="1289" spans="1:14" x14ac:dyDescent="0.25">
      <c r="A1289" t="s">
        <v>8</v>
      </c>
      <c r="B1289" t="s">
        <v>334</v>
      </c>
      <c r="C1289" t="s">
        <v>9</v>
      </c>
      <c r="D1289" t="s">
        <v>335</v>
      </c>
      <c r="E1289" t="s">
        <v>166</v>
      </c>
      <c r="F1289" t="s">
        <v>171</v>
      </c>
      <c r="G1289" t="s">
        <v>9</v>
      </c>
      <c r="H1289" s="1">
        <v>-1</v>
      </c>
      <c r="I1289" s="1">
        <v>0</v>
      </c>
      <c r="J1289" s="1">
        <v>-0.01</v>
      </c>
      <c r="K1289" s="1">
        <v>0</v>
      </c>
      <c r="L1289" t="s">
        <v>9</v>
      </c>
      <c r="M1289" t="s">
        <v>9</v>
      </c>
      <c r="N1289" t="s">
        <v>357</v>
      </c>
    </row>
    <row r="1290" spans="1:14" x14ac:dyDescent="0.25">
      <c r="A1290" t="s">
        <v>8</v>
      </c>
      <c r="B1290" t="s">
        <v>334</v>
      </c>
      <c r="C1290" t="s">
        <v>9</v>
      </c>
      <c r="D1290" t="s">
        <v>335</v>
      </c>
      <c r="E1290" t="s">
        <v>353</v>
      </c>
      <c r="F1290" t="s">
        <v>16</v>
      </c>
      <c r="G1290" t="s">
        <v>9</v>
      </c>
      <c r="H1290" s="1">
        <v>-1</v>
      </c>
      <c r="I1290" s="1">
        <v>0</v>
      </c>
      <c r="J1290" s="1">
        <v>-0.01</v>
      </c>
      <c r="K1290" s="1">
        <v>0</v>
      </c>
      <c r="L1290" t="s">
        <v>9</v>
      </c>
      <c r="M1290" t="s">
        <v>9</v>
      </c>
      <c r="N1290" t="s">
        <v>357</v>
      </c>
    </row>
    <row r="1291" spans="1:14" x14ac:dyDescent="0.25">
      <c r="A1291" t="s">
        <v>8</v>
      </c>
      <c r="B1291" t="s">
        <v>334</v>
      </c>
      <c r="C1291" t="s">
        <v>9</v>
      </c>
      <c r="D1291" t="s">
        <v>335</v>
      </c>
      <c r="E1291" t="s">
        <v>229</v>
      </c>
      <c r="F1291" t="s">
        <v>230</v>
      </c>
      <c r="G1291" t="s">
        <v>9</v>
      </c>
      <c r="H1291" s="1">
        <v>-1</v>
      </c>
      <c r="I1291" s="1">
        <v>0</v>
      </c>
      <c r="J1291" s="1">
        <v>-0.01</v>
      </c>
      <c r="K1291" s="1">
        <v>0</v>
      </c>
      <c r="L1291" t="s">
        <v>9</v>
      </c>
      <c r="M1291" t="s">
        <v>9</v>
      </c>
      <c r="N1291" t="s">
        <v>357</v>
      </c>
    </row>
    <row r="1292" spans="1:14" x14ac:dyDescent="0.25">
      <c r="A1292" t="s">
        <v>8</v>
      </c>
      <c r="B1292" t="s">
        <v>334</v>
      </c>
      <c r="C1292" t="s">
        <v>9</v>
      </c>
      <c r="D1292" t="s">
        <v>335</v>
      </c>
      <c r="E1292" t="s">
        <v>180</v>
      </c>
      <c r="F1292" t="s">
        <v>228</v>
      </c>
      <c r="G1292" t="s">
        <v>228</v>
      </c>
      <c r="H1292" s="1">
        <v>765</v>
      </c>
      <c r="I1292" s="1">
        <v>765</v>
      </c>
      <c r="J1292" s="1">
        <v>1</v>
      </c>
      <c r="K1292" s="1">
        <v>1</v>
      </c>
      <c r="L1292" t="s">
        <v>9</v>
      </c>
      <c r="M1292" t="s">
        <v>9</v>
      </c>
      <c r="N1292" t="s">
        <v>357</v>
      </c>
    </row>
    <row r="1293" spans="1:14" x14ac:dyDescent="0.25">
      <c r="A1293" t="s">
        <v>8</v>
      </c>
      <c r="B1293" t="s">
        <v>334</v>
      </c>
      <c r="C1293" t="s">
        <v>9</v>
      </c>
      <c r="D1293" t="s">
        <v>335</v>
      </c>
      <c r="E1293" t="s">
        <v>257</v>
      </c>
      <c r="F1293" t="s">
        <v>280</v>
      </c>
      <c r="G1293" t="s">
        <v>9</v>
      </c>
      <c r="H1293" s="1">
        <v>-1</v>
      </c>
      <c r="I1293" s="1">
        <v>0</v>
      </c>
      <c r="J1293" s="1">
        <v>-0.01</v>
      </c>
      <c r="K1293" s="1">
        <v>0</v>
      </c>
      <c r="L1293" t="s">
        <v>9</v>
      </c>
      <c r="M1293" t="s">
        <v>9</v>
      </c>
      <c r="N1293" t="s">
        <v>357</v>
      </c>
    </row>
    <row r="1294" spans="1:14" x14ac:dyDescent="0.25">
      <c r="A1294" t="s">
        <v>8</v>
      </c>
      <c r="B1294" t="s">
        <v>334</v>
      </c>
      <c r="C1294" t="s">
        <v>9</v>
      </c>
      <c r="D1294" t="s">
        <v>335</v>
      </c>
      <c r="E1294" t="s">
        <v>168</v>
      </c>
      <c r="F1294" t="s">
        <v>272</v>
      </c>
      <c r="G1294" t="s">
        <v>9</v>
      </c>
      <c r="H1294" s="1">
        <v>195</v>
      </c>
      <c r="I1294" s="1">
        <v>195</v>
      </c>
      <c r="J1294" s="1">
        <v>0.25751633986928102</v>
      </c>
      <c r="K1294" s="1">
        <v>0.25751633986928102</v>
      </c>
      <c r="L1294" t="s">
        <v>9</v>
      </c>
      <c r="M1294" t="s">
        <v>9</v>
      </c>
      <c r="N1294" t="s">
        <v>357</v>
      </c>
    </row>
    <row r="1295" spans="1:14" x14ac:dyDescent="0.25">
      <c r="A1295" t="s">
        <v>8</v>
      </c>
      <c r="B1295" t="s">
        <v>334</v>
      </c>
      <c r="C1295" t="s">
        <v>9</v>
      </c>
      <c r="D1295" t="s">
        <v>335</v>
      </c>
      <c r="E1295" t="s">
        <v>166</v>
      </c>
      <c r="F1295" t="s">
        <v>253</v>
      </c>
      <c r="G1295" t="s">
        <v>9</v>
      </c>
      <c r="H1295" s="1">
        <v>-1</v>
      </c>
      <c r="I1295" s="1">
        <v>0</v>
      </c>
      <c r="J1295" s="1">
        <v>-0.01</v>
      </c>
      <c r="K1295" s="1">
        <v>0</v>
      </c>
      <c r="L1295" t="s">
        <v>9</v>
      </c>
      <c r="M1295" t="s">
        <v>9</v>
      </c>
      <c r="N1295" t="s">
        <v>357</v>
      </c>
    </row>
    <row r="1296" spans="1:14" x14ac:dyDescent="0.25">
      <c r="A1296" t="s">
        <v>8</v>
      </c>
      <c r="B1296" t="s">
        <v>334</v>
      </c>
      <c r="C1296" t="s">
        <v>9</v>
      </c>
      <c r="D1296" t="s">
        <v>335</v>
      </c>
      <c r="E1296" t="s">
        <v>257</v>
      </c>
      <c r="F1296" t="s">
        <v>260</v>
      </c>
      <c r="G1296" t="s">
        <v>9</v>
      </c>
      <c r="H1296" s="1">
        <v>210</v>
      </c>
      <c r="I1296" s="1">
        <v>210</v>
      </c>
      <c r="J1296" s="1">
        <v>0.273202614379085</v>
      </c>
      <c r="K1296" s="1">
        <v>0.273202614379085</v>
      </c>
      <c r="L1296" t="s">
        <v>9</v>
      </c>
      <c r="M1296" t="s">
        <v>9</v>
      </c>
      <c r="N1296" t="s">
        <v>357</v>
      </c>
    </row>
    <row r="1297" spans="1:14" x14ac:dyDescent="0.25">
      <c r="A1297" t="s">
        <v>8</v>
      </c>
      <c r="B1297" t="s">
        <v>334</v>
      </c>
      <c r="C1297" t="s">
        <v>9</v>
      </c>
      <c r="D1297" t="s">
        <v>335</v>
      </c>
      <c r="E1297" t="s">
        <v>257</v>
      </c>
      <c r="F1297" t="s">
        <v>228</v>
      </c>
      <c r="G1297" t="s">
        <v>9</v>
      </c>
      <c r="H1297" s="1">
        <v>-1</v>
      </c>
      <c r="I1297" s="1">
        <v>0</v>
      </c>
      <c r="J1297" s="1">
        <v>-0.01</v>
      </c>
      <c r="K1297" s="1">
        <v>0</v>
      </c>
      <c r="L1297" t="s">
        <v>9</v>
      </c>
      <c r="M1297" t="s">
        <v>9</v>
      </c>
      <c r="N1297" t="s">
        <v>357</v>
      </c>
    </row>
    <row r="1298" spans="1:14" x14ac:dyDescent="0.25">
      <c r="A1298" t="s">
        <v>8</v>
      </c>
      <c r="B1298" t="s">
        <v>334</v>
      </c>
      <c r="C1298" t="s">
        <v>9</v>
      </c>
      <c r="D1298" t="s">
        <v>335</v>
      </c>
      <c r="E1298" t="s">
        <v>166</v>
      </c>
      <c r="F1298" t="s">
        <v>254</v>
      </c>
      <c r="G1298" t="s">
        <v>9</v>
      </c>
      <c r="H1298" s="1">
        <v>-1</v>
      </c>
      <c r="I1298" s="1">
        <v>0</v>
      </c>
      <c r="J1298" s="1">
        <v>-0.01</v>
      </c>
      <c r="K1298" s="1">
        <v>0</v>
      </c>
      <c r="L1298" t="s">
        <v>9</v>
      </c>
      <c r="M1298" t="s">
        <v>9</v>
      </c>
      <c r="N1298" t="s">
        <v>357</v>
      </c>
    </row>
    <row r="1299" spans="1:14" x14ac:dyDescent="0.25">
      <c r="A1299" t="s">
        <v>8</v>
      </c>
      <c r="B1299" t="s">
        <v>334</v>
      </c>
      <c r="C1299" t="s">
        <v>9</v>
      </c>
      <c r="D1299" t="s">
        <v>335</v>
      </c>
      <c r="E1299" t="s">
        <v>166</v>
      </c>
      <c r="F1299" t="s">
        <v>167</v>
      </c>
      <c r="G1299" t="s">
        <v>9</v>
      </c>
      <c r="H1299" s="1">
        <v>-1</v>
      </c>
      <c r="I1299" s="1">
        <v>0</v>
      </c>
      <c r="J1299" s="1">
        <v>-0.01</v>
      </c>
      <c r="K1299" s="1">
        <v>0</v>
      </c>
      <c r="L1299" t="s">
        <v>9</v>
      </c>
      <c r="M1299" t="s">
        <v>9</v>
      </c>
      <c r="N1299" t="s">
        <v>357</v>
      </c>
    </row>
    <row r="1300" spans="1:14" x14ac:dyDescent="0.25">
      <c r="A1300" t="s">
        <v>8</v>
      </c>
      <c r="B1300" t="s">
        <v>334</v>
      </c>
      <c r="C1300" t="s">
        <v>9</v>
      </c>
      <c r="D1300" t="s">
        <v>335</v>
      </c>
      <c r="E1300" t="s">
        <v>180</v>
      </c>
      <c r="F1300" t="s">
        <v>219</v>
      </c>
      <c r="G1300" t="s">
        <v>216</v>
      </c>
      <c r="H1300" s="1">
        <v>-1</v>
      </c>
      <c r="I1300" s="1">
        <v>0</v>
      </c>
      <c r="J1300" s="1">
        <v>-0.01</v>
      </c>
      <c r="K1300" s="1">
        <v>0</v>
      </c>
      <c r="L1300" t="s">
        <v>9</v>
      </c>
      <c r="M1300" t="s">
        <v>9</v>
      </c>
      <c r="N1300" t="s">
        <v>357</v>
      </c>
    </row>
    <row r="1301" spans="1:14" x14ac:dyDescent="0.25">
      <c r="A1301" t="s">
        <v>8</v>
      </c>
      <c r="B1301" t="s">
        <v>334</v>
      </c>
      <c r="C1301" t="s">
        <v>9</v>
      </c>
      <c r="D1301" t="s">
        <v>335</v>
      </c>
      <c r="E1301" t="s">
        <v>168</v>
      </c>
      <c r="F1301" t="s">
        <v>271</v>
      </c>
      <c r="G1301" t="s">
        <v>9</v>
      </c>
      <c r="H1301" s="1">
        <v>370</v>
      </c>
      <c r="I1301" s="1">
        <v>370</v>
      </c>
      <c r="J1301" s="1">
        <v>0.48235294117647098</v>
      </c>
      <c r="K1301" s="1">
        <v>0.48235294117647098</v>
      </c>
      <c r="L1301" t="s">
        <v>9</v>
      </c>
      <c r="M1301" t="s">
        <v>9</v>
      </c>
      <c r="N1301" t="s">
        <v>357</v>
      </c>
    </row>
    <row r="1302" spans="1:14" x14ac:dyDescent="0.25">
      <c r="A1302" t="s">
        <v>8</v>
      </c>
      <c r="B1302" t="s">
        <v>334</v>
      </c>
      <c r="C1302" t="s">
        <v>9</v>
      </c>
      <c r="D1302" t="s">
        <v>335</v>
      </c>
      <c r="E1302" t="s">
        <v>229</v>
      </c>
      <c r="F1302" t="s">
        <v>231</v>
      </c>
      <c r="G1302" t="s">
        <v>9</v>
      </c>
      <c r="H1302" s="1">
        <v>-1</v>
      </c>
      <c r="I1302" s="1">
        <v>0</v>
      </c>
      <c r="J1302" s="1">
        <v>-0.01</v>
      </c>
      <c r="K1302" s="1">
        <v>0</v>
      </c>
      <c r="L1302" t="s">
        <v>9</v>
      </c>
      <c r="M1302" t="s">
        <v>9</v>
      </c>
      <c r="N1302" t="s">
        <v>357</v>
      </c>
    </row>
    <row r="1303" spans="1:14" x14ac:dyDescent="0.25">
      <c r="A1303" t="s">
        <v>8</v>
      </c>
      <c r="B1303" t="s">
        <v>334</v>
      </c>
      <c r="C1303" t="s">
        <v>9</v>
      </c>
      <c r="D1303" t="s">
        <v>335</v>
      </c>
      <c r="E1303" t="s">
        <v>353</v>
      </c>
      <c r="F1303" t="s">
        <v>228</v>
      </c>
      <c r="G1303" t="s">
        <v>9</v>
      </c>
      <c r="H1303" s="1">
        <v>765</v>
      </c>
      <c r="I1303" s="1">
        <v>765</v>
      </c>
      <c r="J1303" s="1">
        <v>1</v>
      </c>
      <c r="K1303" s="1">
        <v>1</v>
      </c>
      <c r="L1303" t="s">
        <v>9</v>
      </c>
      <c r="M1303" t="s">
        <v>9</v>
      </c>
      <c r="N1303" t="s">
        <v>357</v>
      </c>
    </row>
    <row r="1304" spans="1:14" x14ac:dyDescent="0.25">
      <c r="A1304" t="s">
        <v>8</v>
      </c>
      <c r="B1304" t="s">
        <v>334</v>
      </c>
      <c r="C1304" t="s">
        <v>9</v>
      </c>
      <c r="D1304" t="s">
        <v>335</v>
      </c>
      <c r="E1304" t="s">
        <v>166</v>
      </c>
      <c r="F1304" t="s">
        <v>248</v>
      </c>
      <c r="G1304" t="s">
        <v>9</v>
      </c>
      <c r="H1304" s="1">
        <v>765</v>
      </c>
      <c r="I1304" s="1">
        <v>765</v>
      </c>
      <c r="J1304" s="1">
        <v>1</v>
      </c>
      <c r="K1304" s="1">
        <v>1</v>
      </c>
      <c r="L1304" t="s">
        <v>9</v>
      </c>
      <c r="M1304" t="s">
        <v>9</v>
      </c>
      <c r="N1304" t="s">
        <v>357</v>
      </c>
    </row>
    <row r="1305" spans="1:14" x14ac:dyDescent="0.25">
      <c r="A1305" t="s">
        <v>8</v>
      </c>
      <c r="B1305" t="s">
        <v>334</v>
      </c>
      <c r="C1305" t="s">
        <v>9</v>
      </c>
      <c r="D1305" t="s">
        <v>335</v>
      </c>
      <c r="E1305" t="s">
        <v>232</v>
      </c>
      <c r="F1305" t="s">
        <v>9</v>
      </c>
      <c r="G1305" t="s">
        <v>9</v>
      </c>
      <c r="H1305" s="1">
        <v>765</v>
      </c>
      <c r="I1305" s="1">
        <v>765</v>
      </c>
      <c r="J1305" s="1">
        <v>1</v>
      </c>
      <c r="K1305" s="1">
        <v>1</v>
      </c>
      <c r="L1305" t="s">
        <v>9</v>
      </c>
      <c r="M1305" t="s">
        <v>9</v>
      </c>
      <c r="N1305" t="s">
        <v>357</v>
      </c>
    </row>
    <row r="1306" spans="1:14" x14ac:dyDescent="0.25">
      <c r="A1306" t="s">
        <v>8</v>
      </c>
      <c r="B1306" t="s">
        <v>334</v>
      </c>
      <c r="C1306" t="s">
        <v>9</v>
      </c>
      <c r="D1306" t="s">
        <v>335</v>
      </c>
      <c r="E1306" t="s">
        <v>168</v>
      </c>
      <c r="F1306" t="s">
        <v>273</v>
      </c>
      <c r="G1306" t="s">
        <v>9</v>
      </c>
      <c r="H1306" s="1">
        <v>115</v>
      </c>
      <c r="I1306" s="1">
        <v>115</v>
      </c>
      <c r="J1306" s="1">
        <v>0.15032679738562099</v>
      </c>
      <c r="K1306" s="1">
        <v>0.15032679738562099</v>
      </c>
      <c r="L1306" t="s">
        <v>9</v>
      </c>
      <c r="M1306" t="s">
        <v>9</v>
      </c>
      <c r="N1306" t="s">
        <v>357</v>
      </c>
    </row>
    <row r="1307" spans="1:14" x14ac:dyDescent="0.25">
      <c r="A1307" t="s">
        <v>8</v>
      </c>
      <c r="B1307" t="s">
        <v>334</v>
      </c>
      <c r="C1307" t="s">
        <v>9</v>
      </c>
      <c r="D1307" t="s">
        <v>335</v>
      </c>
      <c r="E1307" t="s">
        <v>180</v>
      </c>
      <c r="F1307" t="s">
        <v>218</v>
      </c>
      <c r="G1307" t="s">
        <v>215</v>
      </c>
      <c r="H1307" s="1">
        <v>-1</v>
      </c>
      <c r="I1307" s="1">
        <v>0</v>
      </c>
      <c r="J1307" s="1">
        <v>-0.01</v>
      </c>
      <c r="K1307" s="1">
        <v>0</v>
      </c>
      <c r="L1307" t="s">
        <v>9</v>
      </c>
      <c r="M1307" t="s">
        <v>9</v>
      </c>
      <c r="N1307" t="s">
        <v>357</v>
      </c>
    </row>
    <row r="1308" spans="1:14" x14ac:dyDescent="0.25">
      <c r="A1308" t="s">
        <v>8</v>
      </c>
      <c r="B1308" t="s">
        <v>334</v>
      </c>
      <c r="C1308" t="s">
        <v>9</v>
      </c>
      <c r="D1308" t="s">
        <v>335</v>
      </c>
      <c r="E1308" t="s">
        <v>242</v>
      </c>
      <c r="F1308" t="s">
        <v>235</v>
      </c>
      <c r="G1308" t="s">
        <v>9</v>
      </c>
      <c r="H1308" s="1">
        <v>-1</v>
      </c>
      <c r="I1308" s="1">
        <v>0</v>
      </c>
      <c r="J1308" s="1">
        <v>-0.01</v>
      </c>
      <c r="K1308" s="1">
        <v>0</v>
      </c>
      <c r="L1308" t="s">
        <v>9</v>
      </c>
      <c r="M1308" t="s">
        <v>9</v>
      </c>
      <c r="N1308" t="s">
        <v>357</v>
      </c>
    </row>
    <row r="1309" spans="1:14" x14ac:dyDescent="0.25">
      <c r="A1309" t="s">
        <v>8</v>
      </c>
      <c r="B1309" t="s">
        <v>334</v>
      </c>
      <c r="C1309" t="s">
        <v>9</v>
      </c>
      <c r="D1309" t="s">
        <v>335</v>
      </c>
      <c r="E1309" t="s">
        <v>242</v>
      </c>
      <c r="F1309" t="s">
        <v>248</v>
      </c>
      <c r="G1309" t="s">
        <v>9</v>
      </c>
      <c r="H1309">
        <v>765</v>
      </c>
      <c r="I1309">
        <v>765</v>
      </c>
      <c r="J1309">
        <v>1</v>
      </c>
      <c r="K1309">
        <v>1</v>
      </c>
      <c r="L1309" s="1" t="s">
        <v>9</v>
      </c>
      <c r="M1309" s="1" t="s">
        <v>9</v>
      </c>
      <c r="N1309" t="s">
        <v>357</v>
      </c>
    </row>
    <row r="1310" spans="1:14" x14ac:dyDescent="0.25">
      <c r="A1310" t="s">
        <v>8</v>
      </c>
      <c r="B1310" t="s">
        <v>334</v>
      </c>
      <c r="C1310" t="s">
        <v>9</v>
      </c>
      <c r="D1310" t="s">
        <v>335</v>
      </c>
      <c r="E1310" t="s">
        <v>257</v>
      </c>
      <c r="F1310" t="s">
        <v>340</v>
      </c>
      <c r="G1310" t="s">
        <v>9</v>
      </c>
      <c r="H1310">
        <v>30</v>
      </c>
      <c r="I1310">
        <v>30</v>
      </c>
      <c r="J1310">
        <v>3.9215686274509803E-2</v>
      </c>
      <c r="K1310">
        <v>3.9215686274509803E-2</v>
      </c>
      <c r="L1310" s="1" t="s">
        <v>9</v>
      </c>
      <c r="M1310" s="1" t="s">
        <v>9</v>
      </c>
      <c r="N1310" t="s">
        <v>357</v>
      </c>
    </row>
    <row r="1311" spans="1:14" x14ac:dyDescent="0.25">
      <c r="A1311" t="s">
        <v>8</v>
      </c>
      <c r="B1311" t="s">
        <v>334</v>
      </c>
      <c r="C1311" t="s">
        <v>9</v>
      </c>
      <c r="D1311" t="s">
        <v>335</v>
      </c>
      <c r="E1311" t="s">
        <v>257</v>
      </c>
      <c r="F1311" t="s">
        <v>259</v>
      </c>
      <c r="G1311" t="s">
        <v>9</v>
      </c>
      <c r="H1311" s="1">
        <v>235</v>
      </c>
      <c r="I1311">
        <v>235</v>
      </c>
      <c r="J1311">
        <v>0.30849673202614403</v>
      </c>
      <c r="K1311">
        <v>0.30849673202614403</v>
      </c>
      <c r="L1311" t="s">
        <v>9</v>
      </c>
      <c r="M1311" t="s">
        <v>9</v>
      </c>
      <c r="N1311" t="s">
        <v>357</v>
      </c>
    </row>
    <row r="1312" spans="1:14" x14ac:dyDescent="0.25">
      <c r="A1312" t="s">
        <v>8</v>
      </c>
      <c r="B1312" t="s">
        <v>334</v>
      </c>
      <c r="C1312" t="s">
        <v>9</v>
      </c>
      <c r="D1312" t="s">
        <v>335</v>
      </c>
      <c r="E1312" t="s">
        <v>242</v>
      </c>
      <c r="F1312" t="s">
        <v>238</v>
      </c>
      <c r="G1312" t="s">
        <v>9</v>
      </c>
      <c r="H1312" s="1">
        <v>-1</v>
      </c>
      <c r="I1312" s="1">
        <v>0</v>
      </c>
      <c r="J1312" s="1">
        <v>-0.01</v>
      </c>
      <c r="K1312" s="1">
        <v>0</v>
      </c>
      <c r="L1312" t="s">
        <v>9</v>
      </c>
      <c r="M1312" t="s">
        <v>9</v>
      </c>
      <c r="N1312" t="s">
        <v>357</v>
      </c>
    </row>
    <row r="1313" spans="1:14" x14ac:dyDescent="0.25">
      <c r="A1313" t="s">
        <v>8</v>
      </c>
      <c r="B1313" t="s">
        <v>334</v>
      </c>
      <c r="C1313" t="s">
        <v>9</v>
      </c>
      <c r="D1313" t="s">
        <v>335</v>
      </c>
      <c r="E1313" t="s">
        <v>168</v>
      </c>
      <c r="F1313" t="s">
        <v>248</v>
      </c>
      <c r="G1313" t="s">
        <v>9</v>
      </c>
      <c r="H1313" s="1">
        <v>-1</v>
      </c>
      <c r="I1313" s="1">
        <v>0</v>
      </c>
      <c r="J1313" s="1">
        <v>-0.01</v>
      </c>
      <c r="K1313" s="1">
        <v>0</v>
      </c>
      <c r="L1313" t="s">
        <v>9</v>
      </c>
      <c r="M1313" t="s">
        <v>9</v>
      </c>
      <c r="N1313" t="s">
        <v>357</v>
      </c>
    </row>
    <row r="1314" spans="1:14" x14ac:dyDescent="0.25">
      <c r="A1314" t="s">
        <v>8</v>
      </c>
      <c r="B1314" t="s">
        <v>334</v>
      </c>
      <c r="C1314" t="s">
        <v>9</v>
      </c>
      <c r="D1314" t="s">
        <v>335</v>
      </c>
      <c r="E1314" t="s">
        <v>242</v>
      </c>
      <c r="F1314" t="s">
        <v>237</v>
      </c>
      <c r="G1314" t="s">
        <v>9</v>
      </c>
      <c r="H1314" s="1">
        <v>-1</v>
      </c>
      <c r="I1314" s="1">
        <v>0</v>
      </c>
      <c r="J1314" s="1">
        <v>-0.01</v>
      </c>
      <c r="K1314" s="1">
        <v>0</v>
      </c>
      <c r="L1314" t="s">
        <v>9</v>
      </c>
      <c r="M1314" t="s">
        <v>9</v>
      </c>
      <c r="N1314" t="s">
        <v>357</v>
      </c>
    </row>
    <row r="1315" spans="1:14" x14ac:dyDescent="0.25">
      <c r="A1315" t="s">
        <v>8</v>
      </c>
      <c r="B1315" t="s">
        <v>334</v>
      </c>
      <c r="C1315" t="s">
        <v>9</v>
      </c>
      <c r="D1315" t="s">
        <v>335</v>
      </c>
      <c r="E1315" t="s">
        <v>257</v>
      </c>
      <c r="F1315" t="s">
        <v>261</v>
      </c>
      <c r="G1315" t="s">
        <v>9</v>
      </c>
      <c r="H1315" s="1">
        <v>125</v>
      </c>
      <c r="I1315" s="1">
        <v>125</v>
      </c>
      <c r="J1315" s="1">
        <v>0.166013071895425</v>
      </c>
      <c r="K1315" s="1">
        <v>0.166013071895425</v>
      </c>
      <c r="L1315" t="s">
        <v>9</v>
      </c>
      <c r="M1315" t="s">
        <v>9</v>
      </c>
      <c r="N1315" t="s">
        <v>357</v>
      </c>
    </row>
    <row r="1316" spans="1:14" x14ac:dyDescent="0.25">
      <c r="A1316" t="s">
        <v>8</v>
      </c>
      <c r="B1316" t="s">
        <v>334</v>
      </c>
      <c r="C1316" t="s">
        <v>9</v>
      </c>
      <c r="D1316" t="s">
        <v>335</v>
      </c>
      <c r="E1316" t="s">
        <v>168</v>
      </c>
      <c r="F1316" t="s">
        <v>274</v>
      </c>
      <c r="G1316" t="s">
        <v>9</v>
      </c>
      <c r="H1316" s="1">
        <v>85</v>
      </c>
      <c r="I1316" s="1">
        <v>85</v>
      </c>
      <c r="J1316" s="1">
        <v>0.10980392156862701</v>
      </c>
      <c r="K1316" s="1">
        <v>0.10980392156862701</v>
      </c>
      <c r="L1316" t="s">
        <v>9</v>
      </c>
      <c r="M1316" t="s">
        <v>9</v>
      </c>
      <c r="N1316" t="s">
        <v>357</v>
      </c>
    </row>
    <row r="1317" spans="1:14" x14ac:dyDescent="0.25">
      <c r="A1317" t="s">
        <v>8</v>
      </c>
      <c r="B1317" t="s">
        <v>334</v>
      </c>
      <c r="C1317" t="s">
        <v>9</v>
      </c>
      <c r="D1317" t="s">
        <v>335</v>
      </c>
      <c r="E1317" t="s">
        <v>257</v>
      </c>
      <c r="F1317" t="s">
        <v>262</v>
      </c>
      <c r="G1317" t="s">
        <v>9</v>
      </c>
      <c r="H1317" s="1">
        <v>30</v>
      </c>
      <c r="I1317" s="1">
        <v>30</v>
      </c>
      <c r="J1317" s="1">
        <v>4.05228758169935E-2</v>
      </c>
      <c r="K1317" s="1">
        <v>4.05228758169935E-2</v>
      </c>
      <c r="L1317" t="s">
        <v>9</v>
      </c>
      <c r="M1317" t="s">
        <v>9</v>
      </c>
      <c r="N1317" t="s">
        <v>357</v>
      </c>
    </row>
    <row r="1318" spans="1:14" x14ac:dyDescent="0.25">
      <c r="A1318" t="s">
        <v>8</v>
      </c>
      <c r="B1318" t="s">
        <v>334</v>
      </c>
      <c r="C1318" t="s">
        <v>9</v>
      </c>
      <c r="D1318" t="s">
        <v>335</v>
      </c>
      <c r="E1318" t="s">
        <v>242</v>
      </c>
      <c r="F1318" t="s">
        <v>236</v>
      </c>
      <c r="G1318" t="s">
        <v>9</v>
      </c>
      <c r="H1318" s="1">
        <v>-1</v>
      </c>
      <c r="I1318" s="1">
        <v>0</v>
      </c>
      <c r="J1318" s="1">
        <v>-0.01</v>
      </c>
      <c r="K1318" s="1">
        <v>0</v>
      </c>
      <c r="L1318" t="s">
        <v>9</v>
      </c>
      <c r="M1318" t="s">
        <v>9</v>
      </c>
      <c r="N1318" t="s">
        <v>357</v>
      </c>
    </row>
    <row r="1319" spans="1:14" x14ac:dyDescent="0.25">
      <c r="A1319" t="s">
        <v>8</v>
      </c>
      <c r="B1319" t="s">
        <v>334</v>
      </c>
      <c r="C1319" t="s">
        <v>9</v>
      </c>
      <c r="D1319" t="s">
        <v>335</v>
      </c>
      <c r="E1319" t="s">
        <v>166</v>
      </c>
      <c r="F1319" t="s">
        <v>252</v>
      </c>
      <c r="G1319" t="s">
        <v>9</v>
      </c>
      <c r="H1319" s="1">
        <v>-1</v>
      </c>
      <c r="I1319" s="1">
        <v>0</v>
      </c>
      <c r="J1319" s="1">
        <v>-0.01</v>
      </c>
      <c r="K1319" s="1">
        <v>0</v>
      </c>
      <c r="L1319" t="s">
        <v>9</v>
      </c>
      <c r="M1319" t="s">
        <v>9</v>
      </c>
      <c r="N1319" t="s">
        <v>357</v>
      </c>
    </row>
    <row r="1320" spans="1:14" x14ac:dyDescent="0.25">
      <c r="A1320" t="s">
        <v>8</v>
      </c>
      <c r="B1320" t="s">
        <v>334</v>
      </c>
      <c r="C1320" t="s">
        <v>9</v>
      </c>
      <c r="D1320" t="s">
        <v>335</v>
      </c>
      <c r="E1320" t="s">
        <v>166</v>
      </c>
      <c r="F1320" t="s">
        <v>170</v>
      </c>
      <c r="G1320" t="s">
        <v>9</v>
      </c>
      <c r="H1320" s="1">
        <v>-1</v>
      </c>
      <c r="I1320" s="1">
        <v>0</v>
      </c>
      <c r="J1320" s="1">
        <v>-0.01</v>
      </c>
      <c r="K1320" s="1">
        <v>0</v>
      </c>
      <c r="L1320" t="s">
        <v>9</v>
      </c>
      <c r="M1320" t="s">
        <v>9</v>
      </c>
      <c r="N1320" t="s">
        <v>357</v>
      </c>
    </row>
    <row r="1321" spans="1:14" x14ac:dyDescent="0.25">
      <c r="A1321" t="s">
        <v>8</v>
      </c>
      <c r="B1321" t="s">
        <v>334</v>
      </c>
      <c r="C1321" t="s">
        <v>9</v>
      </c>
      <c r="D1321" t="s">
        <v>335</v>
      </c>
      <c r="E1321" t="s">
        <v>257</v>
      </c>
      <c r="F1321" t="s">
        <v>258</v>
      </c>
      <c r="G1321" t="s">
        <v>9</v>
      </c>
      <c r="H1321" s="1">
        <v>130</v>
      </c>
      <c r="I1321" s="1">
        <v>130</v>
      </c>
      <c r="J1321" s="1">
        <v>0.168627450980392</v>
      </c>
      <c r="K1321" s="1">
        <v>0.168627450980392</v>
      </c>
      <c r="L1321" t="s">
        <v>9</v>
      </c>
      <c r="M1321" t="s">
        <v>9</v>
      </c>
      <c r="N1321" t="s">
        <v>357</v>
      </c>
    </row>
    <row r="1322" spans="1:14" x14ac:dyDescent="0.25">
      <c r="A1322" t="s">
        <v>8</v>
      </c>
      <c r="B1322" t="s">
        <v>49</v>
      </c>
      <c r="C1322" t="s">
        <v>9</v>
      </c>
      <c r="D1322" t="s">
        <v>50</v>
      </c>
      <c r="E1322" t="s">
        <v>166</v>
      </c>
      <c r="F1322" t="s">
        <v>169</v>
      </c>
      <c r="G1322" t="s">
        <v>9</v>
      </c>
      <c r="H1322" s="1">
        <v>430</v>
      </c>
      <c r="I1322" s="1">
        <v>430</v>
      </c>
      <c r="J1322" s="1">
        <v>0.65052950075643001</v>
      </c>
      <c r="K1322" s="1">
        <v>0.65052950075643001</v>
      </c>
      <c r="L1322" t="s">
        <v>9</v>
      </c>
      <c r="M1322" t="s">
        <v>9</v>
      </c>
      <c r="N1322" t="s">
        <v>357</v>
      </c>
    </row>
    <row r="1323" spans="1:14" x14ac:dyDescent="0.25">
      <c r="A1323" t="s">
        <v>8</v>
      </c>
      <c r="B1323" t="s">
        <v>49</v>
      </c>
      <c r="C1323" t="s">
        <v>9</v>
      </c>
      <c r="D1323" t="s">
        <v>50</v>
      </c>
      <c r="E1323" t="s">
        <v>168</v>
      </c>
      <c r="F1323" t="s">
        <v>273</v>
      </c>
      <c r="G1323" t="s">
        <v>9</v>
      </c>
      <c r="H1323" s="1">
        <v>140</v>
      </c>
      <c r="I1323" s="1">
        <v>140</v>
      </c>
      <c r="J1323" s="1">
        <v>0.21482602118003</v>
      </c>
      <c r="K1323" s="1">
        <v>0.21482602118003</v>
      </c>
      <c r="L1323" t="s">
        <v>9</v>
      </c>
      <c r="M1323" t="s">
        <v>9</v>
      </c>
      <c r="N1323" t="s">
        <v>357</v>
      </c>
    </row>
    <row r="1324" spans="1:14" x14ac:dyDescent="0.25">
      <c r="A1324" t="s">
        <v>8</v>
      </c>
      <c r="B1324" t="s">
        <v>49</v>
      </c>
      <c r="C1324" t="s">
        <v>9</v>
      </c>
      <c r="D1324" t="s">
        <v>50</v>
      </c>
      <c r="E1324" t="s">
        <v>353</v>
      </c>
      <c r="F1324" t="s">
        <v>14</v>
      </c>
      <c r="G1324" t="s">
        <v>9</v>
      </c>
      <c r="H1324" s="1">
        <v>340</v>
      </c>
      <c r="I1324" s="1">
        <v>340</v>
      </c>
      <c r="J1324" s="1">
        <v>0.51285930408472002</v>
      </c>
      <c r="K1324" s="1">
        <v>0.51285930408472002</v>
      </c>
      <c r="L1324" t="s">
        <v>9</v>
      </c>
      <c r="M1324" t="s">
        <v>9</v>
      </c>
      <c r="N1324" t="s">
        <v>357</v>
      </c>
    </row>
    <row r="1325" spans="1:14" x14ac:dyDescent="0.25">
      <c r="A1325" t="s">
        <v>8</v>
      </c>
      <c r="B1325" t="s">
        <v>49</v>
      </c>
      <c r="C1325" t="s">
        <v>9</v>
      </c>
      <c r="D1325" t="s">
        <v>50</v>
      </c>
      <c r="E1325" t="s">
        <v>242</v>
      </c>
      <c r="F1325" t="s">
        <v>234</v>
      </c>
      <c r="G1325" t="s">
        <v>9</v>
      </c>
      <c r="H1325" s="1">
        <v>320</v>
      </c>
      <c r="I1325" s="1">
        <v>320</v>
      </c>
      <c r="J1325" s="1">
        <v>0.48411497730711101</v>
      </c>
      <c r="K1325" s="1">
        <v>0.48411497730711101</v>
      </c>
      <c r="L1325" t="s">
        <v>9</v>
      </c>
      <c r="M1325" t="s">
        <v>9</v>
      </c>
      <c r="N1325" t="s">
        <v>357</v>
      </c>
    </row>
    <row r="1326" spans="1:14" x14ac:dyDescent="0.25">
      <c r="A1326" t="s">
        <v>8</v>
      </c>
      <c r="B1326" t="s">
        <v>49</v>
      </c>
      <c r="C1326" t="s">
        <v>9</v>
      </c>
      <c r="D1326" t="s">
        <v>50</v>
      </c>
      <c r="E1326" t="s">
        <v>257</v>
      </c>
      <c r="F1326" t="s">
        <v>258</v>
      </c>
      <c r="G1326" t="s">
        <v>9</v>
      </c>
      <c r="H1326" s="1">
        <v>60</v>
      </c>
      <c r="I1326" s="1">
        <v>60</v>
      </c>
      <c r="J1326" s="1">
        <v>8.9258698940998499E-2</v>
      </c>
      <c r="K1326" s="1">
        <v>8.9258698940998499E-2</v>
      </c>
      <c r="L1326" t="s">
        <v>9</v>
      </c>
      <c r="M1326" t="s">
        <v>9</v>
      </c>
      <c r="N1326" t="s">
        <v>357</v>
      </c>
    </row>
    <row r="1327" spans="1:14" x14ac:dyDescent="0.25">
      <c r="A1327" t="s">
        <v>8</v>
      </c>
      <c r="B1327" t="s">
        <v>49</v>
      </c>
      <c r="C1327" t="s">
        <v>9</v>
      </c>
      <c r="D1327" t="s">
        <v>50</v>
      </c>
      <c r="E1327" t="s">
        <v>180</v>
      </c>
      <c r="F1327" t="s">
        <v>228</v>
      </c>
      <c r="G1327" t="s">
        <v>228</v>
      </c>
      <c r="H1327" s="1">
        <v>-1</v>
      </c>
      <c r="I1327" s="1">
        <v>0</v>
      </c>
      <c r="J1327" s="1">
        <v>-0.01</v>
      </c>
      <c r="K1327" s="1">
        <v>0</v>
      </c>
      <c r="L1327" t="s">
        <v>9</v>
      </c>
      <c r="M1327" t="s">
        <v>9</v>
      </c>
      <c r="N1327" t="s">
        <v>357</v>
      </c>
    </row>
    <row r="1328" spans="1:14" x14ac:dyDescent="0.25">
      <c r="A1328" t="s">
        <v>8</v>
      </c>
      <c r="B1328" t="s">
        <v>49</v>
      </c>
      <c r="C1328" t="s">
        <v>9</v>
      </c>
      <c r="D1328" t="s">
        <v>50</v>
      </c>
      <c r="E1328" t="s">
        <v>10</v>
      </c>
      <c r="F1328" t="s">
        <v>240</v>
      </c>
      <c r="G1328" t="s">
        <v>9</v>
      </c>
      <c r="H1328" s="1">
        <v>1</v>
      </c>
      <c r="I1328" s="1" t="s">
        <v>9</v>
      </c>
      <c r="J1328" s="1" t="s">
        <v>9</v>
      </c>
      <c r="K1328" s="1" t="s">
        <v>9</v>
      </c>
      <c r="L1328" t="s">
        <v>9</v>
      </c>
      <c r="M1328" t="s">
        <v>9</v>
      </c>
      <c r="N1328" t="s">
        <v>357</v>
      </c>
    </row>
    <row r="1329" spans="1:14" x14ac:dyDescent="0.25">
      <c r="A1329" t="s">
        <v>8</v>
      </c>
      <c r="B1329" t="s">
        <v>49</v>
      </c>
      <c r="C1329" t="s">
        <v>9</v>
      </c>
      <c r="D1329" t="s">
        <v>50</v>
      </c>
      <c r="E1329" t="s">
        <v>172</v>
      </c>
      <c r="F1329" t="s">
        <v>9</v>
      </c>
      <c r="G1329" t="s">
        <v>9</v>
      </c>
      <c r="H1329" s="1" t="s">
        <v>9</v>
      </c>
      <c r="I1329" s="1" t="s">
        <v>9</v>
      </c>
      <c r="J1329" s="1" t="s">
        <v>9</v>
      </c>
      <c r="K1329" s="1" t="s">
        <v>9</v>
      </c>
      <c r="L1329">
        <v>7.4150900000000002</v>
      </c>
      <c r="M1329">
        <v>5</v>
      </c>
      <c r="N1329" t="s">
        <v>357</v>
      </c>
    </row>
    <row r="1330" spans="1:14" x14ac:dyDescent="0.25">
      <c r="A1330" t="s">
        <v>8</v>
      </c>
      <c r="B1330" t="s">
        <v>49</v>
      </c>
      <c r="C1330" t="s">
        <v>9</v>
      </c>
      <c r="D1330" t="s">
        <v>50</v>
      </c>
      <c r="E1330" t="s">
        <v>165</v>
      </c>
      <c r="F1330" t="s">
        <v>9</v>
      </c>
      <c r="G1330" t="s">
        <v>9</v>
      </c>
      <c r="H1330" s="1" t="s">
        <v>9</v>
      </c>
      <c r="I1330" s="1" t="s">
        <v>9</v>
      </c>
      <c r="J1330" s="1" t="s">
        <v>9</v>
      </c>
      <c r="K1330" s="1" t="s">
        <v>9</v>
      </c>
      <c r="L1330">
        <v>30.82451</v>
      </c>
      <c r="M1330">
        <v>31</v>
      </c>
      <c r="N1330" t="s">
        <v>357</v>
      </c>
    </row>
    <row r="1331" spans="1:14" x14ac:dyDescent="0.25">
      <c r="A1331" t="s">
        <v>8</v>
      </c>
      <c r="B1331" t="s">
        <v>49</v>
      </c>
      <c r="C1331" t="s">
        <v>9</v>
      </c>
      <c r="D1331" t="s">
        <v>50</v>
      </c>
      <c r="E1331" t="s">
        <v>229</v>
      </c>
      <c r="F1331" t="s">
        <v>231</v>
      </c>
      <c r="G1331" t="s">
        <v>9</v>
      </c>
      <c r="H1331" s="1">
        <v>570</v>
      </c>
      <c r="I1331" s="1">
        <v>570</v>
      </c>
      <c r="J1331" s="1">
        <v>0.86535552193646004</v>
      </c>
      <c r="K1331" s="1">
        <v>0.86535552193646004</v>
      </c>
      <c r="L1331" t="s">
        <v>9</v>
      </c>
      <c r="M1331" t="s">
        <v>9</v>
      </c>
      <c r="N1331" t="s">
        <v>357</v>
      </c>
    </row>
    <row r="1332" spans="1:14" x14ac:dyDescent="0.25">
      <c r="A1332" t="s">
        <v>8</v>
      </c>
      <c r="B1332" t="s">
        <v>49</v>
      </c>
      <c r="C1332" t="s">
        <v>9</v>
      </c>
      <c r="D1332" t="s">
        <v>50</v>
      </c>
      <c r="E1332" t="s">
        <v>166</v>
      </c>
      <c r="F1332" t="s">
        <v>254</v>
      </c>
      <c r="G1332" t="s">
        <v>9</v>
      </c>
      <c r="H1332" s="1">
        <v>-1</v>
      </c>
      <c r="I1332" s="1">
        <v>0</v>
      </c>
      <c r="J1332" s="1">
        <v>-0.01</v>
      </c>
      <c r="K1332" s="1">
        <v>0</v>
      </c>
      <c r="L1332" t="s">
        <v>9</v>
      </c>
      <c r="M1332" t="s">
        <v>9</v>
      </c>
      <c r="N1332" t="s">
        <v>357</v>
      </c>
    </row>
    <row r="1333" spans="1:14" x14ac:dyDescent="0.25">
      <c r="A1333" t="s">
        <v>8</v>
      </c>
      <c r="B1333" t="s">
        <v>49</v>
      </c>
      <c r="C1333" t="s">
        <v>9</v>
      </c>
      <c r="D1333" t="s">
        <v>50</v>
      </c>
      <c r="E1333" t="s">
        <v>353</v>
      </c>
      <c r="F1333" t="s">
        <v>13</v>
      </c>
      <c r="G1333" t="s">
        <v>9</v>
      </c>
      <c r="H1333" s="1">
        <v>110</v>
      </c>
      <c r="I1333" s="1">
        <v>110</v>
      </c>
      <c r="J1333" s="1">
        <v>0.16792738275340399</v>
      </c>
      <c r="K1333" s="1">
        <v>0.16792738275340399</v>
      </c>
      <c r="L1333" t="s">
        <v>9</v>
      </c>
      <c r="M1333" t="s">
        <v>9</v>
      </c>
      <c r="N1333" t="s">
        <v>357</v>
      </c>
    </row>
    <row r="1334" spans="1:14" x14ac:dyDescent="0.25">
      <c r="A1334" t="s">
        <v>8</v>
      </c>
      <c r="B1334" t="s">
        <v>49</v>
      </c>
      <c r="C1334" t="s">
        <v>9</v>
      </c>
      <c r="D1334" t="s">
        <v>50</v>
      </c>
      <c r="E1334" t="s">
        <v>257</v>
      </c>
      <c r="F1334" t="s">
        <v>228</v>
      </c>
      <c r="G1334" t="s">
        <v>9</v>
      </c>
      <c r="H1334" s="1">
        <v>-1</v>
      </c>
      <c r="I1334" s="1">
        <v>0</v>
      </c>
      <c r="J1334" s="1">
        <v>-0.01</v>
      </c>
      <c r="K1334" s="1">
        <v>0</v>
      </c>
      <c r="L1334" t="s">
        <v>9</v>
      </c>
      <c r="M1334" t="s">
        <v>9</v>
      </c>
      <c r="N1334" t="s">
        <v>357</v>
      </c>
    </row>
    <row r="1335" spans="1:14" x14ac:dyDescent="0.25">
      <c r="A1335" t="s">
        <v>8</v>
      </c>
      <c r="B1335" t="s">
        <v>49</v>
      </c>
      <c r="C1335" t="s">
        <v>9</v>
      </c>
      <c r="D1335" t="s">
        <v>50</v>
      </c>
      <c r="E1335" t="s">
        <v>353</v>
      </c>
      <c r="F1335" t="s">
        <v>16</v>
      </c>
      <c r="G1335" t="s">
        <v>9</v>
      </c>
      <c r="H1335" s="1">
        <v>20</v>
      </c>
      <c r="I1335" s="1">
        <v>20</v>
      </c>
      <c r="J1335" s="1">
        <v>2.7231467473524999E-2</v>
      </c>
      <c r="K1335" s="1">
        <v>2.7231467473524999E-2</v>
      </c>
      <c r="L1335" t="s">
        <v>9</v>
      </c>
      <c r="M1335" t="s">
        <v>9</v>
      </c>
      <c r="N1335" t="s">
        <v>357</v>
      </c>
    </row>
    <row r="1336" spans="1:14" x14ac:dyDescent="0.25">
      <c r="A1336" t="s">
        <v>8</v>
      </c>
      <c r="B1336" t="s">
        <v>49</v>
      </c>
      <c r="C1336" t="s">
        <v>9</v>
      </c>
      <c r="D1336" t="s">
        <v>50</v>
      </c>
      <c r="E1336" t="s">
        <v>229</v>
      </c>
      <c r="F1336" t="s">
        <v>217</v>
      </c>
      <c r="G1336" t="s">
        <v>9</v>
      </c>
      <c r="H1336" s="1">
        <v>35</v>
      </c>
      <c r="I1336" s="1">
        <v>35</v>
      </c>
      <c r="J1336" s="1">
        <v>5.4462934947049901E-2</v>
      </c>
      <c r="K1336" s="1">
        <v>5.4462934947049901E-2</v>
      </c>
      <c r="L1336" t="s">
        <v>9</v>
      </c>
      <c r="M1336" t="s">
        <v>9</v>
      </c>
      <c r="N1336" t="s">
        <v>357</v>
      </c>
    </row>
    <row r="1337" spans="1:14" x14ac:dyDescent="0.25">
      <c r="A1337" t="s">
        <v>8</v>
      </c>
      <c r="B1337" t="s">
        <v>49</v>
      </c>
      <c r="C1337" t="s">
        <v>9</v>
      </c>
      <c r="D1337" t="s">
        <v>50</v>
      </c>
      <c r="E1337" t="s">
        <v>229</v>
      </c>
      <c r="F1337" t="s">
        <v>230</v>
      </c>
      <c r="G1337" t="s">
        <v>9</v>
      </c>
      <c r="H1337" s="1">
        <v>55</v>
      </c>
      <c r="I1337" s="1">
        <v>55</v>
      </c>
      <c r="J1337" s="1">
        <v>8.01815431164902E-2</v>
      </c>
      <c r="K1337" s="1">
        <v>8.01815431164902E-2</v>
      </c>
      <c r="L1337" t="s">
        <v>9</v>
      </c>
      <c r="M1337" t="s">
        <v>9</v>
      </c>
      <c r="N1337" t="s">
        <v>357</v>
      </c>
    </row>
    <row r="1338" spans="1:14" x14ac:dyDescent="0.25">
      <c r="A1338" t="s">
        <v>8</v>
      </c>
      <c r="B1338" t="s">
        <v>49</v>
      </c>
      <c r="C1338" t="s">
        <v>9</v>
      </c>
      <c r="D1338" t="s">
        <v>50</v>
      </c>
      <c r="E1338" t="s">
        <v>166</v>
      </c>
      <c r="F1338" t="s">
        <v>253</v>
      </c>
      <c r="G1338" t="s">
        <v>9</v>
      </c>
      <c r="H1338" s="1">
        <v>105</v>
      </c>
      <c r="I1338" s="1">
        <v>105</v>
      </c>
      <c r="J1338" s="1">
        <v>0.16036308623298001</v>
      </c>
      <c r="K1338" s="1">
        <v>0.16036308623298001</v>
      </c>
      <c r="L1338" t="s">
        <v>9</v>
      </c>
      <c r="M1338" t="s">
        <v>9</v>
      </c>
      <c r="N1338" t="s">
        <v>357</v>
      </c>
    </row>
    <row r="1339" spans="1:14" x14ac:dyDescent="0.25">
      <c r="A1339" t="s">
        <v>8</v>
      </c>
      <c r="B1339" t="s">
        <v>49</v>
      </c>
      <c r="C1339" t="s">
        <v>9</v>
      </c>
      <c r="D1339" t="s">
        <v>50</v>
      </c>
      <c r="E1339" t="s">
        <v>168</v>
      </c>
      <c r="F1339" t="s">
        <v>272</v>
      </c>
      <c r="G1339" t="s">
        <v>9</v>
      </c>
      <c r="H1339" s="1">
        <v>40</v>
      </c>
      <c r="I1339" s="1">
        <v>40</v>
      </c>
      <c r="J1339" s="1">
        <v>6.20272314674735E-2</v>
      </c>
      <c r="K1339" s="1">
        <v>6.20272314674735E-2</v>
      </c>
      <c r="L1339" t="s">
        <v>9</v>
      </c>
      <c r="M1339" t="s">
        <v>9</v>
      </c>
      <c r="N1339" t="s">
        <v>357</v>
      </c>
    </row>
    <row r="1340" spans="1:14" x14ac:dyDescent="0.25">
      <c r="A1340" t="s">
        <v>8</v>
      </c>
      <c r="B1340" t="s">
        <v>49</v>
      </c>
      <c r="C1340" t="s">
        <v>9</v>
      </c>
      <c r="D1340" t="s">
        <v>50</v>
      </c>
      <c r="E1340" t="s">
        <v>353</v>
      </c>
      <c r="F1340" t="s">
        <v>15</v>
      </c>
      <c r="G1340" t="s">
        <v>9</v>
      </c>
      <c r="H1340" s="1">
        <v>185</v>
      </c>
      <c r="I1340" s="1">
        <v>185</v>
      </c>
      <c r="J1340" s="1">
        <v>0.28139183055975803</v>
      </c>
      <c r="K1340" s="1">
        <v>0.28139183055975803</v>
      </c>
      <c r="L1340" t="s">
        <v>9</v>
      </c>
      <c r="M1340" t="s">
        <v>9</v>
      </c>
      <c r="N1340" t="s">
        <v>357</v>
      </c>
    </row>
    <row r="1341" spans="1:14" x14ac:dyDescent="0.25">
      <c r="A1341" t="s">
        <v>8</v>
      </c>
      <c r="B1341" t="s">
        <v>49</v>
      </c>
      <c r="C1341" t="s">
        <v>9</v>
      </c>
      <c r="D1341" t="s">
        <v>50</v>
      </c>
      <c r="E1341" t="s">
        <v>166</v>
      </c>
      <c r="F1341" t="s">
        <v>167</v>
      </c>
      <c r="G1341" t="s">
        <v>9</v>
      </c>
      <c r="H1341" s="1">
        <v>25</v>
      </c>
      <c r="I1341" s="1">
        <v>25</v>
      </c>
      <c r="J1341" s="1">
        <v>3.4795763993948597E-2</v>
      </c>
      <c r="K1341" s="1">
        <v>3.4795763993948597E-2</v>
      </c>
      <c r="L1341" t="s">
        <v>9</v>
      </c>
      <c r="M1341" t="s">
        <v>9</v>
      </c>
      <c r="N1341" t="s">
        <v>357</v>
      </c>
    </row>
    <row r="1342" spans="1:14" x14ac:dyDescent="0.25">
      <c r="A1342" t="s">
        <v>8</v>
      </c>
      <c r="B1342" t="s">
        <v>49</v>
      </c>
      <c r="C1342" t="s">
        <v>9</v>
      </c>
      <c r="D1342" t="s">
        <v>50</v>
      </c>
      <c r="E1342" t="s">
        <v>257</v>
      </c>
      <c r="F1342" t="s">
        <v>259</v>
      </c>
      <c r="G1342" t="s">
        <v>9</v>
      </c>
      <c r="H1342" s="1">
        <v>160</v>
      </c>
      <c r="I1342" s="1">
        <v>160</v>
      </c>
      <c r="J1342" s="1">
        <v>0.242057488653555</v>
      </c>
      <c r="K1342" s="1">
        <v>0.242057488653555</v>
      </c>
      <c r="L1342" t="s">
        <v>9</v>
      </c>
      <c r="M1342" t="s">
        <v>9</v>
      </c>
      <c r="N1342" t="s">
        <v>357</v>
      </c>
    </row>
    <row r="1343" spans="1:14" x14ac:dyDescent="0.25">
      <c r="A1343" t="s">
        <v>8</v>
      </c>
      <c r="B1343" t="s">
        <v>49</v>
      </c>
      <c r="C1343" t="s">
        <v>9</v>
      </c>
      <c r="D1343" t="s">
        <v>50</v>
      </c>
      <c r="E1343" t="s">
        <v>166</v>
      </c>
      <c r="F1343" t="s">
        <v>171</v>
      </c>
      <c r="G1343" t="s">
        <v>9</v>
      </c>
      <c r="H1343" s="1">
        <v>10</v>
      </c>
      <c r="I1343" s="1">
        <v>10</v>
      </c>
      <c r="J1343" s="1">
        <v>1.2102874432677799E-2</v>
      </c>
      <c r="K1343" s="1">
        <v>1.2102874432677799E-2</v>
      </c>
      <c r="L1343" t="s">
        <v>9</v>
      </c>
      <c r="M1343" t="s">
        <v>9</v>
      </c>
      <c r="N1343" t="s">
        <v>357</v>
      </c>
    </row>
    <row r="1344" spans="1:14" x14ac:dyDescent="0.25">
      <c r="A1344" t="s">
        <v>8</v>
      </c>
      <c r="B1344" t="s">
        <v>49</v>
      </c>
      <c r="C1344" t="s">
        <v>9</v>
      </c>
      <c r="D1344" t="s">
        <v>50</v>
      </c>
      <c r="E1344" t="s">
        <v>232</v>
      </c>
      <c r="F1344" t="s">
        <v>9</v>
      </c>
      <c r="G1344" t="s">
        <v>9</v>
      </c>
      <c r="H1344" s="1">
        <v>660</v>
      </c>
      <c r="I1344" s="1">
        <v>660</v>
      </c>
      <c r="J1344" s="1">
        <v>1</v>
      </c>
      <c r="K1344" s="1">
        <v>1</v>
      </c>
      <c r="L1344" t="s">
        <v>9</v>
      </c>
      <c r="M1344" t="s">
        <v>9</v>
      </c>
      <c r="N1344" t="s">
        <v>357</v>
      </c>
    </row>
    <row r="1345" spans="1:14" x14ac:dyDescent="0.25">
      <c r="A1345" t="s">
        <v>8</v>
      </c>
      <c r="B1345" t="s">
        <v>49</v>
      </c>
      <c r="C1345" t="s">
        <v>9</v>
      </c>
      <c r="D1345" t="s">
        <v>50</v>
      </c>
      <c r="E1345" t="s">
        <v>168</v>
      </c>
      <c r="F1345" t="s">
        <v>271</v>
      </c>
      <c r="G1345" t="s">
        <v>9</v>
      </c>
      <c r="H1345" s="1">
        <v>445</v>
      </c>
      <c r="I1345" s="1">
        <v>445</v>
      </c>
      <c r="J1345" s="1">
        <v>0.67019667170953101</v>
      </c>
      <c r="K1345" s="1">
        <v>0.67019667170953101</v>
      </c>
      <c r="L1345" t="s">
        <v>9</v>
      </c>
      <c r="M1345" t="s">
        <v>9</v>
      </c>
      <c r="N1345" t="s">
        <v>357</v>
      </c>
    </row>
    <row r="1346" spans="1:14" x14ac:dyDescent="0.25">
      <c r="A1346" t="s">
        <v>8</v>
      </c>
      <c r="B1346" t="s">
        <v>49</v>
      </c>
      <c r="C1346" t="s">
        <v>9</v>
      </c>
      <c r="D1346" t="s">
        <v>50</v>
      </c>
      <c r="E1346" t="s">
        <v>180</v>
      </c>
      <c r="F1346" t="s">
        <v>218</v>
      </c>
      <c r="G1346" t="s">
        <v>215</v>
      </c>
      <c r="H1346" s="1">
        <v>610</v>
      </c>
      <c r="I1346" s="1">
        <v>610</v>
      </c>
      <c r="J1346" s="1">
        <v>0.92284417549167896</v>
      </c>
      <c r="K1346" s="1">
        <v>0.92284417549167896</v>
      </c>
      <c r="L1346" t="s">
        <v>9</v>
      </c>
      <c r="M1346" t="s">
        <v>9</v>
      </c>
      <c r="N1346" t="s">
        <v>357</v>
      </c>
    </row>
    <row r="1347" spans="1:14" x14ac:dyDescent="0.25">
      <c r="A1347" t="s">
        <v>8</v>
      </c>
      <c r="B1347" t="s">
        <v>49</v>
      </c>
      <c r="C1347" t="s">
        <v>9</v>
      </c>
      <c r="D1347" t="s">
        <v>50</v>
      </c>
      <c r="E1347" t="s">
        <v>257</v>
      </c>
      <c r="F1347" t="s">
        <v>260</v>
      </c>
      <c r="G1347" t="s">
        <v>9</v>
      </c>
      <c r="H1347" s="1">
        <v>270</v>
      </c>
      <c r="I1347" s="1">
        <v>270</v>
      </c>
      <c r="J1347" s="1">
        <v>0.40695915279879002</v>
      </c>
      <c r="K1347" s="1">
        <v>0.40695915279879002</v>
      </c>
      <c r="L1347" t="s">
        <v>9</v>
      </c>
      <c r="M1347" t="s">
        <v>9</v>
      </c>
      <c r="N1347" t="s">
        <v>357</v>
      </c>
    </row>
    <row r="1348" spans="1:14" x14ac:dyDescent="0.25">
      <c r="A1348" t="s">
        <v>8</v>
      </c>
      <c r="B1348" t="s">
        <v>49</v>
      </c>
      <c r="C1348" t="s">
        <v>9</v>
      </c>
      <c r="D1348" t="s">
        <v>50</v>
      </c>
      <c r="E1348" t="s">
        <v>242</v>
      </c>
      <c r="F1348" t="s">
        <v>239</v>
      </c>
      <c r="G1348" t="s">
        <v>9</v>
      </c>
      <c r="H1348" s="1">
        <v>215</v>
      </c>
      <c r="I1348" s="1">
        <v>215</v>
      </c>
      <c r="J1348" s="1">
        <v>0.32526475037821501</v>
      </c>
      <c r="K1348" s="1">
        <v>0.32526475037821501</v>
      </c>
      <c r="L1348" t="s">
        <v>9</v>
      </c>
      <c r="M1348" t="s">
        <v>9</v>
      </c>
      <c r="N1348" t="s">
        <v>357</v>
      </c>
    </row>
    <row r="1349" spans="1:14" x14ac:dyDescent="0.25">
      <c r="A1349" t="s">
        <v>8</v>
      </c>
      <c r="B1349" t="s">
        <v>49</v>
      </c>
      <c r="C1349" t="s">
        <v>9</v>
      </c>
      <c r="D1349" t="s">
        <v>50</v>
      </c>
      <c r="E1349" t="s">
        <v>166</v>
      </c>
      <c r="F1349" t="s">
        <v>248</v>
      </c>
      <c r="G1349" t="s">
        <v>9</v>
      </c>
      <c r="H1349" s="1">
        <v>-1</v>
      </c>
      <c r="I1349" s="1">
        <v>0</v>
      </c>
      <c r="J1349" s="1">
        <v>-0.01</v>
      </c>
      <c r="K1349" s="1">
        <v>0</v>
      </c>
      <c r="L1349" t="s">
        <v>9</v>
      </c>
      <c r="M1349" t="s">
        <v>9</v>
      </c>
      <c r="N1349" t="s">
        <v>357</v>
      </c>
    </row>
    <row r="1350" spans="1:14" x14ac:dyDescent="0.25">
      <c r="A1350" t="s">
        <v>8</v>
      </c>
      <c r="B1350" t="s">
        <v>49</v>
      </c>
      <c r="C1350" t="s">
        <v>9</v>
      </c>
      <c r="D1350" t="s">
        <v>50</v>
      </c>
      <c r="E1350" t="s">
        <v>257</v>
      </c>
      <c r="F1350" t="s">
        <v>280</v>
      </c>
      <c r="G1350" t="s">
        <v>9</v>
      </c>
      <c r="H1350" s="1">
        <v>-1</v>
      </c>
      <c r="I1350" s="1">
        <v>0</v>
      </c>
      <c r="J1350" s="1">
        <v>-0.01</v>
      </c>
      <c r="K1350" s="1">
        <v>0</v>
      </c>
      <c r="L1350" t="s">
        <v>9</v>
      </c>
      <c r="M1350" t="s">
        <v>9</v>
      </c>
      <c r="N1350" t="s">
        <v>357</v>
      </c>
    </row>
    <row r="1351" spans="1:14" x14ac:dyDescent="0.25">
      <c r="A1351" t="s">
        <v>8</v>
      </c>
      <c r="B1351" t="s">
        <v>49</v>
      </c>
      <c r="C1351" t="s">
        <v>9</v>
      </c>
      <c r="D1351" t="s">
        <v>50</v>
      </c>
      <c r="E1351" t="s">
        <v>257</v>
      </c>
      <c r="F1351" t="s">
        <v>262</v>
      </c>
      <c r="G1351" t="s">
        <v>9</v>
      </c>
      <c r="H1351" s="1">
        <v>35</v>
      </c>
      <c r="I1351" s="1">
        <v>35</v>
      </c>
      <c r="J1351" s="1">
        <v>4.9924357034795801E-2</v>
      </c>
      <c r="K1351" s="1">
        <v>4.9924357034795801E-2</v>
      </c>
      <c r="L1351" t="s">
        <v>9</v>
      </c>
      <c r="M1351" t="s">
        <v>9</v>
      </c>
      <c r="N1351" t="s">
        <v>357</v>
      </c>
    </row>
    <row r="1352" spans="1:14" x14ac:dyDescent="0.25">
      <c r="A1352" t="s">
        <v>8</v>
      </c>
      <c r="B1352" t="s">
        <v>49</v>
      </c>
      <c r="C1352" t="s">
        <v>9</v>
      </c>
      <c r="D1352" t="s">
        <v>50</v>
      </c>
      <c r="E1352" t="s">
        <v>242</v>
      </c>
      <c r="F1352" t="s">
        <v>238</v>
      </c>
      <c r="G1352" t="s">
        <v>9</v>
      </c>
      <c r="H1352" s="1">
        <v>5</v>
      </c>
      <c r="I1352" s="1">
        <v>5</v>
      </c>
      <c r="J1352" s="1">
        <v>9.0771558245083192E-3</v>
      </c>
      <c r="K1352" s="1">
        <v>9.0771558245083192E-3</v>
      </c>
      <c r="L1352" t="s">
        <v>9</v>
      </c>
      <c r="M1352" t="s">
        <v>9</v>
      </c>
      <c r="N1352" t="s">
        <v>357</v>
      </c>
    </row>
    <row r="1353" spans="1:14" x14ac:dyDescent="0.25">
      <c r="A1353" t="s">
        <v>8</v>
      </c>
      <c r="B1353" t="s">
        <v>49</v>
      </c>
      <c r="C1353" t="s">
        <v>9</v>
      </c>
      <c r="D1353" t="s">
        <v>50</v>
      </c>
      <c r="E1353" t="s">
        <v>229</v>
      </c>
      <c r="F1353" t="s">
        <v>248</v>
      </c>
      <c r="G1353" t="s">
        <v>9</v>
      </c>
      <c r="H1353" s="1">
        <v>-1</v>
      </c>
      <c r="I1353" s="1">
        <v>0</v>
      </c>
      <c r="J1353" s="1">
        <v>-0.01</v>
      </c>
      <c r="K1353" s="1">
        <v>0</v>
      </c>
      <c r="L1353" t="s">
        <v>9</v>
      </c>
      <c r="M1353" t="s">
        <v>9</v>
      </c>
      <c r="N1353" t="s">
        <v>357</v>
      </c>
    </row>
    <row r="1354" spans="1:14" x14ac:dyDescent="0.25">
      <c r="A1354" t="s">
        <v>8</v>
      </c>
      <c r="B1354" t="s">
        <v>49</v>
      </c>
      <c r="C1354" t="s">
        <v>9</v>
      </c>
      <c r="D1354" t="s">
        <v>50</v>
      </c>
      <c r="E1354" t="s">
        <v>168</v>
      </c>
      <c r="F1354" t="s">
        <v>248</v>
      </c>
      <c r="G1354" t="s">
        <v>9</v>
      </c>
      <c r="H1354">
        <v>-1</v>
      </c>
      <c r="I1354">
        <v>0</v>
      </c>
      <c r="J1354">
        <v>-0.01</v>
      </c>
      <c r="K1354">
        <v>0</v>
      </c>
      <c r="L1354" s="1" t="s">
        <v>9</v>
      </c>
      <c r="M1354" s="1" t="s">
        <v>9</v>
      </c>
      <c r="N1354" t="s">
        <v>357</v>
      </c>
    </row>
    <row r="1355" spans="1:14" x14ac:dyDescent="0.25">
      <c r="A1355" t="s">
        <v>8</v>
      </c>
      <c r="B1355" t="s">
        <v>49</v>
      </c>
      <c r="C1355" t="s">
        <v>9</v>
      </c>
      <c r="D1355" t="s">
        <v>50</v>
      </c>
      <c r="E1355" t="s">
        <v>242</v>
      </c>
      <c r="F1355" t="s">
        <v>237</v>
      </c>
      <c r="G1355" t="s">
        <v>9</v>
      </c>
      <c r="H1355">
        <v>25</v>
      </c>
      <c r="I1355">
        <v>25</v>
      </c>
      <c r="J1355">
        <v>3.4795763993948597E-2</v>
      </c>
      <c r="K1355">
        <v>3.4795763993948597E-2</v>
      </c>
      <c r="L1355" s="1" t="s">
        <v>9</v>
      </c>
      <c r="M1355" s="1" t="s">
        <v>9</v>
      </c>
      <c r="N1355" t="s">
        <v>357</v>
      </c>
    </row>
    <row r="1356" spans="1:14" x14ac:dyDescent="0.25">
      <c r="A1356" t="s">
        <v>8</v>
      </c>
      <c r="B1356" t="s">
        <v>49</v>
      </c>
      <c r="C1356" t="s">
        <v>9</v>
      </c>
      <c r="D1356" t="s">
        <v>50</v>
      </c>
      <c r="E1356" t="s">
        <v>242</v>
      </c>
      <c r="F1356" t="s">
        <v>235</v>
      </c>
      <c r="G1356" t="s">
        <v>9</v>
      </c>
      <c r="H1356" s="1">
        <v>85</v>
      </c>
      <c r="I1356">
        <v>85</v>
      </c>
      <c r="J1356">
        <v>0.13161875945537099</v>
      </c>
      <c r="K1356">
        <v>0.13161875945537099</v>
      </c>
      <c r="L1356" t="s">
        <v>9</v>
      </c>
      <c r="M1356" t="s">
        <v>9</v>
      </c>
      <c r="N1356" t="s">
        <v>357</v>
      </c>
    </row>
    <row r="1357" spans="1:14" x14ac:dyDescent="0.25">
      <c r="A1357" t="s">
        <v>8</v>
      </c>
      <c r="B1357" t="s">
        <v>49</v>
      </c>
      <c r="C1357" t="s">
        <v>9</v>
      </c>
      <c r="D1357" t="s">
        <v>50</v>
      </c>
      <c r="E1357" t="s">
        <v>180</v>
      </c>
      <c r="F1357" t="s">
        <v>219</v>
      </c>
      <c r="G1357" t="s">
        <v>216</v>
      </c>
      <c r="H1357" s="1">
        <v>50</v>
      </c>
      <c r="I1357" s="1">
        <v>50</v>
      </c>
      <c r="J1357" s="1">
        <v>7.7155824508320703E-2</v>
      </c>
      <c r="K1357" s="1">
        <v>7.7155824508320703E-2</v>
      </c>
      <c r="L1357" t="s">
        <v>9</v>
      </c>
      <c r="M1357" t="s">
        <v>9</v>
      </c>
      <c r="N1357" t="s">
        <v>357</v>
      </c>
    </row>
    <row r="1358" spans="1:14" x14ac:dyDescent="0.25">
      <c r="A1358" t="s">
        <v>8</v>
      </c>
      <c r="B1358" t="s">
        <v>49</v>
      </c>
      <c r="C1358" t="s">
        <v>9</v>
      </c>
      <c r="D1358" t="s">
        <v>50</v>
      </c>
      <c r="E1358" t="s">
        <v>242</v>
      </c>
      <c r="F1358" t="s">
        <v>248</v>
      </c>
      <c r="G1358" t="s">
        <v>9</v>
      </c>
      <c r="H1358" s="1">
        <v>-1</v>
      </c>
      <c r="I1358" s="1">
        <v>0</v>
      </c>
      <c r="J1358" s="1">
        <v>-0.01</v>
      </c>
      <c r="K1358" s="1">
        <v>0</v>
      </c>
      <c r="L1358" t="s">
        <v>9</v>
      </c>
      <c r="M1358" t="s">
        <v>9</v>
      </c>
      <c r="N1358" t="s">
        <v>357</v>
      </c>
    </row>
    <row r="1359" spans="1:14" x14ac:dyDescent="0.25">
      <c r="A1359" t="s">
        <v>8</v>
      </c>
      <c r="B1359" t="s">
        <v>49</v>
      </c>
      <c r="C1359" t="s">
        <v>9</v>
      </c>
      <c r="D1359" t="s">
        <v>50</v>
      </c>
      <c r="E1359" t="s">
        <v>166</v>
      </c>
      <c r="F1359" t="s">
        <v>170</v>
      </c>
      <c r="G1359" t="s">
        <v>9</v>
      </c>
      <c r="H1359" s="1">
        <v>70</v>
      </c>
      <c r="I1359" s="1">
        <v>70</v>
      </c>
      <c r="J1359" s="1">
        <v>0.102874432677761</v>
      </c>
      <c r="K1359" s="1">
        <v>0.102874432677761</v>
      </c>
      <c r="L1359" t="s">
        <v>9</v>
      </c>
      <c r="M1359" t="s">
        <v>9</v>
      </c>
      <c r="N1359" t="s">
        <v>357</v>
      </c>
    </row>
    <row r="1360" spans="1:14" x14ac:dyDescent="0.25">
      <c r="A1360" t="s">
        <v>8</v>
      </c>
      <c r="B1360" t="s">
        <v>49</v>
      </c>
      <c r="C1360" t="s">
        <v>9</v>
      </c>
      <c r="D1360" t="s">
        <v>50</v>
      </c>
      <c r="E1360" t="s">
        <v>257</v>
      </c>
      <c r="F1360" t="s">
        <v>261</v>
      </c>
      <c r="G1360" t="s">
        <v>9</v>
      </c>
      <c r="H1360" s="1">
        <v>115</v>
      </c>
      <c r="I1360" s="1">
        <v>115</v>
      </c>
      <c r="J1360" s="1">
        <v>0.17700453857791201</v>
      </c>
      <c r="K1360" s="1">
        <v>0.17700453857791201</v>
      </c>
      <c r="L1360" t="s">
        <v>9</v>
      </c>
      <c r="M1360" t="s">
        <v>9</v>
      </c>
      <c r="N1360" t="s">
        <v>357</v>
      </c>
    </row>
    <row r="1361" spans="1:14" x14ac:dyDescent="0.25">
      <c r="A1361" t="s">
        <v>8</v>
      </c>
      <c r="B1361" t="s">
        <v>49</v>
      </c>
      <c r="C1361" t="s">
        <v>9</v>
      </c>
      <c r="D1361" t="s">
        <v>50</v>
      </c>
      <c r="E1361" t="s">
        <v>353</v>
      </c>
      <c r="F1361" t="s">
        <v>228</v>
      </c>
      <c r="G1361" t="s">
        <v>9</v>
      </c>
      <c r="H1361" s="1">
        <v>5</v>
      </c>
      <c r="I1361" s="1">
        <v>5</v>
      </c>
      <c r="J1361" s="1">
        <v>1.0590015128593E-2</v>
      </c>
      <c r="K1361" s="1">
        <v>1.0590015128593E-2</v>
      </c>
      <c r="L1361" t="s">
        <v>9</v>
      </c>
      <c r="M1361" t="s">
        <v>9</v>
      </c>
      <c r="N1361" t="s">
        <v>357</v>
      </c>
    </row>
    <row r="1362" spans="1:14" x14ac:dyDescent="0.25">
      <c r="A1362" t="s">
        <v>8</v>
      </c>
      <c r="B1362" t="s">
        <v>49</v>
      </c>
      <c r="C1362" t="s">
        <v>9</v>
      </c>
      <c r="D1362" t="s">
        <v>50</v>
      </c>
      <c r="E1362" t="s">
        <v>168</v>
      </c>
      <c r="F1362" t="s">
        <v>274</v>
      </c>
      <c r="G1362" t="s">
        <v>9</v>
      </c>
      <c r="H1362" s="1">
        <v>35</v>
      </c>
      <c r="I1362" s="1">
        <v>35</v>
      </c>
      <c r="J1362" s="1">
        <v>5.2950075642965201E-2</v>
      </c>
      <c r="K1362" s="1">
        <v>5.2950075642965201E-2</v>
      </c>
      <c r="L1362" t="s">
        <v>9</v>
      </c>
      <c r="M1362" t="s">
        <v>9</v>
      </c>
      <c r="N1362" t="s">
        <v>357</v>
      </c>
    </row>
    <row r="1363" spans="1:14" x14ac:dyDescent="0.25">
      <c r="A1363" t="s">
        <v>8</v>
      </c>
      <c r="B1363" t="s">
        <v>49</v>
      </c>
      <c r="C1363" t="s">
        <v>9</v>
      </c>
      <c r="D1363" t="s">
        <v>50</v>
      </c>
      <c r="E1363" t="s">
        <v>166</v>
      </c>
      <c r="F1363" t="s">
        <v>252</v>
      </c>
      <c r="G1363" t="s">
        <v>9</v>
      </c>
      <c r="H1363" s="1">
        <v>20</v>
      </c>
      <c r="I1363" s="1">
        <v>20</v>
      </c>
      <c r="J1363" s="1">
        <v>3.32829046898638E-2</v>
      </c>
      <c r="K1363" s="1">
        <v>3.32829046898638E-2</v>
      </c>
      <c r="L1363" t="s">
        <v>9</v>
      </c>
      <c r="M1363" t="s">
        <v>9</v>
      </c>
      <c r="N1363" t="s">
        <v>357</v>
      </c>
    </row>
    <row r="1364" spans="1:14" x14ac:dyDescent="0.25">
      <c r="A1364" t="s">
        <v>8</v>
      </c>
      <c r="B1364" t="s">
        <v>49</v>
      </c>
      <c r="C1364" t="s">
        <v>9</v>
      </c>
      <c r="D1364" t="s">
        <v>50</v>
      </c>
      <c r="E1364" t="s">
        <v>242</v>
      </c>
      <c r="F1364" t="s">
        <v>236</v>
      </c>
      <c r="G1364" t="s">
        <v>9</v>
      </c>
      <c r="H1364" s="1">
        <v>5</v>
      </c>
      <c r="I1364" s="1">
        <v>5</v>
      </c>
      <c r="J1364" s="1">
        <v>1.0590015128593E-2</v>
      </c>
      <c r="K1364" s="1">
        <v>1.0590015128593E-2</v>
      </c>
      <c r="L1364" t="s">
        <v>9</v>
      </c>
      <c r="M1364" t="s">
        <v>9</v>
      </c>
      <c r="N1364" t="s">
        <v>357</v>
      </c>
    </row>
    <row r="1365" spans="1:14" x14ac:dyDescent="0.25">
      <c r="A1365" t="s">
        <v>8</v>
      </c>
      <c r="B1365" t="s">
        <v>49</v>
      </c>
      <c r="C1365" t="s">
        <v>9</v>
      </c>
      <c r="D1365" t="s">
        <v>50</v>
      </c>
      <c r="E1365" t="s">
        <v>257</v>
      </c>
      <c r="F1365" t="s">
        <v>340</v>
      </c>
      <c r="G1365" t="s">
        <v>9</v>
      </c>
      <c r="H1365" s="1">
        <v>25</v>
      </c>
      <c r="I1365" s="1">
        <v>25</v>
      </c>
      <c r="J1365" s="1">
        <v>3.4795763993948597E-2</v>
      </c>
      <c r="K1365" s="1">
        <v>3.4795763993948597E-2</v>
      </c>
      <c r="L1365" t="s">
        <v>9</v>
      </c>
      <c r="M1365" t="s">
        <v>9</v>
      </c>
      <c r="N1365" t="s">
        <v>357</v>
      </c>
    </row>
    <row r="1366" spans="1:14" x14ac:dyDescent="0.25">
      <c r="A1366" t="s">
        <v>8</v>
      </c>
      <c r="B1366" t="s">
        <v>92</v>
      </c>
      <c r="C1366" t="s">
        <v>9</v>
      </c>
      <c r="D1366" t="s">
        <v>297</v>
      </c>
      <c r="E1366" t="s">
        <v>165</v>
      </c>
      <c r="F1366" t="s">
        <v>9</v>
      </c>
      <c r="G1366" t="s">
        <v>9</v>
      </c>
      <c r="H1366" s="1" t="s">
        <v>9</v>
      </c>
      <c r="I1366" s="1" t="s">
        <v>9</v>
      </c>
      <c r="J1366" s="1" t="s">
        <v>9</v>
      </c>
      <c r="K1366" s="1" t="s">
        <v>9</v>
      </c>
      <c r="L1366">
        <v>31.847719999999999</v>
      </c>
      <c r="M1366">
        <v>32</v>
      </c>
      <c r="N1366" t="s">
        <v>357</v>
      </c>
    </row>
    <row r="1367" spans="1:14" x14ac:dyDescent="0.25">
      <c r="A1367" t="s">
        <v>8</v>
      </c>
      <c r="B1367" t="s">
        <v>92</v>
      </c>
      <c r="C1367" t="s">
        <v>9</v>
      </c>
      <c r="D1367" t="s">
        <v>297</v>
      </c>
      <c r="E1367" t="s">
        <v>172</v>
      </c>
      <c r="F1367" t="s">
        <v>9</v>
      </c>
      <c r="G1367" t="s">
        <v>9</v>
      </c>
      <c r="H1367" s="1" t="s">
        <v>9</v>
      </c>
      <c r="I1367" s="1" t="s">
        <v>9</v>
      </c>
      <c r="J1367" s="1" t="s">
        <v>9</v>
      </c>
      <c r="K1367" s="1" t="s">
        <v>9</v>
      </c>
      <c r="L1367">
        <v>6.90909</v>
      </c>
      <c r="M1367">
        <v>5.5</v>
      </c>
      <c r="N1367" t="s">
        <v>357</v>
      </c>
    </row>
    <row r="1368" spans="1:14" x14ac:dyDescent="0.25">
      <c r="A1368" t="s">
        <v>8</v>
      </c>
      <c r="B1368" t="s">
        <v>92</v>
      </c>
      <c r="C1368" t="s">
        <v>9</v>
      </c>
      <c r="D1368" t="s">
        <v>297</v>
      </c>
      <c r="E1368" t="s">
        <v>10</v>
      </c>
      <c r="F1368" t="s">
        <v>240</v>
      </c>
      <c r="G1368" t="s">
        <v>9</v>
      </c>
      <c r="H1368" s="1">
        <v>1</v>
      </c>
      <c r="I1368" s="1" t="s">
        <v>9</v>
      </c>
      <c r="J1368" s="1" t="s">
        <v>9</v>
      </c>
      <c r="K1368" s="1" t="s">
        <v>9</v>
      </c>
      <c r="L1368" t="s">
        <v>9</v>
      </c>
      <c r="M1368" t="s">
        <v>9</v>
      </c>
      <c r="N1368" t="s">
        <v>357</v>
      </c>
    </row>
    <row r="1369" spans="1:14" x14ac:dyDescent="0.25">
      <c r="A1369" t="s">
        <v>8</v>
      </c>
      <c r="B1369" t="s">
        <v>92</v>
      </c>
      <c r="C1369" t="s">
        <v>9</v>
      </c>
      <c r="D1369" t="s">
        <v>297</v>
      </c>
      <c r="E1369" t="s">
        <v>229</v>
      </c>
      <c r="F1369" t="s">
        <v>217</v>
      </c>
      <c r="G1369" t="s">
        <v>9</v>
      </c>
      <c r="H1369" s="1">
        <v>25</v>
      </c>
      <c r="I1369" s="1">
        <v>25</v>
      </c>
      <c r="J1369" s="1">
        <v>4.3993231810490703E-2</v>
      </c>
      <c r="K1369" s="1">
        <v>4.3993231810490703E-2</v>
      </c>
      <c r="L1369" t="s">
        <v>9</v>
      </c>
      <c r="M1369" t="s">
        <v>9</v>
      </c>
      <c r="N1369" t="s">
        <v>357</v>
      </c>
    </row>
    <row r="1370" spans="1:14" x14ac:dyDescent="0.25">
      <c r="A1370" t="s">
        <v>8</v>
      </c>
      <c r="B1370" t="s">
        <v>92</v>
      </c>
      <c r="C1370" t="s">
        <v>9</v>
      </c>
      <c r="D1370" t="s">
        <v>297</v>
      </c>
      <c r="E1370" t="s">
        <v>232</v>
      </c>
      <c r="F1370" t="s">
        <v>9</v>
      </c>
      <c r="G1370" t="s">
        <v>9</v>
      </c>
      <c r="H1370" s="1">
        <v>590</v>
      </c>
      <c r="I1370" s="1">
        <v>590</v>
      </c>
      <c r="J1370" s="1">
        <v>1</v>
      </c>
      <c r="K1370" s="1">
        <v>1</v>
      </c>
      <c r="L1370" t="s">
        <v>9</v>
      </c>
      <c r="M1370" t="s">
        <v>9</v>
      </c>
      <c r="N1370" t="s">
        <v>357</v>
      </c>
    </row>
    <row r="1371" spans="1:14" x14ac:dyDescent="0.25">
      <c r="A1371" t="s">
        <v>8</v>
      </c>
      <c r="B1371" t="s">
        <v>92</v>
      </c>
      <c r="C1371" t="s">
        <v>9</v>
      </c>
      <c r="D1371" t="s">
        <v>297</v>
      </c>
      <c r="E1371" t="s">
        <v>166</v>
      </c>
      <c r="F1371" t="s">
        <v>248</v>
      </c>
      <c r="G1371" t="s">
        <v>9</v>
      </c>
      <c r="H1371" s="1">
        <v>180</v>
      </c>
      <c r="I1371" s="1">
        <v>180</v>
      </c>
      <c r="J1371" s="1">
        <v>0.30795262267343498</v>
      </c>
      <c r="K1371" s="1">
        <v>0.30795262267343498</v>
      </c>
      <c r="L1371" t="s">
        <v>9</v>
      </c>
      <c r="M1371" t="s">
        <v>9</v>
      </c>
      <c r="N1371" t="s">
        <v>357</v>
      </c>
    </row>
    <row r="1372" spans="1:14" x14ac:dyDescent="0.25">
      <c r="A1372" t="s">
        <v>8</v>
      </c>
      <c r="B1372" t="s">
        <v>92</v>
      </c>
      <c r="C1372" t="s">
        <v>9</v>
      </c>
      <c r="D1372" t="s">
        <v>297</v>
      </c>
      <c r="E1372" t="s">
        <v>166</v>
      </c>
      <c r="F1372" t="s">
        <v>169</v>
      </c>
      <c r="G1372" t="s">
        <v>9</v>
      </c>
      <c r="H1372" s="1">
        <v>215</v>
      </c>
      <c r="I1372" s="1">
        <v>215</v>
      </c>
      <c r="J1372" s="1">
        <v>0.365482233502538</v>
      </c>
      <c r="K1372" s="1">
        <v>0.365482233502538</v>
      </c>
      <c r="L1372" t="s">
        <v>9</v>
      </c>
      <c r="M1372" t="s">
        <v>9</v>
      </c>
      <c r="N1372" t="s">
        <v>357</v>
      </c>
    </row>
    <row r="1373" spans="1:14" x14ac:dyDescent="0.25">
      <c r="A1373" t="s">
        <v>8</v>
      </c>
      <c r="B1373" t="s">
        <v>92</v>
      </c>
      <c r="C1373" t="s">
        <v>9</v>
      </c>
      <c r="D1373" t="s">
        <v>297</v>
      </c>
      <c r="E1373" t="s">
        <v>168</v>
      </c>
      <c r="F1373" t="s">
        <v>274</v>
      </c>
      <c r="G1373" t="s">
        <v>9</v>
      </c>
      <c r="H1373" s="1">
        <v>100</v>
      </c>
      <c r="I1373" s="1">
        <v>100</v>
      </c>
      <c r="J1373" s="1">
        <v>0.16751269035533001</v>
      </c>
      <c r="K1373" s="1">
        <v>0.16751269035533001</v>
      </c>
      <c r="L1373" t="s">
        <v>9</v>
      </c>
      <c r="M1373" t="s">
        <v>9</v>
      </c>
      <c r="N1373" t="s">
        <v>357</v>
      </c>
    </row>
    <row r="1374" spans="1:14" x14ac:dyDescent="0.25">
      <c r="A1374" t="s">
        <v>8</v>
      </c>
      <c r="B1374" t="s">
        <v>92</v>
      </c>
      <c r="C1374" t="s">
        <v>9</v>
      </c>
      <c r="D1374" t="s">
        <v>297</v>
      </c>
      <c r="E1374" t="s">
        <v>353</v>
      </c>
      <c r="F1374" t="s">
        <v>13</v>
      </c>
      <c r="G1374" t="s">
        <v>9</v>
      </c>
      <c r="H1374" s="1">
        <v>85</v>
      </c>
      <c r="I1374" s="1">
        <v>85</v>
      </c>
      <c r="J1374" s="1">
        <v>0.14213197969543101</v>
      </c>
      <c r="K1374" s="1">
        <v>0.14213197969543101</v>
      </c>
      <c r="L1374" t="s">
        <v>9</v>
      </c>
      <c r="M1374" t="s">
        <v>9</v>
      </c>
      <c r="N1374" t="s">
        <v>357</v>
      </c>
    </row>
    <row r="1375" spans="1:14" x14ac:dyDescent="0.25">
      <c r="A1375" t="s">
        <v>8</v>
      </c>
      <c r="B1375" t="s">
        <v>92</v>
      </c>
      <c r="C1375" t="s">
        <v>9</v>
      </c>
      <c r="D1375" t="s">
        <v>297</v>
      </c>
      <c r="E1375" t="s">
        <v>257</v>
      </c>
      <c r="F1375" t="s">
        <v>258</v>
      </c>
      <c r="G1375" t="s">
        <v>9</v>
      </c>
      <c r="H1375" s="1">
        <v>40</v>
      </c>
      <c r="I1375" s="1">
        <v>40</v>
      </c>
      <c r="J1375" s="1">
        <v>7.1065989847715699E-2</v>
      </c>
      <c r="K1375" s="1">
        <v>7.1065989847715699E-2</v>
      </c>
      <c r="L1375" t="s">
        <v>9</v>
      </c>
      <c r="M1375" t="s">
        <v>9</v>
      </c>
      <c r="N1375" t="s">
        <v>357</v>
      </c>
    </row>
    <row r="1376" spans="1:14" x14ac:dyDescent="0.25">
      <c r="A1376" t="s">
        <v>8</v>
      </c>
      <c r="B1376" t="s">
        <v>92</v>
      </c>
      <c r="C1376" t="s">
        <v>9</v>
      </c>
      <c r="D1376" t="s">
        <v>297</v>
      </c>
      <c r="E1376" t="s">
        <v>229</v>
      </c>
      <c r="F1376" t="s">
        <v>231</v>
      </c>
      <c r="G1376" t="s">
        <v>9</v>
      </c>
      <c r="H1376" s="1">
        <v>435</v>
      </c>
      <c r="I1376" s="1">
        <v>435</v>
      </c>
      <c r="J1376" s="1">
        <v>0.739424703891709</v>
      </c>
      <c r="K1376" s="1">
        <v>0.739424703891709</v>
      </c>
      <c r="L1376" t="s">
        <v>9</v>
      </c>
      <c r="M1376" t="s">
        <v>9</v>
      </c>
      <c r="N1376" t="s">
        <v>357</v>
      </c>
    </row>
    <row r="1377" spans="1:14" x14ac:dyDescent="0.25">
      <c r="A1377" t="s">
        <v>8</v>
      </c>
      <c r="B1377" t="s">
        <v>92</v>
      </c>
      <c r="C1377" t="s">
        <v>9</v>
      </c>
      <c r="D1377" t="s">
        <v>297</v>
      </c>
      <c r="E1377" t="s">
        <v>257</v>
      </c>
      <c r="F1377" t="s">
        <v>228</v>
      </c>
      <c r="G1377" t="s">
        <v>9</v>
      </c>
      <c r="H1377" s="1">
        <v>-1</v>
      </c>
      <c r="I1377" s="1">
        <v>0</v>
      </c>
      <c r="J1377" s="1">
        <v>-0.01</v>
      </c>
      <c r="K1377" s="1">
        <v>0</v>
      </c>
      <c r="L1377" t="s">
        <v>9</v>
      </c>
      <c r="M1377" t="s">
        <v>9</v>
      </c>
      <c r="N1377" t="s">
        <v>357</v>
      </c>
    </row>
    <row r="1378" spans="1:14" x14ac:dyDescent="0.25">
      <c r="A1378" t="s">
        <v>8</v>
      </c>
      <c r="B1378" t="s">
        <v>92</v>
      </c>
      <c r="C1378" t="s">
        <v>9</v>
      </c>
      <c r="D1378" t="s">
        <v>297</v>
      </c>
      <c r="E1378" t="s">
        <v>353</v>
      </c>
      <c r="F1378" t="s">
        <v>14</v>
      </c>
      <c r="G1378" t="s">
        <v>9</v>
      </c>
      <c r="H1378" s="1">
        <v>250</v>
      </c>
      <c r="I1378" s="1">
        <v>250</v>
      </c>
      <c r="J1378" s="1">
        <v>0.424703891708968</v>
      </c>
      <c r="K1378" s="1">
        <v>0.424703891708968</v>
      </c>
      <c r="L1378" t="s">
        <v>9</v>
      </c>
      <c r="M1378" t="s">
        <v>9</v>
      </c>
      <c r="N1378" t="s">
        <v>357</v>
      </c>
    </row>
    <row r="1379" spans="1:14" x14ac:dyDescent="0.25">
      <c r="A1379" t="s">
        <v>8</v>
      </c>
      <c r="B1379" t="s">
        <v>92</v>
      </c>
      <c r="C1379" t="s">
        <v>9</v>
      </c>
      <c r="D1379" t="s">
        <v>297</v>
      </c>
      <c r="E1379" t="s">
        <v>166</v>
      </c>
      <c r="F1379" t="s">
        <v>254</v>
      </c>
      <c r="G1379" t="s">
        <v>9</v>
      </c>
      <c r="H1379" s="1">
        <v>-1</v>
      </c>
      <c r="I1379" s="1">
        <v>0</v>
      </c>
      <c r="J1379" s="1">
        <v>-0.01</v>
      </c>
      <c r="K1379" s="1">
        <v>0</v>
      </c>
      <c r="L1379" t="s">
        <v>9</v>
      </c>
      <c r="M1379" t="s">
        <v>9</v>
      </c>
      <c r="N1379" t="s">
        <v>357</v>
      </c>
    </row>
    <row r="1380" spans="1:14" x14ac:dyDescent="0.25">
      <c r="A1380" t="s">
        <v>8</v>
      </c>
      <c r="B1380" t="s">
        <v>92</v>
      </c>
      <c r="C1380" t="s">
        <v>9</v>
      </c>
      <c r="D1380" t="s">
        <v>297</v>
      </c>
      <c r="E1380" t="s">
        <v>242</v>
      </c>
      <c r="F1380" t="s">
        <v>234</v>
      </c>
      <c r="G1380" t="s">
        <v>9</v>
      </c>
      <c r="H1380" s="1">
        <v>380</v>
      </c>
      <c r="I1380" s="1">
        <v>380</v>
      </c>
      <c r="J1380" s="1">
        <v>0.63959390862944199</v>
      </c>
      <c r="K1380" s="1">
        <v>0.63959390862944199</v>
      </c>
      <c r="L1380" t="s">
        <v>9</v>
      </c>
      <c r="M1380" t="s">
        <v>9</v>
      </c>
      <c r="N1380" t="s">
        <v>357</v>
      </c>
    </row>
    <row r="1381" spans="1:14" x14ac:dyDescent="0.25">
      <c r="A1381" t="s">
        <v>8</v>
      </c>
      <c r="B1381" t="s">
        <v>92</v>
      </c>
      <c r="C1381" t="s">
        <v>9</v>
      </c>
      <c r="D1381" t="s">
        <v>297</v>
      </c>
      <c r="E1381" t="s">
        <v>180</v>
      </c>
      <c r="F1381" t="s">
        <v>228</v>
      </c>
      <c r="G1381" t="s">
        <v>228</v>
      </c>
      <c r="H1381" s="1">
        <v>75</v>
      </c>
      <c r="I1381" s="1">
        <v>75</v>
      </c>
      <c r="J1381" s="1">
        <v>0.130287648054146</v>
      </c>
      <c r="K1381" s="1">
        <v>0.130287648054146</v>
      </c>
      <c r="L1381" t="s">
        <v>9</v>
      </c>
      <c r="M1381" t="s">
        <v>9</v>
      </c>
      <c r="N1381" t="s">
        <v>357</v>
      </c>
    </row>
    <row r="1382" spans="1:14" x14ac:dyDescent="0.25">
      <c r="A1382" t="s">
        <v>8</v>
      </c>
      <c r="B1382" t="s">
        <v>92</v>
      </c>
      <c r="C1382" t="s">
        <v>9</v>
      </c>
      <c r="D1382" t="s">
        <v>297</v>
      </c>
      <c r="E1382" t="s">
        <v>257</v>
      </c>
      <c r="F1382" t="s">
        <v>280</v>
      </c>
      <c r="G1382" t="s">
        <v>9</v>
      </c>
      <c r="H1382" s="1">
        <v>-1</v>
      </c>
      <c r="I1382" s="1">
        <v>0</v>
      </c>
      <c r="J1382" s="1">
        <v>-0.01</v>
      </c>
      <c r="K1382" s="1">
        <v>0</v>
      </c>
      <c r="L1382" t="s">
        <v>9</v>
      </c>
      <c r="M1382" t="s">
        <v>9</v>
      </c>
      <c r="N1382" t="s">
        <v>357</v>
      </c>
    </row>
    <row r="1383" spans="1:14" x14ac:dyDescent="0.25">
      <c r="A1383" t="s">
        <v>8</v>
      </c>
      <c r="B1383" t="s">
        <v>92</v>
      </c>
      <c r="C1383" t="s">
        <v>9</v>
      </c>
      <c r="D1383" t="s">
        <v>297</v>
      </c>
      <c r="E1383" t="s">
        <v>166</v>
      </c>
      <c r="F1383" t="s">
        <v>171</v>
      </c>
      <c r="G1383" t="s">
        <v>9</v>
      </c>
      <c r="H1383" s="1">
        <v>20</v>
      </c>
      <c r="I1383" s="1">
        <v>20</v>
      </c>
      <c r="J1383" s="1">
        <v>3.5532994923857898E-2</v>
      </c>
      <c r="K1383" s="1">
        <v>3.5532994923857898E-2</v>
      </c>
      <c r="L1383" t="s">
        <v>9</v>
      </c>
      <c r="M1383" t="s">
        <v>9</v>
      </c>
      <c r="N1383" t="s">
        <v>357</v>
      </c>
    </row>
    <row r="1384" spans="1:14" x14ac:dyDescent="0.25">
      <c r="A1384" t="s">
        <v>8</v>
      </c>
      <c r="B1384" t="s">
        <v>92</v>
      </c>
      <c r="C1384" t="s">
        <v>9</v>
      </c>
      <c r="D1384" t="s">
        <v>297</v>
      </c>
      <c r="E1384" t="s">
        <v>257</v>
      </c>
      <c r="F1384" t="s">
        <v>259</v>
      </c>
      <c r="G1384" t="s">
        <v>9</v>
      </c>
      <c r="H1384" s="1">
        <v>110</v>
      </c>
      <c r="I1384" s="1">
        <v>110</v>
      </c>
      <c r="J1384" s="1">
        <v>0.18781725888324899</v>
      </c>
      <c r="K1384" s="1">
        <v>0.18781725888324899</v>
      </c>
      <c r="L1384" t="s">
        <v>9</v>
      </c>
      <c r="M1384" t="s">
        <v>9</v>
      </c>
      <c r="N1384" t="s">
        <v>357</v>
      </c>
    </row>
    <row r="1385" spans="1:14" x14ac:dyDescent="0.25">
      <c r="A1385" t="s">
        <v>8</v>
      </c>
      <c r="B1385" t="s">
        <v>92</v>
      </c>
      <c r="C1385" t="s">
        <v>9</v>
      </c>
      <c r="D1385" t="s">
        <v>297</v>
      </c>
      <c r="E1385" t="s">
        <v>166</v>
      </c>
      <c r="F1385" t="s">
        <v>167</v>
      </c>
      <c r="G1385" t="s">
        <v>9</v>
      </c>
      <c r="H1385" s="1">
        <v>90</v>
      </c>
      <c r="I1385" s="1">
        <v>90</v>
      </c>
      <c r="J1385" s="1">
        <v>0.148900169204738</v>
      </c>
      <c r="K1385" s="1">
        <v>0.148900169204738</v>
      </c>
      <c r="L1385" t="s">
        <v>9</v>
      </c>
      <c r="M1385" t="s">
        <v>9</v>
      </c>
      <c r="N1385" t="s">
        <v>357</v>
      </c>
    </row>
    <row r="1386" spans="1:14" x14ac:dyDescent="0.25">
      <c r="A1386" t="s">
        <v>8</v>
      </c>
      <c r="B1386" t="s">
        <v>92</v>
      </c>
      <c r="C1386" t="s">
        <v>9</v>
      </c>
      <c r="D1386" t="s">
        <v>297</v>
      </c>
      <c r="E1386" t="s">
        <v>168</v>
      </c>
      <c r="F1386" t="s">
        <v>273</v>
      </c>
      <c r="G1386" t="s">
        <v>9</v>
      </c>
      <c r="H1386" s="1">
        <v>330</v>
      </c>
      <c r="I1386" s="1">
        <v>330</v>
      </c>
      <c r="J1386" s="1">
        <v>0.55837563451776695</v>
      </c>
      <c r="K1386" s="1">
        <v>0.55837563451776695</v>
      </c>
      <c r="L1386" t="s">
        <v>9</v>
      </c>
      <c r="M1386" t="s">
        <v>9</v>
      </c>
      <c r="N1386" t="s">
        <v>357</v>
      </c>
    </row>
    <row r="1387" spans="1:14" x14ac:dyDescent="0.25">
      <c r="A1387" t="s">
        <v>8</v>
      </c>
      <c r="B1387" t="s">
        <v>92</v>
      </c>
      <c r="C1387" t="s">
        <v>9</v>
      </c>
      <c r="D1387" t="s">
        <v>297</v>
      </c>
      <c r="E1387" t="s">
        <v>353</v>
      </c>
      <c r="F1387" t="s">
        <v>16</v>
      </c>
      <c r="G1387" t="s">
        <v>9</v>
      </c>
      <c r="H1387" s="1">
        <v>15</v>
      </c>
      <c r="I1387" s="1">
        <v>15</v>
      </c>
      <c r="J1387" s="1">
        <v>2.3688663282571899E-2</v>
      </c>
      <c r="K1387" s="1">
        <v>2.3688663282571899E-2</v>
      </c>
      <c r="L1387" t="s">
        <v>9</v>
      </c>
      <c r="M1387" t="s">
        <v>9</v>
      </c>
      <c r="N1387" t="s">
        <v>357</v>
      </c>
    </row>
    <row r="1388" spans="1:14" x14ac:dyDescent="0.25">
      <c r="A1388" t="s">
        <v>8</v>
      </c>
      <c r="B1388" t="s">
        <v>92</v>
      </c>
      <c r="C1388" t="s">
        <v>9</v>
      </c>
      <c r="D1388" t="s">
        <v>297</v>
      </c>
      <c r="E1388" t="s">
        <v>229</v>
      </c>
      <c r="F1388" t="s">
        <v>230</v>
      </c>
      <c r="G1388" t="s">
        <v>9</v>
      </c>
      <c r="H1388" s="1">
        <v>25</v>
      </c>
      <c r="I1388" s="1">
        <v>25</v>
      </c>
      <c r="J1388" s="1">
        <v>4.5685279187817299E-2</v>
      </c>
      <c r="K1388" s="1">
        <v>4.5685279187817299E-2</v>
      </c>
      <c r="L1388" t="s">
        <v>9</v>
      </c>
      <c r="M1388" t="s">
        <v>9</v>
      </c>
      <c r="N1388" t="s">
        <v>357</v>
      </c>
    </row>
    <row r="1389" spans="1:14" x14ac:dyDescent="0.25">
      <c r="A1389" t="s">
        <v>8</v>
      </c>
      <c r="B1389" t="s">
        <v>92</v>
      </c>
      <c r="C1389" t="s">
        <v>9</v>
      </c>
      <c r="D1389" t="s">
        <v>297</v>
      </c>
      <c r="E1389" t="s">
        <v>353</v>
      </c>
      <c r="F1389" t="s">
        <v>15</v>
      </c>
      <c r="G1389" t="s">
        <v>9</v>
      </c>
      <c r="H1389" s="1">
        <v>120</v>
      </c>
      <c r="I1389" s="1">
        <v>120</v>
      </c>
      <c r="J1389" s="1">
        <v>0.20304568527918801</v>
      </c>
      <c r="K1389" s="1">
        <v>0.20304568527918801</v>
      </c>
      <c r="L1389" t="s">
        <v>9</v>
      </c>
      <c r="M1389" t="s">
        <v>9</v>
      </c>
      <c r="N1389" t="s">
        <v>357</v>
      </c>
    </row>
    <row r="1390" spans="1:14" x14ac:dyDescent="0.25">
      <c r="A1390" t="s">
        <v>8</v>
      </c>
      <c r="B1390" t="s">
        <v>92</v>
      </c>
      <c r="C1390" t="s">
        <v>9</v>
      </c>
      <c r="D1390" t="s">
        <v>297</v>
      </c>
      <c r="E1390" t="s">
        <v>257</v>
      </c>
      <c r="F1390" t="s">
        <v>260</v>
      </c>
      <c r="G1390" t="s">
        <v>9</v>
      </c>
      <c r="H1390" s="1">
        <v>225</v>
      </c>
      <c r="I1390" s="1">
        <v>225</v>
      </c>
      <c r="J1390" s="1">
        <v>0.37901861252115099</v>
      </c>
      <c r="K1390" s="1">
        <v>0.37901861252115099</v>
      </c>
      <c r="L1390" t="s">
        <v>9</v>
      </c>
      <c r="M1390" t="s">
        <v>9</v>
      </c>
      <c r="N1390" t="s">
        <v>357</v>
      </c>
    </row>
    <row r="1391" spans="1:14" x14ac:dyDescent="0.25">
      <c r="A1391" t="s">
        <v>8</v>
      </c>
      <c r="B1391" t="s">
        <v>92</v>
      </c>
      <c r="C1391" t="s">
        <v>9</v>
      </c>
      <c r="D1391" t="s">
        <v>297</v>
      </c>
      <c r="E1391" t="s">
        <v>257</v>
      </c>
      <c r="F1391" t="s">
        <v>262</v>
      </c>
      <c r="G1391" t="s">
        <v>9</v>
      </c>
      <c r="H1391" s="1">
        <v>45</v>
      </c>
      <c r="I1391" s="1">
        <v>45</v>
      </c>
      <c r="J1391" s="1">
        <v>7.6142131979695396E-2</v>
      </c>
      <c r="K1391" s="1">
        <v>7.6142131979695396E-2</v>
      </c>
      <c r="L1391" t="s">
        <v>9</v>
      </c>
      <c r="M1391" t="s">
        <v>9</v>
      </c>
      <c r="N1391" t="s">
        <v>357</v>
      </c>
    </row>
    <row r="1392" spans="1:14" x14ac:dyDescent="0.25">
      <c r="A1392" t="s">
        <v>8</v>
      </c>
      <c r="B1392" t="s">
        <v>92</v>
      </c>
      <c r="C1392" t="s">
        <v>9</v>
      </c>
      <c r="D1392" t="s">
        <v>297</v>
      </c>
      <c r="E1392" t="s">
        <v>166</v>
      </c>
      <c r="F1392" t="s">
        <v>170</v>
      </c>
      <c r="G1392" t="s">
        <v>9</v>
      </c>
      <c r="H1392" s="1">
        <v>35</v>
      </c>
      <c r="I1392" s="1">
        <v>35</v>
      </c>
      <c r="J1392" s="1">
        <v>5.92216582064298E-2</v>
      </c>
      <c r="K1392" s="1">
        <v>5.92216582064298E-2</v>
      </c>
      <c r="L1392" t="s">
        <v>9</v>
      </c>
      <c r="M1392" t="s">
        <v>9</v>
      </c>
      <c r="N1392" t="s">
        <v>357</v>
      </c>
    </row>
    <row r="1393" spans="1:14" x14ac:dyDescent="0.25">
      <c r="A1393" t="s">
        <v>8</v>
      </c>
      <c r="B1393" t="s">
        <v>92</v>
      </c>
      <c r="C1393" t="s">
        <v>9</v>
      </c>
      <c r="D1393" t="s">
        <v>297</v>
      </c>
      <c r="E1393" t="s">
        <v>168</v>
      </c>
      <c r="F1393" t="s">
        <v>248</v>
      </c>
      <c r="G1393" t="s">
        <v>9</v>
      </c>
      <c r="H1393" s="1">
        <v>-1</v>
      </c>
      <c r="I1393" s="1">
        <v>0</v>
      </c>
      <c r="J1393" s="1">
        <v>-0.01</v>
      </c>
      <c r="K1393" s="1">
        <v>0</v>
      </c>
      <c r="L1393" t="s">
        <v>9</v>
      </c>
      <c r="M1393" t="s">
        <v>9</v>
      </c>
      <c r="N1393" t="s">
        <v>357</v>
      </c>
    </row>
    <row r="1394" spans="1:14" x14ac:dyDescent="0.25">
      <c r="A1394" t="s">
        <v>8</v>
      </c>
      <c r="B1394" t="s">
        <v>92</v>
      </c>
      <c r="C1394" t="s">
        <v>9</v>
      </c>
      <c r="D1394" t="s">
        <v>297</v>
      </c>
      <c r="E1394" t="s">
        <v>166</v>
      </c>
      <c r="F1394" t="s">
        <v>253</v>
      </c>
      <c r="G1394" t="s">
        <v>9</v>
      </c>
      <c r="H1394" s="1">
        <v>10</v>
      </c>
      <c r="I1394" s="1">
        <v>10</v>
      </c>
      <c r="J1394" s="1">
        <v>2.0304568527918801E-2</v>
      </c>
      <c r="K1394" s="1">
        <v>2.0304568527918801E-2</v>
      </c>
      <c r="L1394" t="s">
        <v>9</v>
      </c>
      <c r="M1394" t="s">
        <v>9</v>
      </c>
      <c r="N1394" t="s">
        <v>357</v>
      </c>
    </row>
    <row r="1395" spans="1:14" x14ac:dyDescent="0.25">
      <c r="A1395" t="s">
        <v>8</v>
      </c>
      <c r="B1395" t="s">
        <v>92</v>
      </c>
      <c r="C1395" t="s">
        <v>9</v>
      </c>
      <c r="D1395" t="s">
        <v>297</v>
      </c>
      <c r="E1395" t="s">
        <v>168</v>
      </c>
      <c r="F1395" t="s">
        <v>272</v>
      </c>
      <c r="G1395" t="s">
        <v>9</v>
      </c>
      <c r="H1395" s="1">
        <v>55</v>
      </c>
      <c r="I1395" s="1">
        <v>55</v>
      </c>
      <c r="J1395" s="1">
        <v>9.6446700507614197E-2</v>
      </c>
      <c r="K1395" s="1">
        <v>9.6446700507614197E-2</v>
      </c>
      <c r="L1395" t="s">
        <v>9</v>
      </c>
      <c r="M1395" t="s">
        <v>9</v>
      </c>
      <c r="N1395" t="s">
        <v>357</v>
      </c>
    </row>
    <row r="1396" spans="1:14" x14ac:dyDescent="0.25">
      <c r="A1396" t="s">
        <v>8</v>
      </c>
      <c r="B1396" t="s">
        <v>92</v>
      </c>
      <c r="C1396" t="s">
        <v>9</v>
      </c>
      <c r="D1396" t="s">
        <v>297</v>
      </c>
      <c r="E1396" t="s">
        <v>242</v>
      </c>
      <c r="F1396" t="s">
        <v>248</v>
      </c>
      <c r="G1396" t="s">
        <v>9</v>
      </c>
      <c r="H1396" s="1">
        <v>-1</v>
      </c>
      <c r="I1396" s="1">
        <v>0</v>
      </c>
      <c r="J1396" s="1">
        <v>-0.01</v>
      </c>
      <c r="K1396" s="1">
        <v>0</v>
      </c>
      <c r="L1396" t="s">
        <v>9</v>
      </c>
      <c r="M1396" t="s">
        <v>9</v>
      </c>
      <c r="N1396" t="s">
        <v>357</v>
      </c>
    </row>
    <row r="1397" spans="1:14" x14ac:dyDescent="0.25">
      <c r="A1397" t="s">
        <v>8</v>
      </c>
      <c r="B1397" t="s">
        <v>92</v>
      </c>
      <c r="C1397" t="s">
        <v>9</v>
      </c>
      <c r="D1397" t="s">
        <v>297</v>
      </c>
      <c r="E1397" t="s">
        <v>257</v>
      </c>
      <c r="F1397" t="s">
        <v>261</v>
      </c>
      <c r="G1397" t="s">
        <v>9</v>
      </c>
      <c r="H1397" s="1">
        <v>155</v>
      </c>
      <c r="I1397" s="1">
        <v>155</v>
      </c>
      <c r="J1397" s="1">
        <v>0.25888324873096402</v>
      </c>
      <c r="K1397" s="1">
        <v>0.25888324873096402</v>
      </c>
      <c r="L1397" t="s">
        <v>9</v>
      </c>
      <c r="M1397" t="s">
        <v>9</v>
      </c>
      <c r="N1397" t="s">
        <v>357</v>
      </c>
    </row>
    <row r="1398" spans="1:14" x14ac:dyDescent="0.25">
      <c r="A1398" t="s">
        <v>8</v>
      </c>
      <c r="B1398" t="s">
        <v>92</v>
      </c>
      <c r="C1398" t="s">
        <v>9</v>
      </c>
      <c r="D1398" t="s">
        <v>297</v>
      </c>
      <c r="E1398" t="s">
        <v>242</v>
      </c>
      <c r="F1398" t="s">
        <v>239</v>
      </c>
      <c r="G1398" t="s">
        <v>9</v>
      </c>
      <c r="H1398" s="1">
        <v>130</v>
      </c>
      <c r="I1398" s="1">
        <v>130</v>
      </c>
      <c r="J1398" s="1">
        <v>0.22335025380710699</v>
      </c>
      <c r="K1398" s="1">
        <v>0.22335025380710699</v>
      </c>
      <c r="L1398" t="s">
        <v>9</v>
      </c>
      <c r="M1398" t="s">
        <v>9</v>
      </c>
      <c r="N1398" t="s">
        <v>357</v>
      </c>
    </row>
    <row r="1399" spans="1:14" x14ac:dyDescent="0.25">
      <c r="A1399" t="s">
        <v>8</v>
      </c>
      <c r="B1399" t="s">
        <v>92</v>
      </c>
      <c r="C1399" t="s">
        <v>9</v>
      </c>
      <c r="D1399" t="s">
        <v>297</v>
      </c>
      <c r="E1399" t="s">
        <v>242</v>
      </c>
      <c r="F1399" t="s">
        <v>235</v>
      </c>
      <c r="G1399" t="s">
        <v>9</v>
      </c>
      <c r="H1399">
        <v>55</v>
      </c>
      <c r="I1399">
        <v>55</v>
      </c>
      <c r="J1399">
        <v>8.9678510998307995E-2</v>
      </c>
      <c r="K1399">
        <v>8.9678510998307995E-2</v>
      </c>
      <c r="L1399" s="1" t="s">
        <v>9</v>
      </c>
      <c r="M1399" s="1" t="s">
        <v>9</v>
      </c>
      <c r="N1399" t="s">
        <v>357</v>
      </c>
    </row>
    <row r="1400" spans="1:14" x14ac:dyDescent="0.25">
      <c r="A1400" t="s">
        <v>8</v>
      </c>
      <c r="B1400" t="s">
        <v>92</v>
      </c>
      <c r="C1400" t="s">
        <v>9</v>
      </c>
      <c r="D1400" t="s">
        <v>297</v>
      </c>
      <c r="E1400" t="s">
        <v>166</v>
      </c>
      <c r="F1400" t="s">
        <v>252</v>
      </c>
      <c r="G1400" t="s">
        <v>9</v>
      </c>
      <c r="H1400">
        <v>35</v>
      </c>
      <c r="I1400">
        <v>35</v>
      </c>
      <c r="J1400">
        <v>6.2605752961082894E-2</v>
      </c>
      <c r="K1400">
        <v>6.2605752961082894E-2</v>
      </c>
      <c r="L1400" s="1" t="s">
        <v>9</v>
      </c>
      <c r="M1400" s="1" t="s">
        <v>9</v>
      </c>
      <c r="N1400" t="s">
        <v>357</v>
      </c>
    </row>
    <row r="1401" spans="1:14" x14ac:dyDescent="0.25">
      <c r="A1401" t="s">
        <v>8</v>
      </c>
      <c r="B1401" t="s">
        <v>92</v>
      </c>
      <c r="C1401" t="s">
        <v>9</v>
      </c>
      <c r="D1401" t="s">
        <v>297</v>
      </c>
      <c r="E1401" t="s">
        <v>180</v>
      </c>
      <c r="F1401" t="s">
        <v>218</v>
      </c>
      <c r="G1401" t="s">
        <v>215</v>
      </c>
      <c r="H1401" s="1">
        <v>475</v>
      </c>
      <c r="I1401">
        <v>475</v>
      </c>
      <c r="J1401">
        <v>0.80372250423011804</v>
      </c>
      <c r="K1401">
        <v>0.80372250423011804</v>
      </c>
      <c r="L1401" t="s">
        <v>9</v>
      </c>
      <c r="M1401" t="s">
        <v>9</v>
      </c>
      <c r="N1401" t="s">
        <v>357</v>
      </c>
    </row>
    <row r="1402" spans="1:14" x14ac:dyDescent="0.25">
      <c r="A1402" t="s">
        <v>8</v>
      </c>
      <c r="B1402" t="s">
        <v>92</v>
      </c>
      <c r="C1402" t="s">
        <v>9</v>
      </c>
      <c r="D1402" t="s">
        <v>297</v>
      </c>
      <c r="E1402" t="s">
        <v>180</v>
      </c>
      <c r="F1402" t="s">
        <v>219</v>
      </c>
      <c r="G1402" t="s">
        <v>216</v>
      </c>
      <c r="H1402" s="1">
        <v>40</v>
      </c>
      <c r="I1402" s="1">
        <v>40</v>
      </c>
      <c r="J1402" s="1">
        <v>6.5989847715736002E-2</v>
      </c>
      <c r="K1402" s="1">
        <v>6.5989847715736002E-2</v>
      </c>
      <c r="L1402" t="s">
        <v>9</v>
      </c>
      <c r="M1402" t="s">
        <v>9</v>
      </c>
      <c r="N1402" t="s">
        <v>357</v>
      </c>
    </row>
    <row r="1403" spans="1:14" x14ac:dyDescent="0.25">
      <c r="A1403" t="s">
        <v>8</v>
      </c>
      <c r="B1403" t="s">
        <v>92</v>
      </c>
      <c r="C1403" t="s">
        <v>9</v>
      </c>
      <c r="D1403" t="s">
        <v>297</v>
      </c>
      <c r="E1403" t="s">
        <v>168</v>
      </c>
      <c r="F1403" t="s">
        <v>271</v>
      </c>
      <c r="G1403" t="s">
        <v>9</v>
      </c>
      <c r="H1403" s="1">
        <v>105</v>
      </c>
      <c r="I1403" s="1">
        <v>105</v>
      </c>
      <c r="J1403" s="1">
        <v>0.17766497461928901</v>
      </c>
      <c r="K1403" s="1">
        <v>0.17766497461928901</v>
      </c>
      <c r="L1403" t="s">
        <v>9</v>
      </c>
      <c r="M1403" t="s">
        <v>9</v>
      </c>
      <c r="N1403" t="s">
        <v>357</v>
      </c>
    </row>
    <row r="1404" spans="1:14" x14ac:dyDescent="0.25">
      <c r="A1404" t="s">
        <v>8</v>
      </c>
      <c r="B1404" t="s">
        <v>92</v>
      </c>
      <c r="C1404" t="s">
        <v>9</v>
      </c>
      <c r="D1404" t="s">
        <v>297</v>
      </c>
      <c r="E1404" t="s">
        <v>242</v>
      </c>
      <c r="F1404" t="s">
        <v>236</v>
      </c>
      <c r="G1404" t="s">
        <v>9</v>
      </c>
      <c r="H1404" s="1">
        <v>5</v>
      </c>
      <c r="I1404" s="1">
        <v>5</v>
      </c>
      <c r="J1404" s="1">
        <v>8.4602368866328308E-3</v>
      </c>
      <c r="K1404" s="1">
        <v>8.4602368866328308E-3</v>
      </c>
      <c r="L1404" t="s">
        <v>9</v>
      </c>
      <c r="M1404" t="s">
        <v>9</v>
      </c>
      <c r="N1404" t="s">
        <v>357</v>
      </c>
    </row>
    <row r="1405" spans="1:14" x14ac:dyDescent="0.25">
      <c r="A1405" t="s">
        <v>8</v>
      </c>
      <c r="B1405" t="s">
        <v>92</v>
      </c>
      <c r="C1405" t="s">
        <v>9</v>
      </c>
      <c r="D1405" t="s">
        <v>297</v>
      </c>
      <c r="E1405" t="s">
        <v>353</v>
      </c>
      <c r="F1405" t="s">
        <v>228</v>
      </c>
      <c r="G1405" t="s">
        <v>9</v>
      </c>
      <c r="H1405" s="1">
        <v>120</v>
      </c>
      <c r="I1405" s="1">
        <v>120</v>
      </c>
      <c r="J1405" s="1">
        <v>0.20642978003384099</v>
      </c>
      <c r="K1405" s="1">
        <v>0.20642978003384099</v>
      </c>
      <c r="L1405" t="s">
        <v>9</v>
      </c>
      <c r="M1405" t="s">
        <v>9</v>
      </c>
      <c r="N1405" t="s">
        <v>357</v>
      </c>
    </row>
    <row r="1406" spans="1:14" x14ac:dyDescent="0.25">
      <c r="A1406" t="s">
        <v>8</v>
      </c>
      <c r="B1406" t="s">
        <v>92</v>
      </c>
      <c r="C1406" t="s">
        <v>9</v>
      </c>
      <c r="D1406" t="s">
        <v>297</v>
      </c>
      <c r="E1406" t="s">
        <v>242</v>
      </c>
      <c r="F1406" t="s">
        <v>238</v>
      </c>
      <c r="G1406" t="s">
        <v>9</v>
      </c>
      <c r="H1406" s="1">
        <v>-1</v>
      </c>
      <c r="I1406" s="1">
        <v>0</v>
      </c>
      <c r="J1406" s="1">
        <v>-0.01</v>
      </c>
      <c r="K1406" s="1">
        <v>0</v>
      </c>
      <c r="L1406" t="s">
        <v>9</v>
      </c>
      <c r="M1406" t="s">
        <v>9</v>
      </c>
      <c r="N1406" t="s">
        <v>357</v>
      </c>
    </row>
    <row r="1407" spans="1:14" x14ac:dyDescent="0.25">
      <c r="A1407" t="s">
        <v>8</v>
      </c>
      <c r="B1407" t="s">
        <v>92</v>
      </c>
      <c r="C1407" t="s">
        <v>9</v>
      </c>
      <c r="D1407" t="s">
        <v>297</v>
      </c>
      <c r="E1407" t="s">
        <v>229</v>
      </c>
      <c r="F1407" t="s">
        <v>248</v>
      </c>
      <c r="G1407" t="s">
        <v>9</v>
      </c>
      <c r="H1407" s="1">
        <v>100</v>
      </c>
      <c r="I1407" s="1">
        <v>100</v>
      </c>
      <c r="J1407" s="1">
        <v>0.17089678510998299</v>
      </c>
      <c r="K1407" s="1">
        <v>0.17089678510998299</v>
      </c>
      <c r="L1407" t="s">
        <v>9</v>
      </c>
      <c r="M1407" t="s">
        <v>9</v>
      </c>
      <c r="N1407" t="s">
        <v>357</v>
      </c>
    </row>
    <row r="1408" spans="1:14" x14ac:dyDescent="0.25">
      <c r="A1408" t="s">
        <v>8</v>
      </c>
      <c r="B1408" t="s">
        <v>92</v>
      </c>
      <c r="C1408" t="s">
        <v>9</v>
      </c>
      <c r="D1408" t="s">
        <v>297</v>
      </c>
      <c r="E1408" t="s">
        <v>242</v>
      </c>
      <c r="F1408" t="s">
        <v>237</v>
      </c>
      <c r="G1408" t="s">
        <v>9</v>
      </c>
      <c r="H1408" s="1">
        <v>20</v>
      </c>
      <c r="I1408" s="1">
        <v>20</v>
      </c>
      <c r="J1408" s="1">
        <v>3.21489001692047E-2</v>
      </c>
      <c r="K1408" s="1">
        <v>3.21489001692047E-2</v>
      </c>
      <c r="L1408" t="s">
        <v>9</v>
      </c>
      <c r="M1408" t="s">
        <v>9</v>
      </c>
      <c r="N1408" t="s">
        <v>357</v>
      </c>
    </row>
    <row r="1409" spans="1:14" x14ac:dyDescent="0.25">
      <c r="A1409" t="s">
        <v>8</v>
      </c>
      <c r="B1409" t="s">
        <v>92</v>
      </c>
      <c r="C1409" t="s">
        <v>9</v>
      </c>
      <c r="D1409" t="s">
        <v>297</v>
      </c>
      <c r="E1409" t="s">
        <v>257</v>
      </c>
      <c r="F1409" t="s">
        <v>340</v>
      </c>
      <c r="G1409" t="s">
        <v>9</v>
      </c>
      <c r="H1409" s="1">
        <v>15</v>
      </c>
      <c r="I1409" s="1">
        <v>15</v>
      </c>
      <c r="J1409" s="1">
        <v>2.7072758037225E-2</v>
      </c>
      <c r="K1409" s="1">
        <v>2.7072758037225E-2</v>
      </c>
      <c r="L1409" t="s">
        <v>9</v>
      </c>
      <c r="M1409" t="s">
        <v>9</v>
      </c>
      <c r="N1409" t="s">
        <v>357</v>
      </c>
    </row>
    <row r="1410" spans="1:14" x14ac:dyDescent="0.25">
      <c r="A1410" t="s">
        <v>8</v>
      </c>
      <c r="B1410" t="s">
        <v>314</v>
      </c>
      <c r="C1410" t="s">
        <v>9</v>
      </c>
      <c r="D1410" t="s">
        <v>315</v>
      </c>
      <c r="E1410" t="s">
        <v>242</v>
      </c>
      <c r="F1410" t="s">
        <v>236</v>
      </c>
      <c r="G1410" t="s">
        <v>9</v>
      </c>
      <c r="H1410" s="1">
        <v>-1</v>
      </c>
      <c r="I1410" s="1">
        <v>0</v>
      </c>
      <c r="J1410" s="1">
        <v>-0.01</v>
      </c>
      <c r="K1410" s="1">
        <v>0</v>
      </c>
      <c r="L1410" t="s">
        <v>9</v>
      </c>
      <c r="M1410" t="s">
        <v>9</v>
      </c>
      <c r="N1410" t="s">
        <v>357</v>
      </c>
    </row>
    <row r="1411" spans="1:14" x14ac:dyDescent="0.25">
      <c r="A1411" t="s">
        <v>8</v>
      </c>
      <c r="B1411" t="s">
        <v>314</v>
      </c>
      <c r="C1411" t="s">
        <v>9</v>
      </c>
      <c r="D1411" t="s">
        <v>315</v>
      </c>
      <c r="E1411" t="s">
        <v>165</v>
      </c>
      <c r="F1411" t="s">
        <v>9</v>
      </c>
      <c r="G1411" t="s">
        <v>9</v>
      </c>
      <c r="H1411" s="1" t="s">
        <v>9</v>
      </c>
      <c r="I1411" s="1" t="s">
        <v>9</v>
      </c>
      <c r="J1411" s="1" t="s">
        <v>9</v>
      </c>
      <c r="K1411" s="1" t="s">
        <v>9</v>
      </c>
      <c r="L1411">
        <v>29.873239999999999</v>
      </c>
      <c r="M1411">
        <v>29</v>
      </c>
      <c r="N1411" t="s">
        <v>357</v>
      </c>
    </row>
    <row r="1412" spans="1:14" x14ac:dyDescent="0.25">
      <c r="A1412" t="s">
        <v>8</v>
      </c>
      <c r="B1412" t="s">
        <v>314</v>
      </c>
      <c r="C1412" t="s">
        <v>9</v>
      </c>
      <c r="D1412" t="s">
        <v>315</v>
      </c>
      <c r="E1412" t="s">
        <v>172</v>
      </c>
      <c r="F1412" t="s">
        <v>9</v>
      </c>
      <c r="G1412" t="s">
        <v>9</v>
      </c>
      <c r="H1412" s="1" t="s">
        <v>9</v>
      </c>
      <c r="I1412" s="1" t="s">
        <v>9</v>
      </c>
      <c r="J1412" s="1" t="s">
        <v>9</v>
      </c>
      <c r="K1412" s="1" t="s">
        <v>9</v>
      </c>
      <c r="L1412">
        <v>-1</v>
      </c>
      <c r="M1412">
        <v>-1</v>
      </c>
      <c r="N1412" t="s">
        <v>357</v>
      </c>
    </row>
    <row r="1413" spans="1:14" x14ac:dyDescent="0.25">
      <c r="A1413" t="s">
        <v>8</v>
      </c>
      <c r="B1413" t="s">
        <v>314</v>
      </c>
      <c r="C1413" t="s">
        <v>9</v>
      </c>
      <c r="D1413" t="s">
        <v>315</v>
      </c>
      <c r="E1413" t="s">
        <v>10</v>
      </c>
      <c r="F1413" t="s">
        <v>240</v>
      </c>
      <c r="G1413" t="s">
        <v>9</v>
      </c>
      <c r="H1413" s="1">
        <v>1</v>
      </c>
      <c r="I1413" s="1" t="s">
        <v>9</v>
      </c>
      <c r="J1413" s="1" t="s">
        <v>9</v>
      </c>
      <c r="K1413" s="1" t="s">
        <v>9</v>
      </c>
      <c r="L1413" t="s">
        <v>9</v>
      </c>
      <c r="M1413" t="s">
        <v>9</v>
      </c>
      <c r="N1413" t="s">
        <v>357</v>
      </c>
    </row>
    <row r="1414" spans="1:14" x14ac:dyDescent="0.25">
      <c r="A1414" t="s">
        <v>8</v>
      </c>
      <c r="B1414" t="s">
        <v>314</v>
      </c>
      <c r="C1414" t="s">
        <v>9</v>
      </c>
      <c r="D1414" t="s">
        <v>315</v>
      </c>
      <c r="E1414" t="s">
        <v>168</v>
      </c>
      <c r="F1414" t="s">
        <v>274</v>
      </c>
      <c r="G1414" t="s">
        <v>9</v>
      </c>
      <c r="H1414" s="1">
        <v>10</v>
      </c>
      <c r="I1414" s="1">
        <v>10</v>
      </c>
      <c r="J1414" s="1">
        <v>0.11267605633802801</v>
      </c>
      <c r="K1414" s="1">
        <v>0.11267605633802801</v>
      </c>
      <c r="L1414" t="s">
        <v>9</v>
      </c>
      <c r="M1414" t="s">
        <v>9</v>
      </c>
      <c r="N1414" t="s">
        <v>357</v>
      </c>
    </row>
    <row r="1415" spans="1:14" x14ac:dyDescent="0.25">
      <c r="A1415" t="s">
        <v>8</v>
      </c>
      <c r="B1415" t="s">
        <v>314</v>
      </c>
      <c r="C1415" t="s">
        <v>9</v>
      </c>
      <c r="D1415" t="s">
        <v>315</v>
      </c>
      <c r="E1415" t="s">
        <v>257</v>
      </c>
      <c r="F1415" t="s">
        <v>260</v>
      </c>
      <c r="G1415" t="s">
        <v>9</v>
      </c>
      <c r="H1415" s="1">
        <v>15</v>
      </c>
      <c r="I1415" s="1">
        <v>15</v>
      </c>
      <c r="J1415" s="1">
        <v>0.21126760563380301</v>
      </c>
      <c r="K1415" s="1">
        <v>0.21126760563380301</v>
      </c>
      <c r="L1415" t="s">
        <v>9</v>
      </c>
      <c r="M1415" t="s">
        <v>9</v>
      </c>
      <c r="N1415" t="s">
        <v>357</v>
      </c>
    </row>
    <row r="1416" spans="1:14" x14ac:dyDescent="0.25">
      <c r="A1416" t="s">
        <v>8</v>
      </c>
      <c r="B1416" t="s">
        <v>314</v>
      </c>
      <c r="C1416" t="s">
        <v>9</v>
      </c>
      <c r="D1416" t="s">
        <v>315</v>
      </c>
      <c r="E1416" t="s">
        <v>353</v>
      </c>
      <c r="F1416" t="s">
        <v>13</v>
      </c>
      <c r="G1416" t="s">
        <v>9</v>
      </c>
      <c r="H1416" s="1">
        <v>15</v>
      </c>
      <c r="I1416" s="1">
        <v>15</v>
      </c>
      <c r="J1416" s="1">
        <v>0.22535211267605601</v>
      </c>
      <c r="K1416" s="1">
        <v>0.22535211267605601</v>
      </c>
      <c r="L1416" t="s">
        <v>9</v>
      </c>
      <c r="M1416" t="s">
        <v>9</v>
      </c>
      <c r="N1416" t="s">
        <v>357</v>
      </c>
    </row>
    <row r="1417" spans="1:14" x14ac:dyDescent="0.25">
      <c r="A1417" t="s">
        <v>8</v>
      </c>
      <c r="B1417" t="s">
        <v>314</v>
      </c>
      <c r="C1417" t="s">
        <v>9</v>
      </c>
      <c r="D1417" t="s">
        <v>315</v>
      </c>
      <c r="E1417" t="s">
        <v>229</v>
      </c>
      <c r="F1417" t="s">
        <v>231</v>
      </c>
      <c r="G1417" t="s">
        <v>9</v>
      </c>
      <c r="H1417" s="1">
        <v>-1</v>
      </c>
      <c r="I1417" s="1">
        <v>0</v>
      </c>
      <c r="J1417" s="1">
        <v>-0.01</v>
      </c>
      <c r="K1417" s="1">
        <v>0</v>
      </c>
      <c r="L1417" t="s">
        <v>9</v>
      </c>
      <c r="M1417" t="s">
        <v>9</v>
      </c>
      <c r="N1417" t="s">
        <v>357</v>
      </c>
    </row>
    <row r="1418" spans="1:14" x14ac:dyDescent="0.25">
      <c r="A1418" t="s">
        <v>8</v>
      </c>
      <c r="B1418" t="s">
        <v>314</v>
      </c>
      <c r="C1418" t="s">
        <v>9</v>
      </c>
      <c r="D1418" t="s">
        <v>315</v>
      </c>
      <c r="E1418" t="s">
        <v>166</v>
      </c>
      <c r="F1418" t="s">
        <v>253</v>
      </c>
      <c r="G1418" t="s">
        <v>9</v>
      </c>
      <c r="H1418" s="1">
        <v>10</v>
      </c>
      <c r="I1418" s="1">
        <v>10</v>
      </c>
      <c r="J1418" s="1">
        <v>0.154929577464789</v>
      </c>
      <c r="K1418" s="1">
        <v>0.154929577464789</v>
      </c>
      <c r="L1418" t="s">
        <v>9</v>
      </c>
      <c r="M1418" t="s">
        <v>9</v>
      </c>
      <c r="N1418" t="s">
        <v>357</v>
      </c>
    </row>
    <row r="1419" spans="1:14" x14ac:dyDescent="0.25">
      <c r="A1419" t="s">
        <v>8</v>
      </c>
      <c r="B1419" t="s">
        <v>314</v>
      </c>
      <c r="C1419" t="s">
        <v>9</v>
      </c>
      <c r="D1419" t="s">
        <v>315</v>
      </c>
      <c r="E1419" t="s">
        <v>180</v>
      </c>
      <c r="F1419" t="s">
        <v>228</v>
      </c>
      <c r="G1419" t="s">
        <v>228</v>
      </c>
      <c r="H1419" s="1">
        <v>-1</v>
      </c>
      <c r="I1419" s="1">
        <v>0</v>
      </c>
      <c r="J1419" s="1">
        <v>-0.01</v>
      </c>
      <c r="K1419" s="1">
        <v>0</v>
      </c>
      <c r="L1419" t="s">
        <v>9</v>
      </c>
      <c r="M1419" t="s">
        <v>9</v>
      </c>
      <c r="N1419" t="s">
        <v>357</v>
      </c>
    </row>
    <row r="1420" spans="1:14" x14ac:dyDescent="0.25">
      <c r="A1420" t="s">
        <v>8</v>
      </c>
      <c r="B1420" t="s">
        <v>314</v>
      </c>
      <c r="C1420" t="s">
        <v>9</v>
      </c>
      <c r="D1420" t="s">
        <v>315</v>
      </c>
      <c r="E1420" t="s">
        <v>353</v>
      </c>
      <c r="F1420" t="s">
        <v>14</v>
      </c>
      <c r="G1420" t="s">
        <v>9</v>
      </c>
      <c r="H1420" s="1">
        <v>35</v>
      </c>
      <c r="I1420" s="1">
        <v>35</v>
      </c>
      <c r="J1420" s="1">
        <v>0.49295774647887303</v>
      </c>
      <c r="K1420" s="1">
        <v>0.49295774647887303</v>
      </c>
      <c r="L1420" t="s">
        <v>9</v>
      </c>
      <c r="M1420" t="s">
        <v>9</v>
      </c>
      <c r="N1420" t="s">
        <v>357</v>
      </c>
    </row>
    <row r="1421" spans="1:14" x14ac:dyDescent="0.25">
      <c r="A1421" t="s">
        <v>8</v>
      </c>
      <c r="B1421" t="s">
        <v>314</v>
      </c>
      <c r="C1421" t="s">
        <v>9</v>
      </c>
      <c r="D1421" t="s">
        <v>315</v>
      </c>
      <c r="E1421" t="s">
        <v>168</v>
      </c>
      <c r="F1421" t="s">
        <v>273</v>
      </c>
      <c r="G1421" t="s">
        <v>9</v>
      </c>
      <c r="H1421" s="1">
        <v>30</v>
      </c>
      <c r="I1421" s="1">
        <v>30</v>
      </c>
      <c r="J1421" s="1">
        <v>0.45070422535211302</v>
      </c>
      <c r="K1421" s="1">
        <v>0.45070422535211302</v>
      </c>
      <c r="L1421" t="s">
        <v>9</v>
      </c>
      <c r="M1421" t="s">
        <v>9</v>
      </c>
      <c r="N1421" t="s">
        <v>357</v>
      </c>
    </row>
    <row r="1422" spans="1:14" x14ac:dyDescent="0.25">
      <c r="A1422" t="s">
        <v>8</v>
      </c>
      <c r="B1422" t="s">
        <v>314</v>
      </c>
      <c r="C1422" t="s">
        <v>9</v>
      </c>
      <c r="D1422" t="s">
        <v>315</v>
      </c>
      <c r="E1422" t="s">
        <v>229</v>
      </c>
      <c r="F1422" t="s">
        <v>217</v>
      </c>
      <c r="G1422" t="s">
        <v>9</v>
      </c>
      <c r="H1422" s="1">
        <v>70</v>
      </c>
      <c r="I1422" s="1">
        <v>70</v>
      </c>
      <c r="J1422" s="1">
        <v>1</v>
      </c>
      <c r="K1422" s="1">
        <v>1</v>
      </c>
      <c r="L1422" t="s">
        <v>9</v>
      </c>
      <c r="M1422" t="s">
        <v>9</v>
      </c>
      <c r="N1422" t="s">
        <v>357</v>
      </c>
    </row>
    <row r="1423" spans="1:14" x14ac:dyDescent="0.25">
      <c r="A1423" t="s">
        <v>8</v>
      </c>
      <c r="B1423" t="s">
        <v>314</v>
      </c>
      <c r="C1423" t="s">
        <v>9</v>
      </c>
      <c r="D1423" t="s">
        <v>315</v>
      </c>
      <c r="E1423" t="s">
        <v>257</v>
      </c>
      <c r="F1423" t="s">
        <v>258</v>
      </c>
      <c r="G1423" t="s">
        <v>9</v>
      </c>
      <c r="H1423" s="1">
        <v>10</v>
      </c>
      <c r="I1423" s="1">
        <v>10</v>
      </c>
      <c r="J1423" s="1">
        <v>0.154929577464789</v>
      </c>
      <c r="K1423" s="1">
        <v>0.154929577464789</v>
      </c>
      <c r="L1423" t="s">
        <v>9</v>
      </c>
      <c r="M1423" t="s">
        <v>9</v>
      </c>
      <c r="N1423" t="s">
        <v>357</v>
      </c>
    </row>
    <row r="1424" spans="1:14" x14ac:dyDescent="0.25">
      <c r="A1424" t="s">
        <v>8</v>
      </c>
      <c r="B1424" t="s">
        <v>314</v>
      </c>
      <c r="C1424" t="s">
        <v>9</v>
      </c>
      <c r="D1424" t="s">
        <v>315</v>
      </c>
      <c r="E1424" t="s">
        <v>166</v>
      </c>
      <c r="F1424" t="s">
        <v>169</v>
      </c>
      <c r="G1424" t="s">
        <v>9</v>
      </c>
      <c r="H1424" s="1">
        <v>35</v>
      </c>
      <c r="I1424" s="1">
        <v>35</v>
      </c>
      <c r="J1424" s="1">
        <v>0.49295774647887303</v>
      </c>
      <c r="K1424" s="1">
        <v>0.49295774647887303</v>
      </c>
      <c r="L1424" t="s">
        <v>9</v>
      </c>
      <c r="M1424" t="s">
        <v>9</v>
      </c>
      <c r="N1424" t="s">
        <v>357</v>
      </c>
    </row>
    <row r="1425" spans="1:14" x14ac:dyDescent="0.25">
      <c r="A1425" t="s">
        <v>8</v>
      </c>
      <c r="B1425" t="s">
        <v>314</v>
      </c>
      <c r="C1425" t="s">
        <v>9</v>
      </c>
      <c r="D1425" t="s">
        <v>315</v>
      </c>
      <c r="E1425" t="s">
        <v>242</v>
      </c>
      <c r="F1425" t="s">
        <v>234</v>
      </c>
      <c r="G1425" t="s">
        <v>9</v>
      </c>
      <c r="H1425" s="1">
        <v>35</v>
      </c>
      <c r="I1425" s="1">
        <v>35</v>
      </c>
      <c r="J1425" s="1">
        <v>0.47887323943662002</v>
      </c>
      <c r="K1425" s="1">
        <v>0.47887323943662002</v>
      </c>
      <c r="L1425" t="s">
        <v>9</v>
      </c>
      <c r="M1425" t="s">
        <v>9</v>
      </c>
      <c r="N1425" t="s">
        <v>357</v>
      </c>
    </row>
    <row r="1426" spans="1:14" x14ac:dyDescent="0.25">
      <c r="A1426" t="s">
        <v>8</v>
      </c>
      <c r="B1426" t="s">
        <v>314</v>
      </c>
      <c r="C1426" t="s">
        <v>9</v>
      </c>
      <c r="D1426" t="s">
        <v>315</v>
      </c>
      <c r="E1426" t="s">
        <v>232</v>
      </c>
      <c r="F1426" t="s">
        <v>9</v>
      </c>
      <c r="G1426" t="s">
        <v>9</v>
      </c>
      <c r="H1426" s="1">
        <v>70</v>
      </c>
      <c r="I1426" s="1">
        <v>70</v>
      </c>
      <c r="J1426" s="1">
        <v>1</v>
      </c>
      <c r="K1426" s="1">
        <v>1</v>
      </c>
      <c r="L1426" t="s">
        <v>9</v>
      </c>
      <c r="M1426" t="s">
        <v>9</v>
      </c>
      <c r="N1426" t="s">
        <v>357</v>
      </c>
    </row>
    <row r="1427" spans="1:14" x14ac:dyDescent="0.25">
      <c r="A1427" t="s">
        <v>8</v>
      </c>
      <c r="B1427" t="s">
        <v>314</v>
      </c>
      <c r="C1427" t="s">
        <v>9</v>
      </c>
      <c r="D1427" t="s">
        <v>315</v>
      </c>
      <c r="E1427" t="s">
        <v>166</v>
      </c>
      <c r="F1427" t="s">
        <v>248</v>
      </c>
      <c r="G1427" t="s">
        <v>9</v>
      </c>
      <c r="H1427" s="1">
        <v>-1</v>
      </c>
      <c r="I1427" s="1">
        <v>0</v>
      </c>
      <c r="J1427" s="1">
        <v>-0.01</v>
      </c>
      <c r="K1427" s="1">
        <v>0</v>
      </c>
      <c r="L1427" t="s">
        <v>9</v>
      </c>
      <c r="M1427" t="s">
        <v>9</v>
      </c>
      <c r="N1427" t="s">
        <v>357</v>
      </c>
    </row>
    <row r="1428" spans="1:14" x14ac:dyDescent="0.25">
      <c r="A1428" t="s">
        <v>8</v>
      </c>
      <c r="B1428" t="s">
        <v>314</v>
      </c>
      <c r="C1428" t="s">
        <v>9</v>
      </c>
      <c r="D1428" t="s">
        <v>315</v>
      </c>
      <c r="E1428" t="s">
        <v>229</v>
      </c>
      <c r="F1428" t="s">
        <v>230</v>
      </c>
      <c r="G1428" t="s">
        <v>9</v>
      </c>
      <c r="H1428" s="1">
        <v>-1</v>
      </c>
      <c r="I1428" s="1">
        <v>0</v>
      </c>
      <c r="J1428" s="1">
        <v>-0.01</v>
      </c>
      <c r="K1428" s="1">
        <v>0</v>
      </c>
      <c r="L1428" t="s">
        <v>9</v>
      </c>
      <c r="M1428" t="s">
        <v>9</v>
      </c>
      <c r="N1428" t="s">
        <v>357</v>
      </c>
    </row>
    <row r="1429" spans="1:14" x14ac:dyDescent="0.25">
      <c r="A1429" t="s">
        <v>8</v>
      </c>
      <c r="B1429" t="s">
        <v>314</v>
      </c>
      <c r="C1429" t="s">
        <v>9</v>
      </c>
      <c r="D1429" t="s">
        <v>315</v>
      </c>
      <c r="E1429" t="s">
        <v>166</v>
      </c>
      <c r="F1429" t="s">
        <v>254</v>
      </c>
      <c r="G1429" t="s">
        <v>9</v>
      </c>
      <c r="H1429" s="1">
        <v>-1</v>
      </c>
      <c r="I1429" s="1">
        <v>0</v>
      </c>
      <c r="J1429" s="1">
        <v>-0.01</v>
      </c>
      <c r="K1429" s="1">
        <v>0</v>
      </c>
      <c r="L1429" t="s">
        <v>9</v>
      </c>
      <c r="M1429" t="s">
        <v>9</v>
      </c>
      <c r="N1429" t="s">
        <v>357</v>
      </c>
    </row>
    <row r="1430" spans="1:14" x14ac:dyDescent="0.25">
      <c r="A1430" t="s">
        <v>8</v>
      </c>
      <c r="B1430" t="s">
        <v>314</v>
      </c>
      <c r="C1430" t="s">
        <v>9</v>
      </c>
      <c r="D1430" t="s">
        <v>315</v>
      </c>
      <c r="E1430" t="s">
        <v>166</v>
      </c>
      <c r="F1430" t="s">
        <v>171</v>
      </c>
      <c r="G1430" t="s">
        <v>9</v>
      </c>
      <c r="H1430" s="1">
        <v>-1</v>
      </c>
      <c r="I1430" s="1">
        <v>0</v>
      </c>
      <c r="J1430" s="1">
        <v>-0.01</v>
      </c>
      <c r="K1430" s="1">
        <v>0</v>
      </c>
      <c r="L1430" t="s">
        <v>9</v>
      </c>
      <c r="M1430" t="s">
        <v>9</v>
      </c>
      <c r="N1430" t="s">
        <v>357</v>
      </c>
    </row>
    <row r="1431" spans="1:14" x14ac:dyDescent="0.25">
      <c r="A1431" t="s">
        <v>8</v>
      </c>
      <c r="B1431" t="s">
        <v>314</v>
      </c>
      <c r="C1431" t="s">
        <v>9</v>
      </c>
      <c r="D1431" t="s">
        <v>315</v>
      </c>
      <c r="E1431" t="s">
        <v>353</v>
      </c>
      <c r="F1431" t="s">
        <v>16</v>
      </c>
      <c r="G1431" t="s">
        <v>9</v>
      </c>
      <c r="H1431" s="1">
        <v>-1</v>
      </c>
      <c r="I1431" s="1">
        <v>0</v>
      </c>
      <c r="J1431" s="1">
        <v>-0.01</v>
      </c>
      <c r="K1431" s="1">
        <v>0</v>
      </c>
      <c r="L1431" t="s">
        <v>9</v>
      </c>
      <c r="M1431" t="s">
        <v>9</v>
      </c>
      <c r="N1431" t="s">
        <v>357</v>
      </c>
    </row>
    <row r="1432" spans="1:14" x14ac:dyDescent="0.25">
      <c r="A1432" t="s">
        <v>8</v>
      </c>
      <c r="B1432" t="s">
        <v>314</v>
      </c>
      <c r="C1432" t="s">
        <v>9</v>
      </c>
      <c r="D1432" t="s">
        <v>315</v>
      </c>
      <c r="E1432" t="s">
        <v>257</v>
      </c>
      <c r="F1432" t="s">
        <v>228</v>
      </c>
      <c r="G1432" t="s">
        <v>9</v>
      </c>
      <c r="H1432" s="1">
        <v>-1</v>
      </c>
      <c r="I1432" s="1">
        <v>0</v>
      </c>
      <c r="J1432" s="1">
        <v>-0.01</v>
      </c>
      <c r="K1432" s="1">
        <v>0</v>
      </c>
      <c r="L1432" t="s">
        <v>9</v>
      </c>
      <c r="M1432" t="s">
        <v>9</v>
      </c>
      <c r="N1432" t="s">
        <v>357</v>
      </c>
    </row>
    <row r="1433" spans="1:14" x14ac:dyDescent="0.25">
      <c r="A1433" t="s">
        <v>8</v>
      </c>
      <c r="B1433" t="s">
        <v>314</v>
      </c>
      <c r="C1433" t="s">
        <v>9</v>
      </c>
      <c r="D1433" t="s">
        <v>315</v>
      </c>
      <c r="E1433" t="s">
        <v>257</v>
      </c>
      <c r="F1433" t="s">
        <v>280</v>
      </c>
      <c r="G1433" t="s">
        <v>9</v>
      </c>
      <c r="H1433" s="1">
        <v>-1</v>
      </c>
      <c r="I1433" s="1">
        <v>0</v>
      </c>
      <c r="J1433" s="1">
        <v>-0.01</v>
      </c>
      <c r="K1433" s="1">
        <v>0</v>
      </c>
      <c r="L1433" t="s">
        <v>9</v>
      </c>
      <c r="M1433" t="s">
        <v>9</v>
      </c>
      <c r="N1433" t="s">
        <v>357</v>
      </c>
    </row>
    <row r="1434" spans="1:14" x14ac:dyDescent="0.25">
      <c r="A1434" t="s">
        <v>8</v>
      </c>
      <c r="B1434" t="s">
        <v>314</v>
      </c>
      <c r="C1434" t="s">
        <v>9</v>
      </c>
      <c r="D1434" t="s">
        <v>315</v>
      </c>
      <c r="E1434" t="s">
        <v>166</v>
      </c>
      <c r="F1434" t="s">
        <v>167</v>
      </c>
      <c r="G1434" t="s">
        <v>9</v>
      </c>
      <c r="H1434" s="1">
        <v>10</v>
      </c>
      <c r="I1434" s="1">
        <v>10</v>
      </c>
      <c r="J1434" s="1">
        <v>0.154929577464789</v>
      </c>
      <c r="K1434" s="1">
        <v>0.154929577464789</v>
      </c>
      <c r="L1434" t="s">
        <v>9</v>
      </c>
      <c r="M1434" t="s">
        <v>9</v>
      </c>
      <c r="N1434" t="s">
        <v>357</v>
      </c>
    </row>
    <row r="1435" spans="1:14" x14ac:dyDescent="0.25">
      <c r="A1435" t="s">
        <v>8</v>
      </c>
      <c r="B1435" t="s">
        <v>314</v>
      </c>
      <c r="C1435" t="s">
        <v>9</v>
      </c>
      <c r="D1435" t="s">
        <v>315</v>
      </c>
      <c r="E1435" t="s">
        <v>180</v>
      </c>
      <c r="F1435" t="s">
        <v>219</v>
      </c>
      <c r="G1435" t="s">
        <v>216</v>
      </c>
      <c r="H1435" s="1">
        <v>-1</v>
      </c>
      <c r="I1435" s="1">
        <v>0</v>
      </c>
      <c r="J1435" s="1">
        <v>-0.01</v>
      </c>
      <c r="K1435" s="1">
        <v>0</v>
      </c>
      <c r="L1435" t="s">
        <v>9</v>
      </c>
      <c r="M1435" t="s">
        <v>9</v>
      </c>
      <c r="N1435" t="s">
        <v>357</v>
      </c>
    </row>
    <row r="1436" spans="1:14" x14ac:dyDescent="0.25">
      <c r="A1436" t="s">
        <v>8</v>
      </c>
      <c r="B1436" t="s">
        <v>314</v>
      </c>
      <c r="C1436" t="s">
        <v>9</v>
      </c>
      <c r="D1436" t="s">
        <v>315</v>
      </c>
      <c r="E1436" t="s">
        <v>168</v>
      </c>
      <c r="F1436" t="s">
        <v>272</v>
      </c>
      <c r="G1436" t="s">
        <v>9</v>
      </c>
      <c r="H1436" s="1">
        <v>5</v>
      </c>
      <c r="I1436" s="1">
        <v>5</v>
      </c>
      <c r="J1436" s="1">
        <v>7.0422535211267595E-2</v>
      </c>
      <c r="K1436" s="1">
        <v>7.0422535211267595E-2</v>
      </c>
      <c r="L1436" t="s">
        <v>9</v>
      </c>
      <c r="M1436" t="s">
        <v>9</v>
      </c>
      <c r="N1436" t="s">
        <v>357</v>
      </c>
    </row>
    <row r="1437" spans="1:14" x14ac:dyDescent="0.25">
      <c r="A1437" t="s">
        <v>8</v>
      </c>
      <c r="B1437" t="s">
        <v>314</v>
      </c>
      <c r="C1437" t="s">
        <v>9</v>
      </c>
      <c r="D1437" t="s">
        <v>315</v>
      </c>
      <c r="E1437" t="s">
        <v>353</v>
      </c>
      <c r="F1437" t="s">
        <v>228</v>
      </c>
      <c r="G1437" t="s">
        <v>9</v>
      </c>
      <c r="H1437" s="1">
        <v>-1</v>
      </c>
      <c r="I1437" s="1">
        <v>0</v>
      </c>
      <c r="J1437" s="1">
        <v>-0.01</v>
      </c>
      <c r="K1437" s="1">
        <v>0</v>
      </c>
      <c r="L1437" t="s">
        <v>9</v>
      </c>
      <c r="M1437" t="s">
        <v>9</v>
      </c>
      <c r="N1437" t="s">
        <v>357</v>
      </c>
    </row>
    <row r="1438" spans="1:14" x14ac:dyDescent="0.25">
      <c r="A1438" t="s">
        <v>8</v>
      </c>
      <c r="B1438" t="s">
        <v>314</v>
      </c>
      <c r="C1438" t="s">
        <v>9</v>
      </c>
      <c r="D1438" t="s">
        <v>315</v>
      </c>
      <c r="E1438" t="s">
        <v>242</v>
      </c>
      <c r="F1438" t="s">
        <v>248</v>
      </c>
      <c r="G1438" t="s">
        <v>9</v>
      </c>
      <c r="H1438" s="1">
        <v>-1</v>
      </c>
      <c r="I1438" s="1">
        <v>0</v>
      </c>
      <c r="J1438" s="1">
        <v>-0.01</v>
      </c>
      <c r="K1438" s="1">
        <v>0</v>
      </c>
      <c r="L1438" t="s">
        <v>9</v>
      </c>
      <c r="M1438" t="s">
        <v>9</v>
      </c>
      <c r="N1438" t="s">
        <v>357</v>
      </c>
    </row>
    <row r="1439" spans="1:14" x14ac:dyDescent="0.25">
      <c r="A1439" t="s">
        <v>8</v>
      </c>
      <c r="B1439" t="s">
        <v>314</v>
      </c>
      <c r="C1439" t="s">
        <v>9</v>
      </c>
      <c r="D1439" t="s">
        <v>315</v>
      </c>
      <c r="E1439" t="s">
        <v>257</v>
      </c>
      <c r="F1439" t="s">
        <v>259</v>
      </c>
      <c r="G1439" t="s">
        <v>9</v>
      </c>
      <c r="H1439" s="1">
        <v>25</v>
      </c>
      <c r="I1439" s="1">
        <v>25</v>
      </c>
      <c r="J1439" s="1">
        <v>0.36619718309859201</v>
      </c>
      <c r="K1439" s="1">
        <v>0.36619718309859201</v>
      </c>
      <c r="L1439" t="s">
        <v>9</v>
      </c>
      <c r="M1439" t="s">
        <v>9</v>
      </c>
      <c r="N1439" t="s">
        <v>357</v>
      </c>
    </row>
    <row r="1440" spans="1:14" x14ac:dyDescent="0.25">
      <c r="A1440" t="s">
        <v>8</v>
      </c>
      <c r="B1440" t="s">
        <v>314</v>
      </c>
      <c r="C1440" t="s">
        <v>9</v>
      </c>
      <c r="D1440" t="s">
        <v>315</v>
      </c>
      <c r="E1440" t="s">
        <v>353</v>
      </c>
      <c r="F1440" t="s">
        <v>15</v>
      </c>
      <c r="G1440" t="s">
        <v>9</v>
      </c>
      <c r="H1440" s="1">
        <v>20</v>
      </c>
      <c r="I1440" s="1">
        <v>20</v>
      </c>
      <c r="J1440" s="1">
        <v>0.28169014084506999</v>
      </c>
      <c r="K1440" s="1">
        <v>0.28169014084506999</v>
      </c>
      <c r="L1440" t="s">
        <v>9</v>
      </c>
      <c r="M1440" t="s">
        <v>9</v>
      </c>
      <c r="N1440" t="s">
        <v>357</v>
      </c>
    </row>
    <row r="1441" spans="1:14" x14ac:dyDescent="0.25">
      <c r="A1441" t="s">
        <v>8</v>
      </c>
      <c r="B1441" t="s">
        <v>314</v>
      </c>
      <c r="C1441" t="s">
        <v>9</v>
      </c>
      <c r="D1441" t="s">
        <v>315</v>
      </c>
      <c r="E1441" t="s">
        <v>166</v>
      </c>
      <c r="F1441" t="s">
        <v>170</v>
      </c>
      <c r="G1441" t="s">
        <v>9</v>
      </c>
      <c r="H1441" s="1">
        <v>10</v>
      </c>
      <c r="I1441" s="1">
        <v>10</v>
      </c>
      <c r="J1441" s="1">
        <v>0.11267605633802801</v>
      </c>
      <c r="K1441" s="1">
        <v>0.11267605633802801</v>
      </c>
      <c r="L1441" t="s">
        <v>9</v>
      </c>
      <c r="M1441" t="s">
        <v>9</v>
      </c>
      <c r="N1441" t="s">
        <v>357</v>
      </c>
    </row>
    <row r="1442" spans="1:14" x14ac:dyDescent="0.25">
      <c r="A1442" t="s">
        <v>8</v>
      </c>
      <c r="B1442" t="s">
        <v>314</v>
      </c>
      <c r="C1442" t="s">
        <v>9</v>
      </c>
      <c r="D1442" t="s">
        <v>315</v>
      </c>
      <c r="E1442" t="s">
        <v>168</v>
      </c>
      <c r="F1442" t="s">
        <v>271</v>
      </c>
      <c r="G1442" t="s">
        <v>9</v>
      </c>
      <c r="H1442" s="1">
        <v>25</v>
      </c>
      <c r="I1442" s="1">
        <v>25</v>
      </c>
      <c r="J1442" s="1">
        <v>0.36619718309859201</v>
      </c>
      <c r="K1442" s="1">
        <v>0.36619718309859201</v>
      </c>
      <c r="L1442" t="s">
        <v>9</v>
      </c>
      <c r="M1442" t="s">
        <v>9</v>
      </c>
      <c r="N1442" t="s">
        <v>357</v>
      </c>
    </row>
    <row r="1443" spans="1:14" x14ac:dyDescent="0.25">
      <c r="A1443" t="s">
        <v>8</v>
      </c>
      <c r="B1443" t="s">
        <v>314</v>
      </c>
      <c r="C1443" t="s">
        <v>9</v>
      </c>
      <c r="D1443" t="s">
        <v>315</v>
      </c>
      <c r="E1443" t="s">
        <v>257</v>
      </c>
      <c r="F1443" t="s">
        <v>340</v>
      </c>
      <c r="G1443" t="s">
        <v>9</v>
      </c>
      <c r="H1443" s="1">
        <v>-1</v>
      </c>
      <c r="I1443" s="1">
        <v>0</v>
      </c>
      <c r="J1443" s="1">
        <v>-0.01</v>
      </c>
      <c r="K1443" s="1">
        <v>0</v>
      </c>
      <c r="L1443" t="s">
        <v>9</v>
      </c>
      <c r="M1443" t="s">
        <v>9</v>
      </c>
      <c r="N1443" t="s">
        <v>357</v>
      </c>
    </row>
    <row r="1444" spans="1:14" x14ac:dyDescent="0.25">
      <c r="A1444" t="s">
        <v>8</v>
      </c>
      <c r="B1444" t="s">
        <v>314</v>
      </c>
      <c r="C1444" t="s">
        <v>9</v>
      </c>
      <c r="D1444" t="s">
        <v>315</v>
      </c>
      <c r="E1444" t="s">
        <v>168</v>
      </c>
      <c r="F1444" t="s">
        <v>248</v>
      </c>
      <c r="G1444" t="s">
        <v>9</v>
      </c>
      <c r="H1444" s="1">
        <v>-1</v>
      </c>
      <c r="I1444">
        <v>0</v>
      </c>
      <c r="J1444">
        <v>-0.01</v>
      </c>
      <c r="K1444">
        <v>0</v>
      </c>
      <c r="L1444" t="s">
        <v>9</v>
      </c>
      <c r="M1444" t="s">
        <v>9</v>
      </c>
      <c r="N1444" t="s">
        <v>357</v>
      </c>
    </row>
    <row r="1445" spans="1:14" x14ac:dyDescent="0.25">
      <c r="A1445" t="s">
        <v>8</v>
      </c>
      <c r="B1445" t="s">
        <v>314</v>
      </c>
      <c r="C1445" t="s">
        <v>9</v>
      </c>
      <c r="D1445" t="s">
        <v>315</v>
      </c>
      <c r="E1445" t="s">
        <v>257</v>
      </c>
      <c r="F1445" t="s">
        <v>261</v>
      </c>
      <c r="G1445" t="s">
        <v>9</v>
      </c>
      <c r="H1445">
        <v>15</v>
      </c>
      <c r="I1445">
        <v>15</v>
      </c>
      <c r="J1445">
        <v>0.19718309859154901</v>
      </c>
      <c r="K1445">
        <v>0.19718309859154901</v>
      </c>
      <c r="L1445" s="1" t="s">
        <v>9</v>
      </c>
      <c r="M1445" s="1" t="s">
        <v>9</v>
      </c>
      <c r="N1445" t="s">
        <v>357</v>
      </c>
    </row>
    <row r="1446" spans="1:14" x14ac:dyDescent="0.25">
      <c r="A1446" t="s">
        <v>8</v>
      </c>
      <c r="B1446" t="s">
        <v>314</v>
      </c>
      <c r="C1446" t="s">
        <v>9</v>
      </c>
      <c r="D1446" t="s">
        <v>315</v>
      </c>
      <c r="E1446" t="s">
        <v>242</v>
      </c>
      <c r="F1446" t="s">
        <v>235</v>
      </c>
      <c r="G1446" t="s">
        <v>9</v>
      </c>
      <c r="H1446">
        <v>10</v>
      </c>
      <c r="I1446">
        <v>10</v>
      </c>
      <c r="J1446">
        <v>0.140845070422535</v>
      </c>
      <c r="K1446">
        <v>0.140845070422535</v>
      </c>
      <c r="L1446" s="1" t="s">
        <v>9</v>
      </c>
      <c r="M1446" s="1" t="s">
        <v>9</v>
      </c>
      <c r="N1446" t="s">
        <v>357</v>
      </c>
    </row>
    <row r="1447" spans="1:14" x14ac:dyDescent="0.25">
      <c r="A1447" t="s">
        <v>8</v>
      </c>
      <c r="B1447" t="s">
        <v>314</v>
      </c>
      <c r="C1447" t="s">
        <v>9</v>
      </c>
      <c r="D1447" t="s">
        <v>315</v>
      </c>
      <c r="E1447" t="s">
        <v>180</v>
      </c>
      <c r="F1447" t="s">
        <v>218</v>
      </c>
      <c r="G1447" t="s">
        <v>215</v>
      </c>
      <c r="H1447" s="1">
        <v>70</v>
      </c>
      <c r="I1447" s="1">
        <v>70</v>
      </c>
      <c r="J1447" s="1">
        <v>1</v>
      </c>
      <c r="K1447" s="1">
        <v>1</v>
      </c>
      <c r="L1447" t="s">
        <v>9</v>
      </c>
      <c r="M1447" t="s">
        <v>9</v>
      </c>
      <c r="N1447" t="s">
        <v>357</v>
      </c>
    </row>
    <row r="1448" spans="1:14" x14ac:dyDescent="0.25">
      <c r="A1448" t="s">
        <v>8</v>
      </c>
      <c r="B1448" t="s">
        <v>314</v>
      </c>
      <c r="C1448" t="s">
        <v>9</v>
      </c>
      <c r="D1448" t="s">
        <v>315</v>
      </c>
      <c r="E1448" t="s">
        <v>257</v>
      </c>
      <c r="F1448" t="s">
        <v>262</v>
      </c>
      <c r="G1448" t="s">
        <v>9</v>
      </c>
      <c r="H1448" s="1">
        <v>-1</v>
      </c>
      <c r="I1448" s="1">
        <v>0</v>
      </c>
      <c r="J1448" s="1">
        <v>-0.01</v>
      </c>
      <c r="K1448" s="1">
        <v>0</v>
      </c>
      <c r="L1448" t="s">
        <v>9</v>
      </c>
      <c r="M1448" t="s">
        <v>9</v>
      </c>
      <c r="N1448" t="s">
        <v>357</v>
      </c>
    </row>
    <row r="1449" spans="1:14" x14ac:dyDescent="0.25">
      <c r="A1449" t="s">
        <v>8</v>
      </c>
      <c r="B1449" t="s">
        <v>314</v>
      </c>
      <c r="C1449" t="s">
        <v>9</v>
      </c>
      <c r="D1449" t="s">
        <v>315</v>
      </c>
      <c r="E1449" t="s">
        <v>229</v>
      </c>
      <c r="F1449" t="s">
        <v>248</v>
      </c>
      <c r="G1449" t="s">
        <v>9</v>
      </c>
      <c r="H1449" s="1">
        <v>-1</v>
      </c>
      <c r="I1449" s="1">
        <v>0</v>
      </c>
      <c r="J1449" s="1">
        <v>-0.01</v>
      </c>
      <c r="K1449" s="1">
        <v>0</v>
      </c>
      <c r="L1449" t="s">
        <v>9</v>
      </c>
      <c r="M1449" t="s">
        <v>9</v>
      </c>
      <c r="N1449" t="s">
        <v>357</v>
      </c>
    </row>
    <row r="1450" spans="1:14" x14ac:dyDescent="0.25">
      <c r="A1450" t="s">
        <v>8</v>
      </c>
      <c r="B1450" t="s">
        <v>314</v>
      </c>
      <c r="C1450" t="s">
        <v>9</v>
      </c>
      <c r="D1450" t="s">
        <v>315</v>
      </c>
      <c r="E1450" t="s">
        <v>242</v>
      </c>
      <c r="F1450" t="s">
        <v>238</v>
      </c>
      <c r="G1450" t="s">
        <v>9</v>
      </c>
      <c r="H1450" s="1">
        <v>-1</v>
      </c>
      <c r="I1450" s="1">
        <v>0</v>
      </c>
      <c r="J1450" s="1">
        <v>-0.01</v>
      </c>
      <c r="K1450" s="1">
        <v>0</v>
      </c>
      <c r="L1450" t="s">
        <v>9</v>
      </c>
      <c r="M1450" t="s">
        <v>9</v>
      </c>
      <c r="N1450" t="s">
        <v>357</v>
      </c>
    </row>
    <row r="1451" spans="1:14" x14ac:dyDescent="0.25">
      <c r="A1451" t="s">
        <v>8</v>
      </c>
      <c r="B1451" t="s">
        <v>314</v>
      </c>
      <c r="C1451" t="s">
        <v>9</v>
      </c>
      <c r="D1451" t="s">
        <v>315</v>
      </c>
      <c r="E1451" t="s">
        <v>242</v>
      </c>
      <c r="F1451" t="s">
        <v>239</v>
      </c>
      <c r="G1451" t="s">
        <v>9</v>
      </c>
      <c r="H1451" s="1">
        <v>20</v>
      </c>
      <c r="I1451" s="1">
        <v>20</v>
      </c>
      <c r="J1451" s="1">
        <v>0.26760563380281699</v>
      </c>
      <c r="K1451" s="1">
        <v>0.26760563380281699</v>
      </c>
      <c r="L1451" t="s">
        <v>9</v>
      </c>
      <c r="M1451" t="s">
        <v>9</v>
      </c>
      <c r="N1451" t="s">
        <v>357</v>
      </c>
    </row>
    <row r="1452" spans="1:14" x14ac:dyDescent="0.25">
      <c r="A1452" t="s">
        <v>8</v>
      </c>
      <c r="B1452" t="s">
        <v>314</v>
      </c>
      <c r="C1452" t="s">
        <v>9</v>
      </c>
      <c r="D1452" t="s">
        <v>315</v>
      </c>
      <c r="E1452" t="s">
        <v>166</v>
      </c>
      <c r="F1452" t="s">
        <v>252</v>
      </c>
      <c r="G1452" t="s">
        <v>9</v>
      </c>
      <c r="H1452" s="1">
        <v>-1</v>
      </c>
      <c r="I1452" s="1">
        <v>0</v>
      </c>
      <c r="J1452" s="1">
        <v>-0.01</v>
      </c>
      <c r="K1452" s="1">
        <v>0</v>
      </c>
      <c r="L1452" t="s">
        <v>9</v>
      </c>
      <c r="M1452" t="s">
        <v>9</v>
      </c>
      <c r="N1452" t="s">
        <v>357</v>
      </c>
    </row>
    <row r="1453" spans="1:14" x14ac:dyDescent="0.25">
      <c r="A1453" t="s">
        <v>8</v>
      </c>
      <c r="B1453" t="s">
        <v>314</v>
      </c>
      <c r="C1453" t="s">
        <v>9</v>
      </c>
      <c r="D1453" t="s">
        <v>315</v>
      </c>
      <c r="E1453" t="s">
        <v>242</v>
      </c>
      <c r="F1453" t="s">
        <v>237</v>
      </c>
      <c r="G1453" t="s">
        <v>9</v>
      </c>
      <c r="H1453" s="1">
        <v>-1</v>
      </c>
      <c r="I1453" s="1">
        <v>0</v>
      </c>
      <c r="J1453" s="1">
        <v>-0.01</v>
      </c>
      <c r="K1453" s="1">
        <v>0</v>
      </c>
      <c r="L1453" t="s">
        <v>9</v>
      </c>
      <c r="M1453" t="s">
        <v>9</v>
      </c>
      <c r="N1453" t="s">
        <v>357</v>
      </c>
    </row>
    <row r="1454" spans="1:14" x14ac:dyDescent="0.25">
      <c r="A1454" t="s">
        <v>8</v>
      </c>
      <c r="B1454" t="s">
        <v>51</v>
      </c>
      <c r="C1454" t="s">
        <v>9</v>
      </c>
      <c r="D1454" t="s">
        <v>52</v>
      </c>
      <c r="E1454" t="s">
        <v>257</v>
      </c>
      <c r="F1454" t="s">
        <v>259</v>
      </c>
      <c r="G1454" t="s">
        <v>9</v>
      </c>
      <c r="H1454" s="1">
        <v>35</v>
      </c>
      <c r="I1454" s="1">
        <v>35</v>
      </c>
      <c r="J1454" s="1">
        <v>0.32692307692307698</v>
      </c>
      <c r="K1454" s="1">
        <v>0.32692307692307698</v>
      </c>
      <c r="L1454" t="s">
        <v>9</v>
      </c>
      <c r="M1454" t="s">
        <v>9</v>
      </c>
      <c r="N1454" t="s">
        <v>357</v>
      </c>
    </row>
    <row r="1455" spans="1:14" x14ac:dyDescent="0.25">
      <c r="A1455" t="s">
        <v>8</v>
      </c>
      <c r="B1455" t="s">
        <v>51</v>
      </c>
      <c r="C1455" t="s">
        <v>9</v>
      </c>
      <c r="D1455" t="s">
        <v>52</v>
      </c>
      <c r="E1455" t="s">
        <v>242</v>
      </c>
      <c r="F1455" t="s">
        <v>238</v>
      </c>
      <c r="G1455" t="s">
        <v>9</v>
      </c>
      <c r="H1455" s="1">
        <v>-1</v>
      </c>
      <c r="I1455" s="1">
        <v>0</v>
      </c>
      <c r="J1455" s="1">
        <v>-0.01</v>
      </c>
      <c r="K1455" s="1">
        <v>0</v>
      </c>
      <c r="L1455" t="s">
        <v>9</v>
      </c>
      <c r="M1455" t="s">
        <v>9</v>
      </c>
      <c r="N1455" t="s">
        <v>357</v>
      </c>
    </row>
    <row r="1456" spans="1:14" x14ac:dyDescent="0.25">
      <c r="A1456" t="s">
        <v>8</v>
      </c>
      <c r="B1456" t="s">
        <v>51</v>
      </c>
      <c r="C1456" t="s">
        <v>9</v>
      </c>
      <c r="D1456" t="s">
        <v>52</v>
      </c>
      <c r="E1456" t="s">
        <v>10</v>
      </c>
      <c r="F1456" t="s">
        <v>240</v>
      </c>
      <c r="G1456" t="s">
        <v>9</v>
      </c>
      <c r="H1456" s="1">
        <v>1</v>
      </c>
      <c r="I1456" s="1" t="s">
        <v>9</v>
      </c>
      <c r="J1456" s="1" t="s">
        <v>9</v>
      </c>
      <c r="K1456" s="1" t="s">
        <v>9</v>
      </c>
      <c r="L1456" t="s">
        <v>9</v>
      </c>
      <c r="M1456" t="s">
        <v>9</v>
      </c>
      <c r="N1456" t="s">
        <v>357</v>
      </c>
    </row>
    <row r="1457" spans="1:14" x14ac:dyDescent="0.25">
      <c r="A1457" t="s">
        <v>8</v>
      </c>
      <c r="B1457" t="s">
        <v>51</v>
      </c>
      <c r="C1457" t="s">
        <v>9</v>
      </c>
      <c r="D1457" t="s">
        <v>52</v>
      </c>
      <c r="E1457" t="s">
        <v>172</v>
      </c>
      <c r="F1457" t="s">
        <v>9</v>
      </c>
      <c r="G1457" t="s">
        <v>9</v>
      </c>
      <c r="H1457" s="1" t="s">
        <v>9</v>
      </c>
      <c r="I1457" s="1" t="s">
        <v>9</v>
      </c>
      <c r="J1457" s="1" t="s">
        <v>9</v>
      </c>
      <c r="K1457" s="1" t="s">
        <v>9</v>
      </c>
      <c r="L1457">
        <v>8.1578900000000001</v>
      </c>
      <c r="M1457">
        <v>10</v>
      </c>
      <c r="N1457" t="s">
        <v>357</v>
      </c>
    </row>
    <row r="1458" spans="1:14" x14ac:dyDescent="0.25">
      <c r="A1458" t="s">
        <v>8</v>
      </c>
      <c r="B1458" t="s">
        <v>51</v>
      </c>
      <c r="C1458" t="s">
        <v>9</v>
      </c>
      <c r="D1458" t="s">
        <v>52</v>
      </c>
      <c r="E1458" t="s">
        <v>165</v>
      </c>
      <c r="F1458" t="s">
        <v>9</v>
      </c>
      <c r="G1458" t="s">
        <v>9</v>
      </c>
      <c r="H1458" s="1" t="s">
        <v>9</v>
      </c>
      <c r="I1458" s="1" t="s">
        <v>9</v>
      </c>
      <c r="J1458" s="1" t="s">
        <v>9</v>
      </c>
      <c r="K1458" s="1" t="s">
        <v>9</v>
      </c>
      <c r="L1458">
        <v>28.39423</v>
      </c>
      <c r="M1458">
        <v>28</v>
      </c>
      <c r="N1458" t="s">
        <v>357</v>
      </c>
    </row>
    <row r="1459" spans="1:14" x14ac:dyDescent="0.25">
      <c r="A1459" t="s">
        <v>8</v>
      </c>
      <c r="B1459" t="s">
        <v>51</v>
      </c>
      <c r="C1459" t="s">
        <v>9</v>
      </c>
      <c r="D1459" t="s">
        <v>52</v>
      </c>
      <c r="E1459" t="s">
        <v>242</v>
      </c>
      <c r="F1459" t="s">
        <v>248</v>
      </c>
      <c r="G1459" t="s">
        <v>9</v>
      </c>
      <c r="H1459" s="1">
        <v>40</v>
      </c>
      <c r="I1459" s="1">
        <v>40</v>
      </c>
      <c r="J1459" s="1">
        <v>0.394230769230769</v>
      </c>
      <c r="K1459" s="1">
        <v>0.394230769230769</v>
      </c>
      <c r="L1459" t="s">
        <v>9</v>
      </c>
      <c r="M1459" t="s">
        <v>9</v>
      </c>
      <c r="N1459" t="s">
        <v>357</v>
      </c>
    </row>
    <row r="1460" spans="1:14" x14ac:dyDescent="0.25">
      <c r="A1460" t="s">
        <v>8</v>
      </c>
      <c r="B1460" t="s">
        <v>51</v>
      </c>
      <c r="C1460" t="s">
        <v>9</v>
      </c>
      <c r="D1460" t="s">
        <v>52</v>
      </c>
      <c r="E1460" t="s">
        <v>353</v>
      </c>
      <c r="F1460" t="s">
        <v>13</v>
      </c>
      <c r="G1460" t="s">
        <v>9</v>
      </c>
      <c r="H1460" s="1">
        <v>25</v>
      </c>
      <c r="I1460" s="1">
        <v>25</v>
      </c>
      <c r="J1460" s="1">
        <v>0.240384615384615</v>
      </c>
      <c r="K1460" s="1">
        <v>0.240384615384615</v>
      </c>
      <c r="L1460" t="s">
        <v>9</v>
      </c>
      <c r="M1460" t="s">
        <v>9</v>
      </c>
      <c r="N1460" t="s">
        <v>357</v>
      </c>
    </row>
    <row r="1461" spans="1:14" x14ac:dyDescent="0.25">
      <c r="A1461" t="s">
        <v>8</v>
      </c>
      <c r="B1461" t="s">
        <v>51</v>
      </c>
      <c r="C1461" t="s">
        <v>9</v>
      </c>
      <c r="D1461" t="s">
        <v>52</v>
      </c>
      <c r="E1461" t="s">
        <v>166</v>
      </c>
      <c r="F1461" t="s">
        <v>253</v>
      </c>
      <c r="G1461" t="s">
        <v>9</v>
      </c>
      <c r="H1461" s="1">
        <v>-1</v>
      </c>
      <c r="I1461" s="1">
        <v>0</v>
      </c>
      <c r="J1461" s="1">
        <v>-0.01</v>
      </c>
      <c r="K1461" s="1">
        <v>0</v>
      </c>
      <c r="L1461" t="s">
        <v>9</v>
      </c>
      <c r="M1461" t="s">
        <v>9</v>
      </c>
      <c r="N1461" t="s">
        <v>357</v>
      </c>
    </row>
    <row r="1462" spans="1:14" x14ac:dyDescent="0.25">
      <c r="A1462" t="s">
        <v>8</v>
      </c>
      <c r="B1462" t="s">
        <v>51</v>
      </c>
      <c r="C1462" t="s">
        <v>9</v>
      </c>
      <c r="D1462" t="s">
        <v>52</v>
      </c>
      <c r="E1462" t="s">
        <v>166</v>
      </c>
      <c r="F1462" t="s">
        <v>171</v>
      </c>
      <c r="G1462" t="s">
        <v>9</v>
      </c>
      <c r="H1462" s="1">
        <v>-1</v>
      </c>
      <c r="I1462" s="1">
        <v>0</v>
      </c>
      <c r="J1462" s="1">
        <v>-0.01</v>
      </c>
      <c r="K1462" s="1">
        <v>0</v>
      </c>
      <c r="L1462" t="s">
        <v>9</v>
      </c>
      <c r="M1462" t="s">
        <v>9</v>
      </c>
      <c r="N1462" t="s">
        <v>357</v>
      </c>
    </row>
    <row r="1463" spans="1:14" x14ac:dyDescent="0.25">
      <c r="A1463" t="s">
        <v>8</v>
      </c>
      <c r="B1463" t="s">
        <v>51</v>
      </c>
      <c r="C1463" t="s">
        <v>9</v>
      </c>
      <c r="D1463" t="s">
        <v>52</v>
      </c>
      <c r="E1463" t="s">
        <v>257</v>
      </c>
      <c r="F1463" t="s">
        <v>258</v>
      </c>
      <c r="G1463" t="s">
        <v>9</v>
      </c>
      <c r="H1463" s="1">
        <v>25</v>
      </c>
      <c r="I1463" s="1">
        <v>25</v>
      </c>
      <c r="J1463" s="1">
        <v>0.22115384615384601</v>
      </c>
      <c r="K1463" s="1">
        <v>0.22115384615384601</v>
      </c>
      <c r="L1463" t="s">
        <v>9</v>
      </c>
      <c r="M1463" t="s">
        <v>9</v>
      </c>
      <c r="N1463" t="s">
        <v>357</v>
      </c>
    </row>
    <row r="1464" spans="1:14" x14ac:dyDescent="0.25">
      <c r="A1464" t="s">
        <v>8</v>
      </c>
      <c r="B1464" t="s">
        <v>51</v>
      </c>
      <c r="C1464" t="s">
        <v>9</v>
      </c>
      <c r="D1464" t="s">
        <v>52</v>
      </c>
      <c r="E1464" t="s">
        <v>353</v>
      </c>
      <c r="F1464" t="s">
        <v>14</v>
      </c>
      <c r="G1464" t="s">
        <v>9</v>
      </c>
      <c r="H1464" s="1">
        <v>45</v>
      </c>
      <c r="I1464" s="1">
        <v>45</v>
      </c>
      <c r="J1464" s="1">
        <v>0.43269230769230799</v>
      </c>
      <c r="K1464" s="1">
        <v>0.43269230769230799</v>
      </c>
      <c r="L1464" t="s">
        <v>9</v>
      </c>
      <c r="M1464" t="s">
        <v>9</v>
      </c>
      <c r="N1464" t="s">
        <v>357</v>
      </c>
    </row>
    <row r="1465" spans="1:14" x14ac:dyDescent="0.25">
      <c r="A1465" t="s">
        <v>8</v>
      </c>
      <c r="B1465" t="s">
        <v>51</v>
      </c>
      <c r="C1465" t="s">
        <v>9</v>
      </c>
      <c r="D1465" t="s">
        <v>52</v>
      </c>
      <c r="E1465" t="s">
        <v>242</v>
      </c>
      <c r="F1465" t="s">
        <v>236</v>
      </c>
      <c r="G1465" t="s">
        <v>9</v>
      </c>
      <c r="H1465" s="1">
        <v>-1</v>
      </c>
      <c r="I1465" s="1">
        <v>0</v>
      </c>
      <c r="J1465" s="1">
        <v>-0.01</v>
      </c>
      <c r="K1465" s="1">
        <v>0</v>
      </c>
      <c r="L1465" t="s">
        <v>9</v>
      </c>
      <c r="M1465" t="s">
        <v>9</v>
      </c>
      <c r="N1465" t="s">
        <v>357</v>
      </c>
    </row>
    <row r="1466" spans="1:14" x14ac:dyDescent="0.25">
      <c r="A1466" t="s">
        <v>8</v>
      </c>
      <c r="B1466" t="s">
        <v>51</v>
      </c>
      <c r="C1466" t="s">
        <v>9</v>
      </c>
      <c r="D1466" t="s">
        <v>52</v>
      </c>
      <c r="E1466" t="s">
        <v>168</v>
      </c>
      <c r="F1466" t="s">
        <v>273</v>
      </c>
      <c r="G1466" t="s">
        <v>9</v>
      </c>
      <c r="H1466" s="1">
        <v>50</v>
      </c>
      <c r="I1466" s="1">
        <v>50</v>
      </c>
      <c r="J1466" s="1">
        <v>0.47115384615384598</v>
      </c>
      <c r="K1466" s="1">
        <v>0.47115384615384598</v>
      </c>
      <c r="L1466" t="s">
        <v>9</v>
      </c>
      <c r="M1466" t="s">
        <v>9</v>
      </c>
      <c r="N1466" t="s">
        <v>357</v>
      </c>
    </row>
    <row r="1467" spans="1:14" x14ac:dyDescent="0.25">
      <c r="A1467" t="s">
        <v>8</v>
      </c>
      <c r="B1467" t="s">
        <v>51</v>
      </c>
      <c r="C1467" t="s">
        <v>9</v>
      </c>
      <c r="D1467" t="s">
        <v>52</v>
      </c>
      <c r="E1467" t="s">
        <v>353</v>
      </c>
      <c r="F1467" t="s">
        <v>16</v>
      </c>
      <c r="G1467" t="s">
        <v>9</v>
      </c>
      <c r="H1467" s="1">
        <v>-1</v>
      </c>
      <c r="I1467" s="1">
        <v>0</v>
      </c>
      <c r="J1467" s="1">
        <v>-0.01</v>
      </c>
      <c r="K1467" s="1">
        <v>0</v>
      </c>
      <c r="L1467" t="s">
        <v>9</v>
      </c>
      <c r="M1467" t="s">
        <v>9</v>
      </c>
      <c r="N1467" t="s">
        <v>357</v>
      </c>
    </row>
    <row r="1468" spans="1:14" x14ac:dyDescent="0.25">
      <c r="A1468" t="s">
        <v>8</v>
      </c>
      <c r="B1468" t="s">
        <v>51</v>
      </c>
      <c r="C1468" t="s">
        <v>9</v>
      </c>
      <c r="D1468" t="s">
        <v>52</v>
      </c>
      <c r="E1468" t="s">
        <v>257</v>
      </c>
      <c r="F1468" t="s">
        <v>260</v>
      </c>
      <c r="G1468" t="s">
        <v>9</v>
      </c>
      <c r="H1468" s="1">
        <v>25</v>
      </c>
      <c r="I1468" s="1">
        <v>25</v>
      </c>
      <c r="J1468" s="1">
        <v>0.240384615384615</v>
      </c>
      <c r="K1468" s="1">
        <v>0.240384615384615</v>
      </c>
      <c r="L1468" t="s">
        <v>9</v>
      </c>
      <c r="M1468" t="s">
        <v>9</v>
      </c>
      <c r="N1468" t="s">
        <v>357</v>
      </c>
    </row>
    <row r="1469" spans="1:14" x14ac:dyDescent="0.25">
      <c r="A1469" t="s">
        <v>8</v>
      </c>
      <c r="B1469" t="s">
        <v>51</v>
      </c>
      <c r="C1469" t="s">
        <v>9</v>
      </c>
      <c r="D1469" t="s">
        <v>52</v>
      </c>
      <c r="E1469" t="s">
        <v>229</v>
      </c>
      <c r="F1469" t="s">
        <v>217</v>
      </c>
      <c r="G1469" t="s">
        <v>9</v>
      </c>
      <c r="H1469" s="1">
        <v>-1</v>
      </c>
      <c r="I1469" s="1">
        <v>0</v>
      </c>
      <c r="J1469" s="1">
        <v>-0.01</v>
      </c>
      <c r="K1469" s="1">
        <v>0</v>
      </c>
      <c r="L1469" t="s">
        <v>9</v>
      </c>
      <c r="M1469" t="s">
        <v>9</v>
      </c>
      <c r="N1469" t="s">
        <v>357</v>
      </c>
    </row>
    <row r="1470" spans="1:14" x14ac:dyDescent="0.25">
      <c r="A1470" t="s">
        <v>8</v>
      </c>
      <c r="B1470" t="s">
        <v>51</v>
      </c>
      <c r="C1470" t="s">
        <v>9</v>
      </c>
      <c r="D1470" t="s">
        <v>52</v>
      </c>
      <c r="E1470" t="s">
        <v>232</v>
      </c>
      <c r="F1470" t="s">
        <v>9</v>
      </c>
      <c r="G1470" t="s">
        <v>9</v>
      </c>
      <c r="H1470" s="1">
        <v>105</v>
      </c>
      <c r="I1470" s="1">
        <v>105</v>
      </c>
      <c r="J1470" s="1">
        <v>1</v>
      </c>
      <c r="K1470" s="1">
        <v>1</v>
      </c>
      <c r="L1470" t="s">
        <v>9</v>
      </c>
      <c r="M1470" t="s">
        <v>9</v>
      </c>
      <c r="N1470" t="s">
        <v>357</v>
      </c>
    </row>
    <row r="1471" spans="1:14" x14ac:dyDescent="0.25">
      <c r="A1471" t="s">
        <v>8</v>
      </c>
      <c r="B1471" t="s">
        <v>51</v>
      </c>
      <c r="C1471" t="s">
        <v>9</v>
      </c>
      <c r="D1471" t="s">
        <v>52</v>
      </c>
      <c r="E1471" t="s">
        <v>229</v>
      </c>
      <c r="F1471" t="s">
        <v>231</v>
      </c>
      <c r="G1471" t="s">
        <v>9</v>
      </c>
      <c r="H1471" s="1">
        <v>80</v>
      </c>
      <c r="I1471" s="1">
        <v>80</v>
      </c>
      <c r="J1471" s="1">
        <v>0.78846153846153799</v>
      </c>
      <c r="K1471" s="1">
        <v>0.78846153846153799</v>
      </c>
      <c r="L1471" t="s">
        <v>9</v>
      </c>
      <c r="M1471" t="s">
        <v>9</v>
      </c>
      <c r="N1471" t="s">
        <v>357</v>
      </c>
    </row>
    <row r="1472" spans="1:14" x14ac:dyDescent="0.25">
      <c r="A1472" t="s">
        <v>8</v>
      </c>
      <c r="B1472" t="s">
        <v>51</v>
      </c>
      <c r="C1472" t="s">
        <v>9</v>
      </c>
      <c r="D1472" t="s">
        <v>52</v>
      </c>
      <c r="E1472" t="s">
        <v>242</v>
      </c>
      <c r="F1472" t="s">
        <v>234</v>
      </c>
      <c r="G1472" t="s">
        <v>9</v>
      </c>
      <c r="H1472" s="1">
        <v>-1</v>
      </c>
      <c r="I1472" s="1">
        <v>0</v>
      </c>
      <c r="J1472" s="1">
        <v>-0.01</v>
      </c>
      <c r="K1472" s="1">
        <v>0</v>
      </c>
      <c r="L1472" t="s">
        <v>9</v>
      </c>
      <c r="M1472" t="s">
        <v>9</v>
      </c>
      <c r="N1472" t="s">
        <v>357</v>
      </c>
    </row>
    <row r="1473" spans="1:14" x14ac:dyDescent="0.25">
      <c r="A1473" t="s">
        <v>8</v>
      </c>
      <c r="B1473" t="s">
        <v>51</v>
      </c>
      <c r="C1473" t="s">
        <v>9</v>
      </c>
      <c r="D1473" t="s">
        <v>52</v>
      </c>
      <c r="E1473" t="s">
        <v>166</v>
      </c>
      <c r="F1473" t="s">
        <v>254</v>
      </c>
      <c r="G1473" t="s">
        <v>9</v>
      </c>
      <c r="H1473" s="1">
        <v>25</v>
      </c>
      <c r="I1473" s="1">
        <v>25</v>
      </c>
      <c r="J1473" s="1">
        <v>0.22115384615384601</v>
      </c>
      <c r="K1473" s="1">
        <v>0.22115384615384601</v>
      </c>
      <c r="L1473" t="s">
        <v>9</v>
      </c>
      <c r="M1473" t="s">
        <v>9</v>
      </c>
      <c r="N1473" t="s">
        <v>357</v>
      </c>
    </row>
    <row r="1474" spans="1:14" x14ac:dyDescent="0.25">
      <c r="A1474" t="s">
        <v>8</v>
      </c>
      <c r="B1474" t="s">
        <v>51</v>
      </c>
      <c r="C1474" t="s">
        <v>9</v>
      </c>
      <c r="D1474" t="s">
        <v>52</v>
      </c>
      <c r="E1474" t="s">
        <v>257</v>
      </c>
      <c r="F1474" t="s">
        <v>228</v>
      </c>
      <c r="G1474" t="s">
        <v>9</v>
      </c>
      <c r="H1474" s="1">
        <v>-1</v>
      </c>
      <c r="I1474" s="1">
        <v>0</v>
      </c>
      <c r="J1474" s="1">
        <v>-0.01</v>
      </c>
      <c r="K1474" s="1">
        <v>0</v>
      </c>
      <c r="L1474" t="s">
        <v>9</v>
      </c>
      <c r="M1474" t="s">
        <v>9</v>
      </c>
      <c r="N1474" t="s">
        <v>357</v>
      </c>
    </row>
    <row r="1475" spans="1:14" x14ac:dyDescent="0.25">
      <c r="A1475" t="s">
        <v>8</v>
      </c>
      <c r="B1475" t="s">
        <v>51</v>
      </c>
      <c r="C1475" t="s">
        <v>9</v>
      </c>
      <c r="D1475" t="s">
        <v>52</v>
      </c>
      <c r="E1475" t="s">
        <v>166</v>
      </c>
      <c r="F1475" t="s">
        <v>169</v>
      </c>
      <c r="G1475" t="s">
        <v>9</v>
      </c>
      <c r="H1475" s="1">
        <v>70</v>
      </c>
      <c r="I1475" s="1">
        <v>70</v>
      </c>
      <c r="J1475" s="1">
        <v>0.66346153846153799</v>
      </c>
      <c r="K1475" s="1">
        <v>0.66346153846153799</v>
      </c>
      <c r="L1475" t="s">
        <v>9</v>
      </c>
      <c r="M1475" t="s">
        <v>9</v>
      </c>
      <c r="N1475" t="s">
        <v>357</v>
      </c>
    </row>
    <row r="1476" spans="1:14" x14ac:dyDescent="0.25">
      <c r="A1476" t="s">
        <v>8</v>
      </c>
      <c r="B1476" t="s">
        <v>51</v>
      </c>
      <c r="C1476" t="s">
        <v>9</v>
      </c>
      <c r="D1476" t="s">
        <v>52</v>
      </c>
      <c r="E1476" t="s">
        <v>180</v>
      </c>
      <c r="F1476" t="s">
        <v>228</v>
      </c>
      <c r="G1476" t="s">
        <v>228</v>
      </c>
      <c r="H1476" s="1">
        <v>-1</v>
      </c>
      <c r="I1476" s="1">
        <v>0</v>
      </c>
      <c r="J1476" s="1">
        <v>-0.01</v>
      </c>
      <c r="K1476" s="1">
        <v>0</v>
      </c>
      <c r="L1476" t="s">
        <v>9</v>
      </c>
      <c r="M1476" t="s">
        <v>9</v>
      </c>
      <c r="N1476" t="s">
        <v>357</v>
      </c>
    </row>
    <row r="1477" spans="1:14" x14ac:dyDescent="0.25">
      <c r="A1477" t="s">
        <v>8</v>
      </c>
      <c r="B1477" t="s">
        <v>51</v>
      </c>
      <c r="C1477" t="s">
        <v>9</v>
      </c>
      <c r="D1477" t="s">
        <v>52</v>
      </c>
      <c r="E1477" t="s">
        <v>166</v>
      </c>
      <c r="F1477" t="s">
        <v>248</v>
      </c>
      <c r="G1477" t="s">
        <v>9</v>
      </c>
      <c r="H1477" s="1">
        <v>-1</v>
      </c>
      <c r="I1477" s="1">
        <v>0</v>
      </c>
      <c r="J1477" s="1">
        <v>-0.01</v>
      </c>
      <c r="K1477" s="1">
        <v>0</v>
      </c>
      <c r="L1477" t="s">
        <v>9</v>
      </c>
      <c r="M1477" t="s">
        <v>9</v>
      </c>
      <c r="N1477" t="s">
        <v>357</v>
      </c>
    </row>
    <row r="1478" spans="1:14" x14ac:dyDescent="0.25">
      <c r="A1478" t="s">
        <v>8</v>
      </c>
      <c r="B1478" t="s">
        <v>51</v>
      </c>
      <c r="C1478" t="s">
        <v>9</v>
      </c>
      <c r="D1478" t="s">
        <v>52</v>
      </c>
      <c r="E1478" t="s">
        <v>229</v>
      </c>
      <c r="F1478" t="s">
        <v>230</v>
      </c>
      <c r="G1478" t="s">
        <v>9</v>
      </c>
      <c r="H1478" s="1">
        <v>20</v>
      </c>
      <c r="I1478" s="1">
        <v>20</v>
      </c>
      <c r="J1478" s="1">
        <v>0.18269230769230799</v>
      </c>
      <c r="K1478" s="1">
        <v>0.18269230769230799</v>
      </c>
      <c r="L1478" t="s">
        <v>9</v>
      </c>
      <c r="M1478" t="s">
        <v>9</v>
      </c>
      <c r="N1478" t="s">
        <v>357</v>
      </c>
    </row>
    <row r="1479" spans="1:14" x14ac:dyDescent="0.25">
      <c r="A1479" t="s">
        <v>8</v>
      </c>
      <c r="B1479" t="s">
        <v>51</v>
      </c>
      <c r="C1479" t="s">
        <v>9</v>
      </c>
      <c r="D1479" t="s">
        <v>52</v>
      </c>
      <c r="E1479" t="s">
        <v>257</v>
      </c>
      <c r="F1479" t="s">
        <v>280</v>
      </c>
      <c r="G1479" t="s">
        <v>9</v>
      </c>
      <c r="H1479" s="1">
        <v>-1</v>
      </c>
      <c r="I1479" s="1">
        <v>0</v>
      </c>
      <c r="J1479" s="1">
        <v>-0.01</v>
      </c>
      <c r="K1479" s="1">
        <v>0</v>
      </c>
      <c r="L1479" t="s">
        <v>9</v>
      </c>
      <c r="M1479" t="s">
        <v>9</v>
      </c>
      <c r="N1479" t="s">
        <v>357</v>
      </c>
    </row>
    <row r="1480" spans="1:14" x14ac:dyDescent="0.25">
      <c r="A1480" t="s">
        <v>8</v>
      </c>
      <c r="B1480" t="s">
        <v>51</v>
      </c>
      <c r="C1480" t="s">
        <v>9</v>
      </c>
      <c r="D1480" t="s">
        <v>52</v>
      </c>
      <c r="E1480" t="s">
        <v>242</v>
      </c>
      <c r="F1480" t="s">
        <v>235</v>
      </c>
      <c r="G1480" t="s">
        <v>9</v>
      </c>
      <c r="H1480" s="1">
        <v>20</v>
      </c>
      <c r="I1480" s="1">
        <v>20</v>
      </c>
      <c r="J1480" s="1">
        <v>0.20192307692307701</v>
      </c>
      <c r="K1480" s="1">
        <v>0.20192307692307701</v>
      </c>
      <c r="L1480" t="s">
        <v>9</v>
      </c>
      <c r="M1480" t="s">
        <v>9</v>
      </c>
      <c r="N1480" t="s">
        <v>357</v>
      </c>
    </row>
    <row r="1481" spans="1:14" x14ac:dyDescent="0.25">
      <c r="A1481" t="s">
        <v>8</v>
      </c>
      <c r="B1481" t="s">
        <v>51</v>
      </c>
      <c r="C1481" t="s">
        <v>9</v>
      </c>
      <c r="D1481" t="s">
        <v>52</v>
      </c>
      <c r="E1481" t="s">
        <v>353</v>
      </c>
      <c r="F1481" t="s">
        <v>15</v>
      </c>
      <c r="G1481" t="s">
        <v>9</v>
      </c>
      <c r="H1481" s="1">
        <v>25</v>
      </c>
      <c r="I1481" s="1">
        <v>25</v>
      </c>
      <c r="J1481" s="1">
        <v>0.240384615384615</v>
      </c>
      <c r="K1481" s="1">
        <v>0.240384615384615</v>
      </c>
      <c r="L1481" t="s">
        <v>9</v>
      </c>
      <c r="M1481" t="s">
        <v>9</v>
      </c>
      <c r="N1481" t="s">
        <v>357</v>
      </c>
    </row>
    <row r="1482" spans="1:14" x14ac:dyDescent="0.25">
      <c r="A1482" t="s">
        <v>8</v>
      </c>
      <c r="B1482" t="s">
        <v>51</v>
      </c>
      <c r="C1482" t="s">
        <v>9</v>
      </c>
      <c r="D1482" t="s">
        <v>52</v>
      </c>
      <c r="E1482" t="s">
        <v>242</v>
      </c>
      <c r="F1482" t="s">
        <v>237</v>
      </c>
      <c r="G1482" t="s">
        <v>9</v>
      </c>
      <c r="H1482" s="1">
        <v>-1</v>
      </c>
      <c r="I1482" s="1">
        <v>0</v>
      </c>
      <c r="J1482" s="1">
        <v>-0.01</v>
      </c>
      <c r="K1482" s="1">
        <v>0</v>
      </c>
      <c r="L1482" t="s">
        <v>9</v>
      </c>
      <c r="M1482" t="s">
        <v>9</v>
      </c>
      <c r="N1482" t="s">
        <v>357</v>
      </c>
    </row>
    <row r="1483" spans="1:14" x14ac:dyDescent="0.25">
      <c r="A1483" t="s">
        <v>8</v>
      </c>
      <c r="B1483" t="s">
        <v>51</v>
      </c>
      <c r="C1483" t="s">
        <v>9</v>
      </c>
      <c r="D1483" t="s">
        <v>52</v>
      </c>
      <c r="E1483" t="s">
        <v>166</v>
      </c>
      <c r="F1483" t="s">
        <v>170</v>
      </c>
      <c r="G1483" t="s">
        <v>9</v>
      </c>
      <c r="H1483" s="1">
        <v>5</v>
      </c>
      <c r="I1483" s="1">
        <v>5</v>
      </c>
      <c r="J1483" s="1">
        <v>5.7692307692307702E-2</v>
      </c>
      <c r="K1483" s="1">
        <v>5.7692307692307702E-2</v>
      </c>
      <c r="L1483" t="s">
        <v>9</v>
      </c>
      <c r="M1483" t="s">
        <v>9</v>
      </c>
      <c r="N1483" t="s">
        <v>357</v>
      </c>
    </row>
    <row r="1484" spans="1:14" x14ac:dyDescent="0.25">
      <c r="A1484" t="s">
        <v>8</v>
      </c>
      <c r="B1484" t="s">
        <v>51</v>
      </c>
      <c r="C1484" t="s">
        <v>9</v>
      </c>
      <c r="D1484" t="s">
        <v>52</v>
      </c>
      <c r="E1484" t="s">
        <v>166</v>
      </c>
      <c r="F1484" t="s">
        <v>167</v>
      </c>
      <c r="G1484" t="s">
        <v>9</v>
      </c>
      <c r="H1484" s="1">
        <v>-1</v>
      </c>
      <c r="I1484" s="1">
        <v>0</v>
      </c>
      <c r="J1484" s="1">
        <v>-0.01</v>
      </c>
      <c r="K1484" s="1">
        <v>0</v>
      </c>
      <c r="L1484" t="s">
        <v>9</v>
      </c>
      <c r="M1484" t="s">
        <v>9</v>
      </c>
      <c r="N1484" t="s">
        <v>357</v>
      </c>
    </row>
    <row r="1485" spans="1:14" x14ac:dyDescent="0.25">
      <c r="A1485" t="s">
        <v>8</v>
      </c>
      <c r="B1485" t="s">
        <v>51</v>
      </c>
      <c r="C1485" t="s">
        <v>9</v>
      </c>
      <c r="D1485" t="s">
        <v>52</v>
      </c>
      <c r="E1485" t="s">
        <v>168</v>
      </c>
      <c r="F1485" t="s">
        <v>274</v>
      </c>
      <c r="G1485" t="s">
        <v>9</v>
      </c>
      <c r="H1485" s="1">
        <v>10</v>
      </c>
      <c r="I1485" s="1">
        <v>10</v>
      </c>
      <c r="J1485" s="1">
        <v>0.105769230769231</v>
      </c>
      <c r="K1485" s="1">
        <v>0.105769230769231</v>
      </c>
      <c r="L1485" t="s">
        <v>9</v>
      </c>
      <c r="M1485" t="s">
        <v>9</v>
      </c>
      <c r="N1485" t="s">
        <v>357</v>
      </c>
    </row>
    <row r="1486" spans="1:14" x14ac:dyDescent="0.25">
      <c r="A1486" t="s">
        <v>8</v>
      </c>
      <c r="B1486" t="s">
        <v>51</v>
      </c>
      <c r="C1486" t="s">
        <v>9</v>
      </c>
      <c r="D1486" t="s">
        <v>52</v>
      </c>
      <c r="E1486" t="s">
        <v>180</v>
      </c>
      <c r="F1486" t="s">
        <v>218</v>
      </c>
      <c r="G1486" t="s">
        <v>215</v>
      </c>
      <c r="H1486" s="1">
        <v>100</v>
      </c>
      <c r="I1486" s="1">
        <v>100</v>
      </c>
      <c r="J1486" s="1">
        <v>0.96153846153846201</v>
      </c>
      <c r="K1486" s="1">
        <v>0.96153846153846201</v>
      </c>
      <c r="L1486" t="s">
        <v>9</v>
      </c>
      <c r="M1486" t="s">
        <v>9</v>
      </c>
      <c r="N1486" t="s">
        <v>357</v>
      </c>
    </row>
    <row r="1487" spans="1:14" x14ac:dyDescent="0.25">
      <c r="A1487" t="s">
        <v>8</v>
      </c>
      <c r="B1487" t="s">
        <v>51</v>
      </c>
      <c r="C1487" t="s">
        <v>9</v>
      </c>
      <c r="D1487" t="s">
        <v>52</v>
      </c>
      <c r="E1487" t="s">
        <v>257</v>
      </c>
      <c r="F1487" t="s">
        <v>340</v>
      </c>
      <c r="G1487" t="s">
        <v>9</v>
      </c>
      <c r="H1487" s="1">
        <v>5</v>
      </c>
      <c r="I1487" s="1">
        <v>5</v>
      </c>
      <c r="J1487" s="1">
        <v>5.7692307692307702E-2</v>
      </c>
      <c r="K1487" s="1">
        <v>5.7692307692307702E-2</v>
      </c>
      <c r="L1487" t="s">
        <v>9</v>
      </c>
      <c r="M1487" t="s">
        <v>9</v>
      </c>
      <c r="N1487" t="s">
        <v>357</v>
      </c>
    </row>
    <row r="1488" spans="1:14" x14ac:dyDescent="0.25">
      <c r="A1488" t="s">
        <v>8</v>
      </c>
      <c r="B1488" t="s">
        <v>51</v>
      </c>
      <c r="C1488" t="s">
        <v>9</v>
      </c>
      <c r="D1488" t="s">
        <v>52</v>
      </c>
      <c r="E1488" t="s">
        <v>168</v>
      </c>
      <c r="F1488" t="s">
        <v>271</v>
      </c>
      <c r="G1488" t="s">
        <v>9</v>
      </c>
      <c r="H1488" s="1">
        <v>35</v>
      </c>
      <c r="I1488" s="1">
        <v>35</v>
      </c>
      <c r="J1488" s="1">
        <v>0.34615384615384598</v>
      </c>
      <c r="K1488" s="1">
        <v>0.34615384615384598</v>
      </c>
      <c r="L1488" t="s">
        <v>9</v>
      </c>
      <c r="M1488" t="s">
        <v>9</v>
      </c>
      <c r="N1488" t="s">
        <v>357</v>
      </c>
    </row>
    <row r="1489" spans="1:14" x14ac:dyDescent="0.25">
      <c r="A1489" t="s">
        <v>8</v>
      </c>
      <c r="B1489" t="s">
        <v>51</v>
      </c>
      <c r="C1489" t="s">
        <v>9</v>
      </c>
      <c r="D1489" t="s">
        <v>52</v>
      </c>
      <c r="E1489" t="s">
        <v>168</v>
      </c>
      <c r="F1489" t="s">
        <v>272</v>
      </c>
      <c r="G1489" t="s">
        <v>9</v>
      </c>
      <c r="H1489">
        <v>10</v>
      </c>
      <c r="I1489">
        <v>10</v>
      </c>
      <c r="J1489">
        <v>7.69230769230769E-2</v>
      </c>
      <c r="K1489">
        <v>7.69230769230769E-2</v>
      </c>
      <c r="L1489" s="1" t="s">
        <v>9</v>
      </c>
      <c r="M1489" s="1" t="s">
        <v>9</v>
      </c>
      <c r="N1489" t="s">
        <v>357</v>
      </c>
    </row>
    <row r="1490" spans="1:14" x14ac:dyDescent="0.25">
      <c r="A1490" t="s">
        <v>8</v>
      </c>
      <c r="B1490" t="s">
        <v>51</v>
      </c>
      <c r="C1490" t="s">
        <v>9</v>
      </c>
      <c r="D1490" t="s">
        <v>52</v>
      </c>
      <c r="E1490" t="s">
        <v>257</v>
      </c>
      <c r="F1490" t="s">
        <v>262</v>
      </c>
      <c r="G1490" t="s">
        <v>9</v>
      </c>
      <c r="H1490">
        <v>5</v>
      </c>
      <c r="I1490">
        <v>5</v>
      </c>
      <c r="J1490">
        <v>4.80769230769231E-2</v>
      </c>
      <c r="K1490">
        <v>4.80769230769231E-2</v>
      </c>
      <c r="L1490" s="1" t="s">
        <v>9</v>
      </c>
      <c r="M1490" s="1" t="s">
        <v>9</v>
      </c>
      <c r="N1490" t="s">
        <v>357</v>
      </c>
    </row>
    <row r="1491" spans="1:14" x14ac:dyDescent="0.25">
      <c r="A1491" t="s">
        <v>8</v>
      </c>
      <c r="B1491" t="s">
        <v>51</v>
      </c>
      <c r="C1491" t="s">
        <v>9</v>
      </c>
      <c r="D1491" t="s">
        <v>52</v>
      </c>
      <c r="E1491" t="s">
        <v>353</v>
      </c>
      <c r="F1491" t="s">
        <v>228</v>
      </c>
      <c r="G1491" t="s">
        <v>9</v>
      </c>
      <c r="H1491" s="1">
        <v>5</v>
      </c>
      <c r="I1491">
        <v>5</v>
      </c>
      <c r="J1491">
        <v>4.80769230769231E-2</v>
      </c>
      <c r="K1491">
        <v>4.80769230769231E-2</v>
      </c>
      <c r="L1491" t="s">
        <v>9</v>
      </c>
      <c r="M1491" t="s">
        <v>9</v>
      </c>
      <c r="N1491" t="s">
        <v>357</v>
      </c>
    </row>
    <row r="1492" spans="1:14" x14ac:dyDescent="0.25">
      <c r="A1492" t="s">
        <v>8</v>
      </c>
      <c r="B1492" t="s">
        <v>51</v>
      </c>
      <c r="C1492" t="s">
        <v>9</v>
      </c>
      <c r="D1492" t="s">
        <v>52</v>
      </c>
      <c r="E1492" t="s">
        <v>180</v>
      </c>
      <c r="F1492" t="s">
        <v>219</v>
      </c>
      <c r="G1492" t="s">
        <v>216</v>
      </c>
      <c r="H1492" s="1">
        <v>-1</v>
      </c>
      <c r="I1492" s="1">
        <v>0</v>
      </c>
      <c r="J1492" s="1">
        <v>-0.01</v>
      </c>
      <c r="K1492" s="1">
        <v>0</v>
      </c>
      <c r="L1492" t="s">
        <v>9</v>
      </c>
      <c r="M1492" t="s">
        <v>9</v>
      </c>
      <c r="N1492" t="s">
        <v>357</v>
      </c>
    </row>
    <row r="1493" spans="1:14" x14ac:dyDescent="0.25">
      <c r="A1493" t="s">
        <v>8</v>
      </c>
      <c r="B1493" t="s">
        <v>51</v>
      </c>
      <c r="C1493" t="s">
        <v>9</v>
      </c>
      <c r="D1493" t="s">
        <v>52</v>
      </c>
      <c r="E1493" t="s">
        <v>229</v>
      </c>
      <c r="F1493" t="s">
        <v>248</v>
      </c>
      <c r="G1493" t="s">
        <v>9</v>
      </c>
      <c r="H1493" s="1">
        <v>-1</v>
      </c>
      <c r="I1493" s="1">
        <v>0</v>
      </c>
      <c r="J1493" s="1">
        <v>-0.01</v>
      </c>
      <c r="K1493" s="1">
        <v>0</v>
      </c>
      <c r="L1493" t="s">
        <v>9</v>
      </c>
      <c r="M1493" t="s">
        <v>9</v>
      </c>
      <c r="N1493" t="s">
        <v>357</v>
      </c>
    </row>
    <row r="1494" spans="1:14" x14ac:dyDescent="0.25">
      <c r="A1494" t="s">
        <v>8</v>
      </c>
      <c r="B1494" t="s">
        <v>51</v>
      </c>
      <c r="C1494" t="s">
        <v>9</v>
      </c>
      <c r="D1494" t="s">
        <v>52</v>
      </c>
      <c r="E1494" t="s">
        <v>242</v>
      </c>
      <c r="F1494" t="s">
        <v>239</v>
      </c>
      <c r="G1494" t="s">
        <v>9</v>
      </c>
      <c r="H1494" s="1">
        <v>35</v>
      </c>
      <c r="I1494" s="1">
        <v>35</v>
      </c>
      <c r="J1494" s="1">
        <v>0.31730769230769201</v>
      </c>
      <c r="K1494" s="1">
        <v>0.31730769230769201</v>
      </c>
      <c r="L1494" t="s">
        <v>9</v>
      </c>
      <c r="M1494" t="s">
        <v>9</v>
      </c>
      <c r="N1494" t="s">
        <v>357</v>
      </c>
    </row>
    <row r="1495" spans="1:14" x14ac:dyDescent="0.25">
      <c r="A1495" t="s">
        <v>8</v>
      </c>
      <c r="B1495" t="s">
        <v>51</v>
      </c>
      <c r="C1495" t="s">
        <v>9</v>
      </c>
      <c r="D1495" t="s">
        <v>52</v>
      </c>
      <c r="E1495" t="s">
        <v>166</v>
      </c>
      <c r="F1495" t="s">
        <v>252</v>
      </c>
      <c r="G1495" t="s">
        <v>9</v>
      </c>
      <c r="H1495" s="1">
        <v>-1</v>
      </c>
      <c r="I1495" s="1">
        <v>0</v>
      </c>
      <c r="J1495" s="1">
        <v>-0.01</v>
      </c>
      <c r="K1495" s="1">
        <v>0</v>
      </c>
      <c r="L1495" t="s">
        <v>9</v>
      </c>
      <c r="M1495" t="s">
        <v>9</v>
      </c>
      <c r="N1495" t="s">
        <v>357</v>
      </c>
    </row>
    <row r="1496" spans="1:14" x14ac:dyDescent="0.25">
      <c r="A1496" t="s">
        <v>8</v>
      </c>
      <c r="B1496" t="s">
        <v>51</v>
      </c>
      <c r="C1496" t="s">
        <v>9</v>
      </c>
      <c r="D1496" t="s">
        <v>52</v>
      </c>
      <c r="E1496" t="s">
        <v>168</v>
      </c>
      <c r="F1496" t="s">
        <v>248</v>
      </c>
      <c r="G1496" t="s">
        <v>9</v>
      </c>
      <c r="H1496" s="1">
        <v>-1</v>
      </c>
      <c r="I1496" s="1">
        <v>0</v>
      </c>
      <c r="J1496" s="1">
        <v>-0.01</v>
      </c>
      <c r="K1496" s="1">
        <v>0</v>
      </c>
      <c r="L1496" t="s">
        <v>9</v>
      </c>
      <c r="M1496" t="s">
        <v>9</v>
      </c>
      <c r="N1496" t="s">
        <v>357</v>
      </c>
    </row>
    <row r="1497" spans="1:14" x14ac:dyDescent="0.25">
      <c r="A1497" t="s">
        <v>8</v>
      </c>
      <c r="B1497" t="s">
        <v>51</v>
      </c>
      <c r="C1497" t="s">
        <v>9</v>
      </c>
      <c r="D1497" t="s">
        <v>52</v>
      </c>
      <c r="E1497" t="s">
        <v>257</v>
      </c>
      <c r="F1497" t="s">
        <v>261</v>
      </c>
      <c r="G1497" t="s">
        <v>9</v>
      </c>
      <c r="H1497" s="1">
        <v>10</v>
      </c>
      <c r="I1497" s="1">
        <v>10</v>
      </c>
      <c r="J1497" s="1">
        <v>0.105769230769231</v>
      </c>
      <c r="K1497" s="1">
        <v>0.105769230769231</v>
      </c>
      <c r="L1497" t="s">
        <v>9</v>
      </c>
      <c r="M1497" t="s">
        <v>9</v>
      </c>
      <c r="N1497" t="s">
        <v>357</v>
      </c>
    </row>
    <row r="1498" spans="1:14" x14ac:dyDescent="0.25">
      <c r="A1498" t="s">
        <v>8</v>
      </c>
      <c r="B1498" t="s">
        <v>53</v>
      </c>
      <c r="C1498" t="s">
        <v>9</v>
      </c>
      <c r="D1498" t="s">
        <v>298</v>
      </c>
      <c r="E1498" t="s">
        <v>242</v>
      </c>
      <c r="F1498" t="s">
        <v>236</v>
      </c>
      <c r="G1498" t="s">
        <v>9</v>
      </c>
      <c r="H1498" s="1">
        <v>5</v>
      </c>
      <c r="I1498" s="1">
        <v>5</v>
      </c>
      <c r="J1498" s="1">
        <v>2.2801302931596101E-2</v>
      </c>
      <c r="K1498" s="1">
        <v>2.2801302931596101E-2</v>
      </c>
      <c r="L1498" t="s">
        <v>9</v>
      </c>
      <c r="M1498" t="s">
        <v>9</v>
      </c>
      <c r="N1498" t="s">
        <v>357</v>
      </c>
    </row>
    <row r="1499" spans="1:14" x14ac:dyDescent="0.25">
      <c r="A1499" t="s">
        <v>8</v>
      </c>
      <c r="B1499" t="s">
        <v>53</v>
      </c>
      <c r="C1499" t="s">
        <v>9</v>
      </c>
      <c r="D1499" t="s">
        <v>298</v>
      </c>
      <c r="E1499" t="s">
        <v>229</v>
      </c>
      <c r="F1499" t="s">
        <v>231</v>
      </c>
      <c r="G1499" t="s">
        <v>9</v>
      </c>
      <c r="H1499" s="1">
        <v>205</v>
      </c>
      <c r="I1499" s="1">
        <v>205</v>
      </c>
      <c r="J1499" s="1">
        <v>0.67100977198697098</v>
      </c>
      <c r="K1499" s="1">
        <v>0.67100977198697098</v>
      </c>
      <c r="L1499" t="s">
        <v>9</v>
      </c>
      <c r="M1499" t="s">
        <v>9</v>
      </c>
      <c r="N1499" t="s">
        <v>357</v>
      </c>
    </row>
    <row r="1500" spans="1:14" x14ac:dyDescent="0.25">
      <c r="A1500" t="s">
        <v>8</v>
      </c>
      <c r="B1500" t="s">
        <v>53</v>
      </c>
      <c r="C1500" t="s">
        <v>9</v>
      </c>
      <c r="D1500" t="s">
        <v>298</v>
      </c>
      <c r="E1500" t="s">
        <v>166</v>
      </c>
      <c r="F1500" t="s">
        <v>167</v>
      </c>
      <c r="G1500" t="s">
        <v>9</v>
      </c>
      <c r="H1500" s="1">
        <v>-1</v>
      </c>
      <c r="I1500" s="1">
        <v>0</v>
      </c>
      <c r="J1500" s="1">
        <v>-0.01</v>
      </c>
      <c r="K1500" s="1">
        <v>0</v>
      </c>
      <c r="L1500" t="s">
        <v>9</v>
      </c>
      <c r="M1500" t="s">
        <v>9</v>
      </c>
      <c r="N1500" t="s">
        <v>357</v>
      </c>
    </row>
    <row r="1501" spans="1:14" x14ac:dyDescent="0.25">
      <c r="A1501" t="s">
        <v>8</v>
      </c>
      <c r="B1501" t="s">
        <v>53</v>
      </c>
      <c r="C1501" t="s">
        <v>9</v>
      </c>
      <c r="D1501" t="s">
        <v>298</v>
      </c>
      <c r="E1501" t="s">
        <v>172</v>
      </c>
      <c r="F1501" t="s">
        <v>9</v>
      </c>
      <c r="G1501" t="s">
        <v>9</v>
      </c>
      <c r="H1501" s="1" t="s">
        <v>9</v>
      </c>
      <c r="I1501" s="1" t="s">
        <v>9</v>
      </c>
      <c r="J1501" s="1" t="s">
        <v>9</v>
      </c>
      <c r="K1501" s="1" t="s">
        <v>9</v>
      </c>
      <c r="L1501">
        <v>9.2758599999999998</v>
      </c>
      <c r="M1501">
        <v>10</v>
      </c>
      <c r="N1501" t="s">
        <v>357</v>
      </c>
    </row>
    <row r="1502" spans="1:14" x14ac:dyDescent="0.25">
      <c r="A1502" t="s">
        <v>8</v>
      </c>
      <c r="B1502" t="s">
        <v>53</v>
      </c>
      <c r="C1502" t="s">
        <v>9</v>
      </c>
      <c r="D1502" t="s">
        <v>298</v>
      </c>
      <c r="E1502" t="s">
        <v>165</v>
      </c>
      <c r="F1502" t="s">
        <v>9</v>
      </c>
      <c r="G1502" t="s">
        <v>9</v>
      </c>
      <c r="H1502" s="1" t="s">
        <v>9</v>
      </c>
      <c r="I1502" s="1" t="s">
        <v>9</v>
      </c>
      <c r="J1502" s="1" t="s">
        <v>9</v>
      </c>
      <c r="K1502" s="1" t="s">
        <v>9</v>
      </c>
      <c r="L1502">
        <v>27.50489</v>
      </c>
      <c r="M1502">
        <v>27</v>
      </c>
      <c r="N1502" t="s">
        <v>357</v>
      </c>
    </row>
    <row r="1503" spans="1:14" x14ac:dyDescent="0.25">
      <c r="A1503" t="s">
        <v>8</v>
      </c>
      <c r="B1503" t="s">
        <v>53</v>
      </c>
      <c r="C1503" t="s">
        <v>9</v>
      </c>
      <c r="D1503" t="s">
        <v>298</v>
      </c>
      <c r="E1503" t="s">
        <v>10</v>
      </c>
      <c r="F1503" t="s">
        <v>240</v>
      </c>
      <c r="G1503" t="s">
        <v>9</v>
      </c>
      <c r="H1503" s="1">
        <v>1</v>
      </c>
      <c r="I1503" s="1" t="s">
        <v>9</v>
      </c>
      <c r="J1503" s="1" t="s">
        <v>9</v>
      </c>
      <c r="K1503" s="1" t="s">
        <v>9</v>
      </c>
      <c r="L1503" t="s">
        <v>9</v>
      </c>
      <c r="M1503" t="s">
        <v>9</v>
      </c>
      <c r="N1503" t="s">
        <v>357</v>
      </c>
    </row>
    <row r="1504" spans="1:14" x14ac:dyDescent="0.25">
      <c r="A1504" t="s">
        <v>8</v>
      </c>
      <c r="B1504" t="s">
        <v>53</v>
      </c>
      <c r="C1504" t="s">
        <v>9</v>
      </c>
      <c r="D1504" t="s">
        <v>298</v>
      </c>
      <c r="E1504" t="s">
        <v>232</v>
      </c>
      <c r="F1504" t="s">
        <v>9</v>
      </c>
      <c r="G1504" t="s">
        <v>9</v>
      </c>
      <c r="H1504" s="1">
        <v>305</v>
      </c>
      <c r="I1504" s="1">
        <v>305</v>
      </c>
      <c r="J1504" s="1">
        <v>1</v>
      </c>
      <c r="K1504" s="1">
        <v>1</v>
      </c>
      <c r="L1504" t="s">
        <v>9</v>
      </c>
      <c r="M1504" t="s">
        <v>9</v>
      </c>
      <c r="N1504" t="s">
        <v>357</v>
      </c>
    </row>
    <row r="1505" spans="1:14" x14ac:dyDescent="0.25">
      <c r="A1505" t="s">
        <v>8</v>
      </c>
      <c r="B1505" t="s">
        <v>53</v>
      </c>
      <c r="C1505" t="s">
        <v>9</v>
      </c>
      <c r="D1505" t="s">
        <v>298</v>
      </c>
      <c r="E1505" t="s">
        <v>353</v>
      </c>
      <c r="F1505" t="s">
        <v>14</v>
      </c>
      <c r="G1505" t="s">
        <v>9</v>
      </c>
      <c r="H1505" s="1">
        <v>125</v>
      </c>
      <c r="I1505" s="1">
        <v>125</v>
      </c>
      <c r="J1505" s="1">
        <v>0.40390879478827402</v>
      </c>
      <c r="K1505" s="1">
        <v>0.40390879478827402</v>
      </c>
      <c r="L1505" t="s">
        <v>9</v>
      </c>
      <c r="M1505" t="s">
        <v>9</v>
      </c>
      <c r="N1505" t="s">
        <v>357</v>
      </c>
    </row>
    <row r="1506" spans="1:14" x14ac:dyDescent="0.25">
      <c r="A1506" t="s">
        <v>8</v>
      </c>
      <c r="B1506" t="s">
        <v>53</v>
      </c>
      <c r="C1506" t="s">
        <v>9</v>
      </c>
      <c r="D1506" t="s">
        <v>298</v>
      </c>
      <c r="E1506" t="s">
        <v>166</v>
      </c>
      <c r="F1506" t="s">
        <v>253</v>
      </c>
      <c r="G1506" t="s">
        <v>9</v>
      </c>
      <c r="H1506" s="1">
        <v>-1</v>
      </c>
      <c r="I1506" s="1">
        <v>0</v>
      </c>
      <c r="J1506" s="1">
        <v>-0.01</v>
      </c>
      <c r="K1506" s="1">
        <v>0</v>
      </c>
      <c r="L1506" t="s">
        <v>9</v>
      </c>
      <c r="M1506" t="s">
        <v>9</v>
      </c>
      <c r="N1506" t="s">
        <v>357</v>
      </c>
    </row>
    <row r="1507" spans="1:14" x14ac:dyDescent="0.25">
      <c r="A1507" t="s">
        <v>8</v>
      </c>
      <c r="B1507" t="s">
        <v>53</v>
      </c>
      <c r="C1507" t="s">
        <v>9</v>
      </c>
      <c r="D1507" t="s">
        <v>298</v>
      </c>
      <c r="E1507" t="s">
        <v>242</v>
      </c>
      <c r="F1507" t="s">
        <v>248</v>
      </c>
      <c r="G1507" t="s">
        <v>9</v>
      </c>
      <c r="H1507" s="1">
        <v>-1</v>
      </c>
      <c r="I1507" s="1">
        <v>0</v>
      </c>
      <c r="J1507" s="1">
        <v>-0.01</v>
      </c>
      <c r="K1507" s="1">
        <v>0</v>
      </c>
      <c r="L1507" t="s">
        <v>9</v>
      </c>
      <c r="M1507" t="s">
        <v>9</v>
      </c>
      <c r="N1507" t="s">
        <v>357</v>
      </c>
    </row>
    <row r="1508" spans="1:14" x14ac:dyDescent="0.25">
      <c r="A1508" t="s">
        <v>8</v>
      </c>
      <c r="B1508" t="s">
        <v>53</v>
      </c>
      <c r="C1508" t="s">
        <v>9</v>
      </c>
      <c r="D1508" t="s">
        <v>298</v>
      </c>
      <c r="E1508" t="s">
        <v>257</v>
      </c>
      <c r="F1508" t="s">
        <v>259</v>
      </c>
      <c r="G1508" t="s">
        <v>9</v>
      </c>
      <c r="H1508" s="1">
        <v>105</v>
      </c>
      <c r="I1508" s="1">
        <v>105</v>
      </c>
      <c r="J1508" s="1">
        <v>0.34853420195439699</v>
      </c>
      <c r="K1508" s="1">
        <v>0.34853420195439699</v>
      </c>
      <c r="L1508" t="s">
        <v>9</v>
      </c>
      <c r="M1508" t="s">
        <v>9</v>
      </c>
      <c r="N1508" t="s">
        <v>357</v>
      </c>
    </row>
    <row r="1509" spans="1:14" x14ac:dyDescent="0.25">
      <c r="A1509" t="s">
        <v>8</v>
      </c>
      <c r="B1509" t="s">
        <v>53</v>
      </c>
      <c r="C1509" t="s">
        <v>9</v>
      </c>
      <c r="D1509" t="s">
        <v>298</v>
      </c>
      <c r="E1509" t="s">
        <v>242</v>
      </c>
      <c r="F1509" t="s">
        <v>238</v>
      </c>
      <c r="G1509" t="s">
        <v>9</v>
      </c>
      <c r="H1509" s="1">
        <v>-1</v>
      </c>
      <c r="I1509" s="1">
        <v>0</v>
      </c>
      <c r="J1509" s="1">
        <v>-0.01</v>
      </c>
      <c r="K1509" s="1">
        <v>0</v>
      </c>
      <c r="L1509" t="s">
        <v>9</v>
      </c>
      <c r="M1509" t="s">
        <v>9</v>
      </c>
      <c r="N1509" t="s">
        <v>357</v>
      </c>
    </row>
    <row r="1510" spans="1:14" x14ac:dyDescent="0.25">
      <c r="A1510" t="s">
        <v>8</v>
      </c>
      <c r="B1510" t="s">
        <v>53</v>
      </c>
      <c r="C1510" t="s">
        <v>9</v>
      </c>
      <c r="D1510" t="s">
        <v>298</v>
      </c>
      <c r="E1510" t="s">
        <v>257</v>
      </c>
      <c r="F1510" t="s">
        <v>258</v>
      </c>
      <c r="G1510" t="s">
        <v>9</v>
      </c>
      <c r="H1510" s="1">
        <v>75</v>
      </c>
      <c r="I1510" s="1">
        <v>75</v>
      </c>
      <c r="J1510" s="1">
        <v>0.250814332247557</v>
      </c>
      <c r="K1510" s="1">
        <v>0.250814332247557</v>
      </c>
      <c r="L1510" t="s">
        <v>9</v>
      </c>
      <c r="M1510" t="s">
        <v>9</v>
      </c>
      <c r="N1510" t="s">
        <v>357</v>
      </c>
    </row>
    <row r="1511" spans="1:14" x14ac:dyDescent="0.25">
      <c r="A1511" t="s">
        <v>8</v>
      </c>
      <c r="B1511" t="s">
        <v>53</v>
      </c>
      <c r="C1511" t="s">
        <v>9</v>
      </c>
      <c r="D1511" t="s">
        <v>298</v>
      </c>
      <c r="E1511" t="s">
        <v>168</v>
      </c>
      <c r="F1511" t="s">
        <v>271</v>
      </c>
      <c r="G1511" t="s">
        <v>9</v>
      </c>
      <c r="H1511" s="1">
        <v>230</v>
      </c>
      <c r="I1511" s="1">
        <v>230</v>
      </c>
      <c r="J1511" s="1">
        <v>0.75570032573289903</v>
      </c>
      <c r="K1511" s="1">
        <v>0.75570032573289903</v>
      </c>
      <c r="L1511" t="s">
        <v>9</v>
      </c>
      <c r="M1511" t="s">
        <v>9</v>
      </c>
      <c r="N1511" t="s">
        <v>357</v>
      </c>
    </row>
    <row r="1512" spans="1:14" x14ac:dyDescent="0.25">
      <c r="A1512" t="s">
        <v>8</v>
      </c>
      <c r="B1512" t="s">
        <v>53</v>
      </c>
      <c r="C1512" t="s">
        <v>9</v>
      </c>
      <c r="D1512" t="s">
        <v>298</v>
      </c>
      <c r="E1512" t="s">
        <v>242</v>
      </c>
      <c r="F1512" t="s">
        <v>234</v>
      </c>
      <c r="G1512" t="s">
        <v>9</v>
      </c>
      <c r="H1512" s="1">
        <v>135</v>
      </c>
      <c r="I1512" s="1">
        <v>135</v>
      </c>
      <c r="J1512" s="1">
        <v>0.44299674267101002</v>
      </c>
      <c r="K1512" s="1">
        <v>0.44299674267101002</v>
      </c>
      <c r="L1512" t="s">
        <v>9</v>
      </c>
      <c r="M1512" t="s">
        <v>9</v>
      </c>
      <c r="N1512" t="s">
        <v>357</v>
      </c>
    </row>
    <row r="1513" spans="1:14" x14ac:dyDescent="0.25">
      <c r="A1513" t="s">
        <v>8</v>
      </c>
      <c r="B1513" t="s">
        <v>53</v>
      </c>
      <c r="C1513" t="s">
        <v>9</v>
      </c>
      <c r="D1513" t="s">
        <v>298</v>
      </c>
      <c r="E1513" t="s">
        <v>180</v>
      </c>
      <c r="F1513" t="s">
        <v>228</v>
      </c>
      <c r="G1513" t="s">
        <v>228</v>
      </c>
      <c r="H1513" s="1">
        <v>-1</v>
      </c>
      <c r="I1513" s="1">
        <v>0</v>
      </c>
      <c r="J1513" s="1">
        <v>-0.01</v>
      </c>
      <c r="K1513" s="1">
        <v>0</v>
      </c>
      <c r="L1513" t="s">
        <v>9</v>
      </c>
      <c r="M1513" t="s">
        <v>9</v>
      </c>
      <c r="N1513" t="s">
        <v>357</v>
      </c>
    </row>
    <row r="1514" spans="1:14" x14ac:dyDescent="0.25">
      <c r="A1514" t="s">
        <v>8</v>
      </c>
      <c r="B1514" t="s">
        <v>53</v>
      </c>
      <c r="C1514" t="s">
        <v>9</v>
      </c>
      <c r="D1514" t="s">
        <v>298</v>
      </c>
      <c r="E1514" t="s">
        <v>257</v>
      </c>
      <c r="F1514" t="s">
        <v>260</v>
      </c>
      <c r="G1514" t="s">
        <v>9</v>
      </c>
      <c r="H1514" s="1">
        <v>70</v>
      </c>
      <c r="I1514" s="1">
        <v>70</v>
      </c>
      <c r="J1514" s="1">
        <v>0.23452768729641699</v>
      </c>
      <c r="K1514" s="1">
        <v>0.23452768729641699</v>
      </c>
      <c r="L1514" t="s">
        <v>9</v>
      </c>
      <c r="M1514" t="s">
        <v>9</v>
      </c>
      <c r="N1514" t="s">
        <v>357</v>
      </c>
    </row>
    <row r="1515" spans="1:14" x14ac:dyDescent="0.25">
      <c r="A1515" t="s">
        <v>8</v>
      </c>
      <c r="B1515" t="s">
        <v>53</v>
      </c>
      <c r="C1515" t="s">
        <v>9</v>
      </c>
      <c r="D1515" t="s">
        <v>298</v>
      </c>
      <c r="E1515" t="s">
        <v>353</v>
      </c>
      <c r="F1515" t="s">
        <v>13</v>
      </c>
      <c r="G1515" t="s">
        <v>9</v>
      </c>
      <c r="H1515" s="1">
        <v>90</v>
      </c>
      <c r="I1515" s="1">
        <v>90</v>
      </c>
      <c r="J1515" s="1">
        <v>0.299674267100977</v>
      </c>
      <c r="K1515" s="1">
        <v>0.299674267100977</v>
      </c>
      <c r="L1515" t="s">
        <v>9</v>
      </c>
      <c r="M1515" t="s">
        <v>9</v>
      </c>
      <c r="N1515" t="s">
        <v>357</v>
      </c>
    </row>
    <row r="1516" spans="1:14" x14ac:dyDescent="0.25">
      <c r="A1516" t="s">
        <v>8</v>
      </c>
      <c r="B1516" t="s">
        <v>53</v>
      </c>
      <c r="C1516" t="s">
        <v>9</v>
      </c>
      <c r="D1516" t="s">
        <v>298</v>
      </c>
      <c r="E1516" t="s">
        <v>166</v>
      </c>
      <c r="F1516" t="s">
        <v>171</v>
      </c>
      <c r="G1516" t="s">
        <v>9</v>
      </c>
      <c r="H1516" s="1">
        <v>-1</v>
      </c>
      <c r="I1516" s="1">
        <v>0</v>
      </c>
      <c r="J1516" s="1">
        <v>-0.01</v>
      </c>
      <c r="K1516" s="1">
        <v>0</v>
      </c>
      <c r="L1516" t="s">
        <v>9</v>
      </c>
      <c r="M1516" t="s">
        <v>9</v>
      </c>
      <c r="N1516" t="s">
        <v>357</v>
      </c>
    </row>
    <row r="1517" spans="1:14" x14ac:dyDescent="0.25">
      <c r="A1517" t="s">
        <v>8</v>
      </c>
      <c r="B1517" t="s">
        <v>53</v>
      </c>
      <c r="C1517" t="s">
        <v>9</v>
      </c>
      <c r="D1517" t="s">
        <v>298</v>
      </c>
      <c r="E1517" t="s">
        <v>353</v>
      </c>
      <c r="F1517" t="s">
        <v>16</v>
      </c>
      <c r="G1517" t="s">
        <v>9</v>
      </c>
      <c r="H1517" s="1">
        <v>5</v>
      </c>
      <c r="I1517" s="1">
        <v>5</v>
      </c>
      <c r="J1517" s="1">
        <v>2.2801302931596101E-2</v>
      </c>
      <c r="K1517" s="1">
        <v>2.2801302931596101E-2</v>
      </c>
      <c r="L1517" t="s">
        <v>9</v>
      </c>
      <c r="M1517" t="s">
        <v>9</v>
      </c>
      <c r="N1517" t="s">
        <v>357</v>
      </c>
    </row>
    <row r="1518" spans="1:14" x14ac:dyDescent="0.25">
      <c r="A1518" t="s">
        <v>8</v>
      </c>
      <c r="B1518" t="s">
        <v>53</v>
      </c>
      <c r="C1518" t="s">
        <v>9</v>
      </c>
      <c r="D1518" t="s">
        <v>298</v>
      </c>
      <c r="E1518" t="s">
        <v>257</v>
      </c>
      <c r="F1518" t="s">
        <v>280</v>
      </c>
      <c r="G1518" t="s">
        <v>9</v>
      </c>
      <c r="H1518" s="1">
        <v>-1</v>
      </c>
      <c r="I1518" s="1">
        <v>0</v>
      </c>
      <c r="J1518" s="1">
        <v>-0.01</v>
      </c>
      <c r="K1518" s="1">
        <v>0</v>
      </c>
      <c r="L1518" t="s">
        <v>9</v>
      </c>
      <c r="M1518" t="s">
        <v>9</v>
      </c>
      <c r="N1518" t="s">
        <v>357</v>
      </c>
    </row>
    <row r="1519" spans="1:14" x14ac:dyDescent="0.25">
      <c r="A1519" t="s">
        <v>8</v>
      </c>
      <c r="B1519" t="s">
        <v>53</v>
      </c>
      <c r="C1519" t="s">
        <v>9</v>
      </c>
      <c r="D1519" t="s">
        <v>298</v>
      </c>
      <c r="E1519" t="s">
        <v>257</v>
      </c>
      <c r="F1519" t="s">
        <v>228</v>
      </c>
      <c r="G1519" t="s">
        <v>9</v>
      </c>
      <c r="H1519" s="1">
        <v>-1</v>
      </c>
      <c r="I1519" s="1">
        <v>0</v>
      </c>
      <c r="J1519" s="1">
        <v>-0.01</v>
      </c>
      <c r="K1519" s="1">
        <v>0</v>
      </c>
      <c r="L1519" t="s">
        <v>9</v>
      </c>
      <c r="M1519" t="s">
        <v>9</v>
      </c>
      <c r="N1519" t="s">
        <v>357</v>
      </c>
    </row>
    <row r="1520" spans="1:14" x14ac:dyDescent="0.25">
      <c r="A1520" t="s">
        <v>8</v>
      </c>
      <c r="B1520" t="s">
        <v>53</v>
      </c>
      <c r="C1520" t="s">
        <v>9</v>
      </c>
      <c r="D1520" t="s">
        <v>298</v>
      </c>
      <c r="E1520" t="s">
        <v>229</v>
      </c>
      <c r="F1520" t="s">
        <v>217</v>
      </c>
      <c r="G1520" t="s">
        <v>9</v>
      </c>
      <c r="H1520" s="1">
        <v>15</v>
      </c>
      <c r="I1520" s="1">
        <v>15</v>
      </c>
      <c r="J1520" s="1">
        <v>4.5602605863192203E-2</v>
      </c>
      <c r="K1520" s="1">
        <v>4.5602605863192203E-2</v>
      </c>
      <c r="L1520" t="s">
        <v>9</v>
      </c>
      <c r="M1520" t="s">
        <v>9</v>
      </c>
      <c r="N1520" t="s">
        <v>357</v>
      </c>
    </row>
    <row r="1521" spans="1:14" x14ac:dyDescent="0.25">
      <c r="A1521" t="s">
        <v>8</v>
      </c>
      <c r="B1521" t="s">
        <v>53</v>
      </c>
      <c r="C1521" t="s">
        <v>9</v>
      </c>
      <c r="D1521" t="s">
        <v>298</v>
      </c>
      <c r="E1521" t="s">
        <v>166</v>
      </c>
      <c r="F1521" t="s">
        <v>169</v>
      </c>
      <c r="G1521" t="s">
        <v>9</v>
      </c>
      <c r="H1521" s="1">
        <v>290</v>
      </c>
      <c r="I1521" s="1">
        <v>290</v>
      </c>
      <c r="J1521" s="1">
        <v>0.94462540716612398</v>
      </c>
      <c r="K1521" s="1">
        <v>0.94462540716612398</v>
      </c>
      <c r="L1521" t="s">
        <v>9</v>
      </c>
      <c r="M1521" t="s">
        <v>9</v>
      </c>
      <c r="N1521" t="s">
        <v>357</v>
      </c>
    </row>
    <row r="1522" spans="1:14" x14ac:dyDescent="0.25">
      <c r="A1522" t="s">
        <v>8</v>
      </c>
      <c r="B1522" t="s">
        <v>53</v>
      </c>
      <c r="C1522" t="s">
        <v>9</v>
      </c>
      <c r="D1522" t="s">
        <v>298</v>
      </c>
      <c r="E1522" t="s">
        <v>166</v>
      </c>
      <c r="F1522" t="s">
        <v>254</v>
      </c>
      <c r="G1522" t="s">
        <v>9</v>
      </c>
      <c r="H1522" s="1">
        <v>-1</v>
      </c>
      <c r="I1522" s="1">
        <v>0</v>
      </c>
      <c r="J1522" s="1">
        <v>-0.01</v>
      </c>
      <c r="K1522" s="1">
        <v>0</v>
      </c>
      <c r="L1522" t="s">
        <v>9</v>
      </c>
      <c r="M1522" t="s">
        <v>9</v>
      </c>
      <c r="N1522" t="s">
        <v>357</v>
      </c>
    </row>
    <row r="1523" spans="1:14" x14ac:dyDescent="0.25">
      <c r="A1523" t="s">
        <v>8</v>
      </c>
      <c r="B1523" t="s">
        <v>53</v>
      </c>
      <c r="C1523" t="s">
        <v>9</v>
      </c>
      <c r="D1523" t="s">
        <v>298</v>
      </c>
      <c r="E1523" t="s">
        <v>166</v>
      </c>
      <c r="F1523" t="s">
        <v>248</v>
      </c>
      <c r="G1523" t="s">
        <v>9</v>
      </c>
      <c r="H1523" s="1">
        <v>-1</v>
      </c>
      <c r="I1523" s="1">
        <v>0</v>
      </c>
      <c r="J1523" s="1">
        <v>-0.01</v>
      </c>
      <c r="K1523" s="1">
        <v>0</v>
      </c>
      <c r="L1523" t="s">
        <v>9</v>
      </c>
      <c r="M1523" t="s">
        <v>9</v>
      </c>
      <c r="N1523" t="s">
        <v>357</v>
      </c>
    </row>
    <row r="1524" spans="1:14" x14ac:dyDescent="0.25">
      <c r="A1524" t="s">
        <v>8</v>
      </c>
      <c r="B1524" t="s">
        <v>53</v>
      </c>
      <c r="C1524" t="s">
        <v>9</v>
      </c>
      <c r="D1524" t="s">
        <v>298</v>
      </c>
      <c r="E1524" t="s">
        <v>168</v>
      </c>
      <c r="F1524" t="s">
        <v>273</v>
      </c>
      <c r="G1524" t="s">
        <v>9</v>
      </c>
      <c r="H1524" s="1">
        <v>35</v>
      </c>
      <c r="I1524" s="1">
        <v>35</v>
      </c>
      <c r="J1524" s="1">
        <v>0.11400651465797999</v>
      </c>
      <c r="K1524" s="1">
        <v>0.11400651465797999</v>
      </c>
      <c r="L1524" t="s">
        <v>9</v>
      </c>
      <c r="M1524" t="s">
        <v>9</v>
      </c>
      <c r="N1524" t="s">
        <v>357</v>
      </c>
    </row>
    <row r="1525" spans="1:14" x14ac:dyDescent="0.25">
      <c r="A1525" t="s">
        <v>8</v>
      </c>
      <c r="B1525" t="s">
        <v>53</v>
      </c>
      <c r="C1525" t="s">
        <v>9</v>
      </c>
      <c r="D1525" t="s">
        <v>298</v>
      </c>
      <c r="E1525" t="s">
        <v>242</v>
      </c>
      <c r="F1525" t="s">
        <v>235</v>
      </c>
      <c r="G1525" t="s">
        <v>9</v>
      </c>
      <c r="H1525" s="1">
        <v>50</v>
      </c>
      <c r="I1525" s="1">
        <v>50</v>
      </c>
      <c r="J1525" s="1">
        <v>0.16612377850162899</v>
      </c>
      <c r="K1525" s="1">
        <v>0.16612377850162899</v>
      </c>
      <c r="L1525" t="s">
        <v>9</v>
      </c>
      <c r="M1525" t="s">
        <v>9</v>
      </c>
      <c r="N1525" t="s">
        <v>357</v>
      </c>
    </row>
    <row r="1526" spans="1:14" x14ac:dyDescent="0.25">
      <c r="A1526" t="s">
        <v>8</v>
      </c>
      <c r="B1526" t="s">
        <v>53</v>
      </c>
      <c r="C1526" t="s">
        <v>9</v>
      </c>
      <c r="D1526" t="s">
        <v>298</v>
      </c>
      <c r="E1526" t="s">
        <v>180</v>
      </c>
      <c r="F1526" t="s">
        <v>218</v>
      </c>
      <c r="G1526" t="s">
        <v>215</v>
      </c>
      <c r="H1526" s="1">
        <v>275</v>
      </c>
      <c r="I1526" s="1">
        <v>275</v>
      </c>
      <c r="J1526" s="1">
        <v>0.90228013029316001</v>
      </c>
      <c r="K1526" s="1">
        <v>0.90228013029316001</v>
      </c>
      <c r="L1526" t="s">
        <v>9</v>
      </c>
      <c r="M1526" t="s">
        <v>9</v>
      </c>
      <c r="N1526" t="s">
        <v>357</v>
      </c>
    </row>
    <row r="1527" spans="1:14" x14ac:dyDescent="0.25">
      <c r="A1527" t="s">
        <v>8</v>
      </c>
      <c r="B1527" t="s">
        <v>53</v>
      </c>
      <c r="C1527" t="s">
        <v>9</v>
      </c>
      <c r="D1527" t="s">
        <v>298</v>
      </c>
      <c r="E1527" t="s">
        <v>168</v>
      </c>
      <c r="F1527" t="s">
        <v>274</v>
      </c>
      <c r="G1527" t="s">
        <v>9</v>
      </c>
      <c r="H1527" s="1">
        <v>20</v>
      </c>
      <c r="I1527" s="1">
        <v>20</v>
      </c>
      <c r="J1527" s="1">
        <v>6.1889250814332199E-2</v>
      </c>
      <c r="K1527" s="1">
        <v>6.1889250814332199E-2</v>
      </c>
      <c r="L1527" t="s">
        <v>9</v>
      </c>
      <c r="M1527" t="s">
        <v>9</v>
      </c>
      <c r="N1527" t="s">
        <v>357</v>
      </c>
    </row>
    <row r="1528" spans="1:14" x14ac:dyDescent="0.25">
      <c r="A1528" t="s">
        <v>8</v>
      </c>
      <c r="B1528" t="s">
        <v>53</v>
      </c>
      <c r="C1528" t="s">
        <v>9</v>
      </c>
      <c r="D1528" t="s">
        <v>298</v>
      </c>
      <c r="E1528" t="s">
        <v>242</v>
      </c>
      <c r="F1528" t="s">
        <v>237</v>
      </c>
      <c r="G1528" t="s">
        <v>9</v>
      </c>
      <c r="H1528" s="1">
        <v>15</v>
      </c>
      <c r="I1528" s="1">
        <v>15</v>
      </c>
      <c r="J1528" s="1">
        <v>4.2345276872964202E-2</v>
      </c>
      <c r="K1528" s="1">
        <v>4.2345276872964202E-2</v>
      </c>
      <c r="L1528" t="s">
        <v>9</v>
      </c>
      <c r="M1528" t="s">
        <v>9</v>
      </c>
      <c r="N1528" t="s">
        <v>357</v>
      </c>
    </row>
    <row r="1529" spans="1:14" x14ac:dyDescent="0.25">
      <c r="A1529" t="s">
        <v>8</v>
      </c>
      <c r="B1529" t="s">
        <v>53</v>
      </c>
      <c r="C1529" t="s">
        <v>9</v>
      </c>
      <c r="D1529" t="s">
        <v>298</v>
      </c>
      <c r="E1529" t="s">
        <v>242</v>
      </c>
      <c r="F1529" t="s">
        <v>239</v>
      </c>
      <c r="G1529" t="s">
        <v>9</v>
      </c>
      <c r="H1529" s="1">
        <v>95</v>
      </c>
      <c r="I1529" s="1">
        <v>95</v>
      </c>
      <c r="J1529" s="1">
        <v>0.30944625407166099</v>
      </c>
      <c r="K1529" s="1">
        <v>0.30944625407166099</v>
      </c>
      <c r="L1529" t="s">
        <v>9</v>
      </c>
      <c r="M1529" t="s">
        <v>9</v>
      </c>
      <c r="N1529" t="s">
        <v>357</v>
      </c>
    </row>
    <row r="1530" spans="1:14" x14ac:dyDescent="0.25">
      <c r="A1530" t="s">
        <v>8</v>
      </c>
      <c r="B1530" t="s">
        <v>53</v>
      </c>
      <c r="C1530" t="s">
        <v>9</v>
      </c>
      <c r="D1530" t="s">
        <v>298</v>
      </c>
      <c r="E1530" t="s">
        <v>353</v>
      </c>
      <c r="F1530" t="s">
        <v>228</v>
      </c>
      <c r="G1530" t="s">
        <v>9</v>
      </c>
      <c r="H1530" s="1">
        <v>5</v>
      </c>
      <c r="I1530" s="1">
        <v>5</v>
      </c>
      <c r="J1530" s="1">
        <v>1.62866449511401E-2</v>
      </c>
      <c r="K1530" s="1">
        <v>1.62866449511401E-2</v>
      </c>
      <c r="L1530" t="s">
        <v>9</v>
      </c>
      <c r="M1530" t="s">
        <v>9</v>
      </c>
      <c r="N1530" t="s">
        <v>357</v>
      </c>
    </row>
    <row r="1531" spans="1:14" x14ac:dyDescent="0.25">
      <c r="A1531" t="s">
        <v>8</v>
      </c>
      <c r="B1531" t="s">
        <v>53</v>
      </c>
      <c r="C1531" t="s">
        <v>9</v>
      </c>
      <c r="D1531" t="s">
        <v>298</v>
      </c>
      <c r="E1531" t="s">
        <v>257</v>
      </c>
      <c r="F1531" t="s">
        <v>261</v>
      </c>
      <c r="G1531" t="s">
        <v>9</v>
      </c>
      <c r="H1531" s="1">
        <v>30</v>
      </c>
      <c r="I1531" s="1">
        <v>30</v>
      </c>
      <c r="J1531" s="1">
        <v>9.1205211726384405E-2</v>
      </c>
      <c r="K1531" s="1">
        <v>9.1205211726384405E-2</v>
      </c>
      <c r="L1531" t="s">
        <v>9</v>
      </c>
      <c r="M1531" t="s">
        <v>9</v>
      </c>
      <c r="N1531" t="s">
        <v>357</v>
      </c>
    </row>
    <row r="1532" spans="1:14" x14ac:dyDescent="0.25">
      <c r="A1532" t="s">
        <v>8</v>
      </c>
      <c r="B1532" t="s">
        <v>53</v>
      </c>
      <c r="C1532" t="s">
        <v>9</v>
      </c>
      <c r="D1532" t="s">
        <v>298</v>
      </c>
      <c r="E1532" t="s">
        <v>180</v>
      </c>
      <c r="F1532" t="s">
        <v>219</v>
      </c>
      <c r="G1532" t="s">
        <v>216</v>
      </c>
      <c r="H1532" s="1">
        <v>30</v>
      </c>
      <c r="I1532" s="1">
        <v>30</v>
      </c>
      <c r="J1532" s="1">
        <v>9.7719869706840407E-2</v>
      </c>
      <c r="K1532" s="1">
        <v>9.7719869706840407E-2</v>
      </c>
      <c r="L1532" t="s">
        <v>9</v>
      </c>
      <c r="M1532" t="s">
        <v>9</v>
      </c>
      <c r="N1532" t="s">
        <v>357</v>
      </c>
    </row>
    <row r="1533" spans="1:14" x14ac:dyDescent="0.25">
      <c r="A1533" t="s">
        <v>8</v>
      </c>
      <c r="B1533" t="s">
        <v>53</v>
      </c>
      <c r="C1533" t="s">
        <v>9</v>
      </c>
      <c r="D1533" t="s">
        <v>298</v>
      </c>
      <c r="E1533" t="s">
        <v>168</v>
      </c>
      <c r="F1533" t="s">
        <v>272</v>
      </c>
      <c r="G1533" t="s">
        <v>9</v>
      </c>
      <c r="H1533" s="1">
        <v>20</v>
      </c>
      <c r="I1533" s="1">
        <v>20</v>
      </c>
      <c r="J1533" s="1">
        <v>6.8403908794788304E-2</v>
      </c>
      <c r="K1533" s="1">
        <v>6.8403908794788304E-2</v>
      </c>
      <c r="L1533" t="s">
        <v>9</v>
      </c>
      <c r="M1533" t="s">
        <v>9</v>
      </c>
      <c r="N1533" t="s">
        <v>357</v>
      </c>
    </row>
    <row r="1534" spans="1:14" x14ac:dyDescent="0.25">
      <c r="A1534" t="s">
        <v>8</v>
      </c>
      <c r="B1534" t="s">
        <v>53</v>
      </c>
      <c r="C1534" t="s">
        <v>9</v>
      </c>
      <c r="D1534" t="s">
        <v>298</v>
      </c>
      <c r="E1534" t="s">
        <v>166</v>
      </c>
      <c r="F1534" t="s">
        <v>252</v>
      </c>
      <c r="G1534" t="s">
        <v>9</v>
      </c>
      <c r="H1534" s="1">
        <v>-1</v>
      </c>
      <c r="I1534">
        <v>0</v>
      </c>
      <c r="J1534">
        <v>-0.01</v>
      </c>
      <c r="K1534">
        <v>0</v>
      </c>
      <c r="L1534" t="s">
        <v>9</v>
      </c>
      <c r="M1534" t="s">
        <v>9</v>
      </c>
      <c r="N1534" t="s">
        <v>357</v>
      </c>
    </row>
    <row r="1535" spans="1:14" x14ac:dyDescent="0.25">
      <c r="A1535" t="s">
        <v>8</v>
      </c>
      <c r="B1535" t="s">
        <v>53</v>
      </c>
      <c r="C1535" t="s">
        <v>9</v>
      </c>
      <c r="D1535" t="s">
        <v>298</v>
      </c>
      <c r="E1535" t="s">
        <v>168</v>
      </c>
      <c r="F1535" t="s">
        <v>248</v>
      </c>
      <c r="G1535" t="s">
        <v>9</v>
      </c>
      <c r="H1535">
        <v>-1</v>
      </c>
      <c r="I1535">
        <v>0</v>
      </c>
      <c r="J1535">
        <v>-0.01</v>
      </c>
      <c r="K1535">
        <v>0</v>
      </c>
      <c r="L1535" s="1" t="s">
        <v>9</v>
      </c>
      <c r="M1535" s="1" t="s">
        <v>9</v>
      </c>
      <c r="N1535" t="s">
        <v>357</v>
      </c>
    </row>
    <row r="1536" spans="1:14" x14ac:dyDescent="0.25">
      <c r="A1536" t="s">
        <v>8</v>
      </c>
      <c r="B1536" t="s">
        <v>53</v>
      </c>
      <c r="C1536" t="s">
        <v>9</v>
      </c>
      <c r="D1536" t="s">
        <v>298</v>
      </c>
      <c r="E1536" t="s">
        <v>353</v>
      </c>
      <c r="F1536" t="s">
        <v>15</v>
      </c>
      <c r="G1536" t="s">
        <v>9</v>
      </c>
      <c r="H1536">
        <v>80</v>
      </c>
      <c r="I1536">
        <v>80</v>
      </c>
      <c r="J1536">
        <v>0.25732899022801298</v>
      </c>
      <c r="K1536">
        <v>0.25732899022801298</v>
      </c>
      <c r="L1536" s="1" t="s">
        <v>9</v>
      </c>
      <c r="M1536" s="1" t="s">
        <v>9</v>
      </c>
      <c r="N1536" t="s">
        <v>357</v>
      </c>
    </row>
    <row r="1537" spans="1:14" x14ac:dyDescent="0.25">
      <c r="A1537" t="s">
        <v>8</v>
      </c>
      <c r="B1537" t="s">
        <v>53</v>
      </c>
      <c r="C1537" t="s">
        <v>9</v>
      </c>
      <c r="D1537" t="s">
        <v>298</v>
      </c>
      <c r="E1537" t="s">
        <v>166</v>
      </c>
      <c r="F1537" t="s">
        <v>170</v>
      </c>
      <c r="G1537" t="s">
        <v>9</v>
      </c>
      <c r="H1537" s="1">
        <v>10</v>
      </c>
      <c r="I1537" s="1">
        <v>10</v>
      </c>
      <c r="J1537" s="1">
        <v>2.6058631921824098E-2</v>
      </c>
      <c r="K1537" s="1">
        <v>2.6058631921824098E-2</v>
      </c>
      <c r="L1537" t="s">
        <v>9</v>
      </c>
      <c r="M1537" t="s">
        <v>9</v>
      </c>
      <c r="N1537" t="s">
        <v>357</v>
      </c>
    </row>
    <row r="1538" spans="1:14" x14ac:dyDescent="0.25">
      <c r="A1538" t="s">
        <v>8</v>
      </c>
      <c r="B1538" t="s">
        <v>53</v>
      </c>
      <c r="C1538" t="s">
        <v>9</v>
      </c>
      <c r="D1538" t="s">
        <v>298</v>
      </c>
      <c r="E1538" t="s">
        <v>229</v>
      </c>
      <c r="F1538" t="s">
        <v>248</v>
      </c>
      <c r="G1538" t="s">
        <v>9</v>
      </c>
      <c r="H1538" s="1">
        <v>-1</v>
      </c>
      <c r="I1538" s="1">
        <v>0</v>
      </c>
      <c r="J1538" s="1">
        <v>-0.01</v>
      </c>
      <c r="K1538" s="1">
        <v>0</v>
      </c>
      <c r="L1538" t="s">
        <v>9</v>
      </c>
      <c r="M1538" t="s">
        <v>9</v>
      </c>
      <c r="N1538" t="s">
        <v>357</v>
      </c>
    </row>
    <row r="1539" spans="1:14" x14ac:dyDescent="0.25">
      <c r="A1539" t="s">
        <v>8</v>
      </c>
      <c r="B1539" t="s">
        <v>53</v>
      </c>
      <c r="C1539" t="s">
        <v>9</v>
      </c>
      <c r="D1539" t="s">
        <v>298</v>
      </c>
      <c r="E1539" t="s">
        <v>229</v>
      </c>
      <c r="F1539" t="s">
        <v>230</v>
      </c>
      <c r="G1539" t="s">
        <v>9</v>
      </c>
      <c r="H1539" s="1">
        <v>85</v>
      </c>
      <c r="I1539" s="1">
        <v>85</v>
      </c>
      <c r="J1539" s="1">
        <v>0.28338762214983698</v>
      </c>
      <c r="K1539" s="1">
        <v>0.28338762214983698</v>
      </c>
      <c r="L1539" t="s">
        <v>9</v>
      </c>
      <c r="M1539" t="s">
        <v>9</v>
      </c>
      <c r="N1539" t="s">
        <v>357</v>
      </c>
    </row>
    <row r="1540" spans="1:14" x14ac:dyDescent="0.25">
      <c r="A1540" t="s">
        <v>8</v>
      </c>
      <c r="B1540" t="s">
        <v>53</v>
      </c>
      <c r="C1540" t="s">
        <v>9</v>
      </c>
      <c r="D1540" t="s">
        <v>298</v>
      </c>
      <c r="E1540" t="s">
        <v>257</v>
      </c>
      <c r="F1540" t="s">
        <v>340</v>
      </c>
      <c r="G1540" t="s">
        <v>9</v>
      </c>
      <c r="H1540" s="1">
        <v>15</v>
      </c>
      <c r="I1540" s="1">
        <v>15</v>
      </c>
      <c r="J1540" s="1">
        <v>5.5374592833876198E-2</v>
      </c>
      <c r="K1540" s="1">
        <v>5.5374592833876198E-2</v>
      </c>
      <c r="L1540" t="s">
        <v>9</v>
      </c>
      <c r="M1540" t="s">
        <v>9</v>
      </c>
      <c r="N1540" t="s">
        <v>357</v>
      </c>
    </row>
    <row r="1541" spans="1:14" x14ac:dyDescent="0.25">
      <c r="A1541" t="s">
        <v>8</v>
      </c>
      <c r="B1541" t="s">
        <v>53</v>
      </c>
      <c r="C1541" t="s">
        <v>9</v>
      </c>
      <c r="D1541" t="s">
        <v>298</v>
      </c>
      <c r="E1541" t="s">
        <v>257</v>
      </c>
      <c r="F1541" t="s">
        <v>262</v>
      </c>
      <c r="G1541" t="s">
        <v>9</v>
      </c>
      <c r="H1541" s="1">
        <v>5</v>
      </c>
      <c r="I1541" s="1">
        <v>5</v>
      </c>
      <c r="J1541" s="1">
        <v>1.62866449511401E-2</v>
      </c>
      <c r="K1541" s="1">
        <v>1.62866449511401E-2</v>
      </c>
      <c r="L1541" t="s">
        <v>9</v>
      </c>
      <c r="M1541" t="s">
        <v>9</v>
      </c>
      <c r="N1541" t="s">
        <v>357</v>
      </c>
    </row>
    <row r="1542" spans="1:14" x14ac:dyDescent="0.25">
      <c r="A1542" t="s">
        <v>8</v>
      </c>
      <c r="B1542" t="s">
        <v>55</v>
      </c>
      <c r="C1542" t="s">
        <v>9</v>
      </c>
      <c r="D1542" t="s">
        <v>56</v>
      </c>
      <c r="E1542" t="s">
        <v>242</v>
      </c>
      <c r="F1542" t="s">
        <v>238</v>
      </c>
      <c r="G1542" t="s">
        <v>9</v>
      </c>
      <c r="H1542" s="1">
        <v>-1</v>
      </c>
      <c r="I1542" s="1">
        <v>0</v>
      </c>
      <c r="J1542" s="1">
        <v>-0.01</v>
      </c>
      <c r="K1542" s="1">
        <v>0</v>
      </c>
      <c r="L1542" t="s">
        <v>9</v>
      </c>
      <c r="M1542" t="s">
        <v>9</v>
      </c>
      <c r="N1542" t="s">
        <v>357</v>
      </c>
    </row>
    <row r="1543" spans="1:14" x14ac:dyDescent="0.25">
      <c r="A1543" t="s">
        <v>8</v>
      </c>
      <c r="B1543" t="s">
        <v>55</v>
      </c>
      <c r="C1543" t="s">
        <v>9</v>
      </c>
      <c r="D1543" t="s">
        <v>56</v>
      </c>
      <c r="E1543" t="s">
        <v>166</v>
      </c>
      <c r="F1543" t="s">
        <v>167</v>
      </c>
      <c r="G1543" t="s">
        <v>9</v>
      </c>
      <c r="H1543" s="1">
        <v>-1</v>
      </c>
      <c r="I1543" s="1">
        <v>0</v>
      </c>
      <c r="J1543" s="1">
        <v>-0.01</v>
      </c>
      <c r="K1543" s="1">
        <v>0</v>
      </c>
      <c r="L1543" t="s">
        <v>9</v>
      </c>
      <c r="M1543" t="s">
        <v>9</v>
      </c>
      <c r="N1543" t="s">
        <v>357</v>
      </c>
    </row>
    <row r="1544" spans="1:14" x14ac:dyDescent="0.25">
      <c r="A1544" t="s">
        <v>8</v>
      </c>
      <c r="B1544" t="s">
        <v>55</v>
      </c>
      <c r="C1544" t="s">
        <v>9</v>
      </c>
      <c r="D1544" t="s">
        <v>56</v>
      </c>
      <c r="E1544" t="s">
        <v>242</v>
      </c>
      <c r="F1544" t="s">
        <v>248</v>
      </c>
      <c r="G1544" t="s">
        <v>9</v>
      </c>
      <c r="H1544" s="1">
        <v>130</v>
      </c>
      <c r="I1544" s="1">
        <v>130</v>
      </c>
      <c r="J1544" s="1">
        <v>0.88435374149659896</v>
      </c>
      <c r="K1544" s="1">
        <v>0.88435374149659896</v>
      </c>
      <c r="L1544" t="s">
        <v>9</v>
      </c>
      <c r="M1544" t="s">
        <v>9</v>
      </c>
      <c r="N1544" t="s">
        <v>357</v>
      </c>
    </row>
    <row r="1545" spans="1:14" x14ac:dyDescent="0.25">
      <c r="A1545" t="s">
        <v>8</v>
      </c>
      <c r="B1545" t="s">
        <v>55</v>
      </c>
      <c r="C1545" t="s">
        <v>9</v>
      </c>
      <c r="D1545" t="s">
        <v>56</v>
      </c>
      <c r="E1545" t="s">
        <v>257</v>
      </c>
      <c r="F1545" t="s">
        <v>280</v>
      </c>
      <c r="G1545" t="s">
        <v>9</v>
      </c>
      <c r="H1545" s="1">
        <v>-1</v>
      </c>
      <c r="I1545" s="1">
        <v>0</v>
      </c>
      <c r="J1545" s="1">
        <v>-0.01</v>
      </c>
      <c r="K1545" s="1">
        <v>0</v>
      </c>
      <c r="L1545" t="s">
        <v>9</v>
      </c>
      <c r="M1545" t="s">
        <v>9</v>
      </c>
      <c r="N1545" t="s">
        <v>357</v>
      </c>
    </row>
    <row r="1546" spans="1:14" x14ac:dyDescent="0.25">
      <c r="A1546" t="s">
        <v>8</v>
      </c>
      <c r="B1546" t="s">
        <v>55</v>
      </c>
      <c r="C1546" t="s">
        <v>9</v>
      </c>
      <c r="D1546" t="s">
        <v>56</v>
      </c>
      <c r="E1546" t="s">
        <v>10</v>
      </c>
      <c r="F1546" t="s">
        <v>240</v>
      </c>
      <c r="G1546" t="s">
        <v>9</v>
      </c>
      <c r="H1546" s="1">
        <v>1</v>
      </c>
      <c r="I1546" s="1" t="s">
        <v>9</v>
      </c>
      <c r="J1546" s="1" t="s">
        <v>9</v>
      </c>
      <c r="K1546" s="1" t="s">
        <v>9</v>
      </c>
      <c r="L1546" t="s">
        <v>9</v>
      </c>
      <c r="M1546" t="s">
        <v>9</v>
      </c>
      <c r="N1546" t="s">
        <v>357</v>
      </c>
    </row>
    <row r="1547" spans="1:14" x14ac:dyDescent="0.25">
      <c r="A1547" t="s">
        <v>8</v>
      </c>
      <c r="B1547" t="s">
        <v>55</v>
      </c>
      <c r="C1547" t="s">
        <v>9</v>
      </c>
      <c r="D1547" t="s">
        <v>56</v>
      </c>
      <c r="E1547" t="s">
        <v>172</v>
      </c>
      <c r="F1547" t="s">
        <v>9</v>
      </c>
      <c r="G1547" t="s">
        <v>9</v>
      </c>
      <c r="H1547" s="1" t="s">
        <v>9</v>
      </c>
      <c r="I1547" s="1" t="s">
        <v>9</v>
      </c>
      <c r="J1547" s="1" t="s">
        <v>9</v>
      </c>
      <c r="K1547" s="1" t="s">
        <v>9</v>
      </c>
      <c r="L1547">
        <v>6.2307699999999997</v>
      </c>
      <c r="M1547">
        <v>5</v>
      </c>
      <c r="N1547" t="s">
        <v>357</v>
      </c>
    </row>
    <row r="1548" spans="1:14" x14ac:dyDescent="0.25">
      <c r="A1548" t="s">
        <v>8</v>
      </c>
      <c r="B1548" t="s">
        <v>55</v>
      </c>
      <c r="C1548" t="s">
        <v>9</v>
      </c>
      <c r="D1548" t="s">
        <v>56</v>
      </c>
      <c r="E1548" t="s">
        <v>165</v>
      </c>
      <c r="F1548" t="s">
        <v>9</v>
      </c>
      <c r="G1548" t="s">
        <v>9</v>
      </c>
      <c r="H1548" s="1" t="s">
        <v>9</v>
      </c>
      <c r="I1548" s="1" t="s">
        <v>9</v>
      </c>
      <c r="J1548" s="1" t="s">
        <v>9</v>
      </c>
      <c r="K1548" s="1" t="s">
        <v>9</v>
      </c>
      <c r="L1548">
        <v>31.517009999999999</v>
      </c>
      <c r="M1548">
        <v>32</v>
      </c>
      <c r="N1548" t="s">
        <v>357</v>
      </c>
    </row>
    <row r="1549" spans="1:14" x14ac:dyDescent="0.25">
      <c r="A1549" t="s">
        <v>8</v>
      </c>
      <c r="B1549" t="s">
        <v>55</v>
      </c>
      <c r="C1549" t="s">
        <v>9</v>
      </c>
      <c r="D1549" t="s">
        <v>56</v>
      </c>
      <c r="E1549" t="s">
        <v>232</v>
      </c>
      <c r="F1549" t="s">
        <v>9</v>
      </c>
      <c r="G1549" t="s">
        <v>9</v>
      </c>
      <c r="H1549" s="1">
        <v>145</v>
      </c>
      <c r="I1549" s="1">
        <v>145</v>
      </c>
      <c r="J1549" s="1">
        <v>1</v>
      </c>
      <c r="K1549" s="1">
        <v>1</v>
      </c>
      <c r="L1549" t="s">
        <v>9</v>
      </c>
      <c r="M1549" t="s">
        <v>9</v>
      </c>
      <c r="N1549" t="s">
        <v>357</v>
      </c>
    </row>
    <row r="1550" spans="1:14" x14ac:dyDescent="0.25">
      <c r="A1550" t="s">
        <v>8</v>
      </c>
      <c r="B1550" t="s">
        <v>55</v>
      </c>
      <c r="C1550" t="s">
        <v>9</v>
      </c>
      <c r="D1550" t="s">
        <v>56</v>
      </c>
      <c r="E1550" t="s">
        <v>242</v>
      </c>
      <c r="F1550" t="s">
        <v>236</v>
      </c>
      <c r="G1550" t="s">
        <v>9</v>
      </c>
      <c r="H1550" s="1">
        <v>-1</v>
      </c>
      <c r="I1550" s="1">
        <v>0</v>
      </c>
      <c r="J1550" s="1">
        <v>-0.01</v>
      </c>
      <c r="K1550" s="1">
        <v>0</v>
      </c>
      <c r="L1550" t="s">
        <v>9</v>
      </c>
      <c r="M1550" t="s">
        <v>9</v>
      </c>
      <c r="N1550" t="s">
        <v>357</v>
      </c>
    </row>
    <row r="1551" spans="1:14" x14ac:dyDescent="0.25">
      <c r="A1551" t="s">
        <v>8</v>
      </c>
      <c r="B1551" t="s">
        <v>55</v>
      </c>
      <c r="C1551" t="s">
        <v>9</v>
      </c>
      <c r="D1551" t="s">
        <v>56</v>
      </c>
      <c r="E1551" t="s">
        <v>257</v>
      </c>
      <c r="F1551" t="s">
        <v>259</v>
      </c>
      <c r="G1551" t="s">
        <v>9</v>
      </c>
      <c r="H1551" s="1">
        <v>30</v>
      </c>
      <c r="I1551" s="1">
        <v>30</v>
      </c>
      <c r="J1551" s="1">
        <v>0.210884353741497</v>
      </c>
      <c r="K1551" s="1">
        <v>0.210884353741497</v>
      </c>
      <c r="L1551" t="s">
        <v>9</v>
      </c>
      <c r="M1551" t="s">
        <v>9</v>
      </c>
      <c r="N1551" t="s">
        <v>357</v>
      </c>
    </row>
    <row r="1552" spans="1:14" x14ac:dyDescent="0.25">
      <c r="A1552" t="s">
        <v>8</v>
      </c>
      <c r="B1552" t="s">
        <v>55</v>
      </c>
      <c r="C1552" t="s">
        <v>9</v>
      </c>
      <c r="D1552" t="s">
        <v>56</v>
      </c>
      <c r="E1552" t="s">
        <v>166</v>
      </c>
      <c r="F1552" t="s">
        <v>253</v>
      </c>
      <c r="G1552" t="s">
        <v>9</v>
      </c>
      <c r="H1552" s="1">
        <v>-1</v>
      </c>
      <c r="I1552" s="1">
        <v>0</v>
      </c>
      <c r="J1552" s="1">
        <v>-0.01</v>
      </c>
      <c r="K1552" s="1">
        <v>0</v>
      </c>
      <c r="L1552" t="s">
        <v>9</v>
      </c>
      <c r="M1552" t="s">
        <v>9</v>
      </c>
      <c r="N1552" t="s">
        <v>357</v>
      </c>
    </row>
    <row r="1553" spans="1:14" x14ac:dyDescent="0.25">
      <c r="A1553" t="s">
        <v>8</v>
      </c>
      <c r="B1553" t="s">
        <v>55</v>
      </c>
      <c r="C1553" t="s">
        <v>9</v>
      </c>
      <c r="D1553" t="s">
        <v>56</v>
      </c>
      <c r="E1553" t="s">
        <v>257</v>
      </c>
      <c r="F1553" t="s">
        <v>340</v>
      </c>
      <c r="G1553" t="s">
        <v>9</v>
      </c>
      <c r="H1553" s="1">
        <v>-1</v>
      </c>
      <c r="I1553" s="1">
        <v>0</v>
      </c>
      <c r="J1553" s="1">
        <v>-0.01</v>
      </c>
      <c r="K1553" s="1">
        <v>0</v>
      </c>
      <c r="L1553" t="s">
        <v>9</v>
      </c>
      <c r="M1553" t="s">
        <v>9</v>
      </c>
      <c r="N1553" t="s">
        <v>357</v>
      </c>
    </row>
    <row r="1554" spans="1:14" x14ac:dyDescent="0.25">
      <c r="A1554" t="s">
        <v>8</v>
      </c>
      <c r="B1554" t="s">
        <v>55</v>
      </c>
      <c r="C1554" t="s">
        <v>9</v>
      </c>
      <c r="D1554" t="s">
        <v>56</v>
      </c>
      <c r="E1554" t="s">
        <v>257</v>
      </c>
      <c r="F1554" t="s">
        <v>258</v>
      </c>
      <c r="G1554" t="s">
        <v>9</v>
      </c>
      <c r="H1554" s="1">
        <v>15</v>
      </c>
      <c r="I1554" s="1">
        <v>15</v>
      </c>
      <c r="J1554" s="1">
        <v>8.8435374149659907E-2</v>
      </c>
      <c r="K1554" s="1">
        <v>8.8435374149659907E-2</v>
      </c>
      <c r="L1554" t="s">
        <v>9</v>
      </c>
      <c r="M1554" t="s">
        <v>9</v>
      </c>
      <c r="N1554" t="s">
        <v>357</v>
      </c>
    </row>
    <row r="1555" spans="1:14" x14ac:dyDescent="0.25">
      <c r="A1555" t="s">
        <v>8</v>
      </c>
      <c r="B1555" t="s">
        <v>55</v>
      </c>
      <c r="C1555" t="s">
        <v>9</v>
      </c>
      <c r="D1555" t="s">
        <v>56</v>
      </c>
      <c r="E1555" t="s">
        <v>229</v>
      </c>
      <c r="F1555" t="s">
        <v>231</v>
      </c>
      <c r="G1555" t="s">
        <v>9</v>
      </c>
      <c r="H1555" s="1">
        <v>135</v>
      </c>
      <c r="I1555" s="1">
        <v>135</v>
      </c>
      <c r="J1555" s="1">
        <v>0.90476190476190499</v>
      </c>
      <c r="K1555" s="1">
        <v>0.90476190476190499</v>
      </c>
      <c r="L1555" t="s">
        <v>9</v>
      </c>
      <c r="M1555" t="s">
        <v>9</v>
      </c>
      <c r="N1555" t="s">
        <v>357</v>
      </c>
    </row>
    <row r="1556" spans="1:14" x14ac:dyDescent="0.25">
      <c r="A1556" t="s">
        <v>8</v>
      </c>
      <c r="B1556" t="s">
        <v>55</v>
      </c>
      <c r="C1556" t="s">
        <v>9</v>
      </c>
      <c r="D1556" t="s">
        <v>56</v>
      </c>
      <c r="E1556" t="s">
        <v>166</v>
      </c>
      <c r="F1556" t="s">
        <v>171</v>
      </c>
      <c r="G1556" t="s">
        <v>9</v>
      </c>
      <c r="H1556" s="1">
        <v>-1</v>
      </c>
      <c r="I1556" s="1">
        <v>0</v>
      </c>
      <c r="J1556" s="1">
        <v>-0.01</v>
      </c>
      <c r="K1556" s="1">
        <v>0</v>
      </c>
      <c r="L1556" t="s">
        <v>9</v>
      </c>
      <c r="M1556" t="s">
        <v>9</v>
      </c>
      <c r="N1556" t="s">
        <v>357</v>
      </c>
    </row>
    <row r="1557" spans="1:14" x14ac:dyDescent="0.25">
      <c r="A1557" t="s">
        <v>8</v>
      </c>
      <c r="B1557" t="s">
        <v>55</v>
      </c>
      <c r="C1557" t="s">
        <v>9</v>
      </c>
      <c r="D1557" t="s">
        <v>56</v>
      </c>
      <c r="E1557" t="s">
        <v>353</v>
      </c>
      <c r="F1557" t="s">
        <v>13</v>
      </c>
      <c r="G1557" t="s">
        <v>9</v>
      </c>
      <c r="H1557" s="1">
        <v>25</v>
      </c>
      <c r="I1557" s="1">
        <v>25</v>
      </c>
      <c r="J1557" s="1">
        <v>0.16326530612244899</v>
      </c>
      <c r="K1557" s="1">
        <v>0.16326530612244899</v>
      </c>
      <c r="L1557" t="s">
        <v>9</v>
      </c>
      <c r="M1557" t="s">
        <v>9</v>
      </c>
      <c r="N1557" t="s">
        <v>357</v>
      </c>
    </row>
    <row r="1558" spans="1:14" x14ac:dyDescent="0.25">
      <c r="A1558" t="s">
        <v>8</v>
      </c>
      <c r="B1558" t="s">
        <v>55</v>
      </c>
      <c r="C1558" t="s">
        <v>9</v>
      </c>
      <c r="D1558" t="s">
        <v>56</v>
      </c>
      <c r="E1558" t="s">
        <v>353</v>
      </c>
      <c r="F1558" t="s">
        <v>16</v>
      </c>
      <c r="G1558" t="s">
        <v>9</v>
      </c>
      <c r="H1558" s="1">
        <v>-1</v>
      </c>
      <c r="I1558" s="1">
        <v>0</v>
      </c>
      <c r="J1558" s="1">
        <v>-0.01</v>
      </c>
      <c r="K1558" s="1">
        <v>0</v>
      </c>
      <c r="L1558" t="s">
        <v>9</v>
      </c>
      <c r="M1558" t="s">
        <v>9</v>
      </c>
      <c r="N1558" t="s">
        <v>357</v>
      </c>
    </row>
    <row r="1559" spans="1:14" x14ac:dyDescent="0.25">
      <c r="A1559" t="s">
        <v>8</v>
      </c>
      <c r="B1559" t="s">
        <v>55</v>
      </c>
      <c r="C1559" t="s">
        <v>9</v>
      </c>
      <c r="D1559" t="s">
        <v>56</v>
      </c>
      <c r="E1559" t="s">
        <v>168</v>
      </c>
      <c r="F1559" t="s">
        <v>273</v>
      </c>
      <c r="G1559" t="s">
        <v>9</v>
      </c>
      <c r="H1559" s="1">
        <v>35</v>
      </c>
      <c r="I1559" s="1">
        <v>35</v>
      </c>
      <c r="J1559" s="1">
        <v>0.238095238095238</v>
      </c>
      <c r="K1559" s="1">
        <v>0.238095238095238</v>
      </c>
      <c r="L1559" t="s">
        <v>9</v>
      </c>
      <c r="M1559" t="s">
        <v>9</v>
      </c>
      <c r="N1559" t="s">
        <v>357</v>
      </c>
    </row>
    <row r="1560" spans="1:14" x14ac:dyDescent="0.25">
      <c r="A1560" t="s">
        <v>8</v>
      </c>
      <c r="B1560" t="s">
        <v>55</v>
      </c>
      <c r="C1560" t="s">
        <v>9</v>
      </c>
      <c r="D1560" t="s">
        <v>56</v>
      </c>
      <c r="E1560" t="s">
        <v>353</v>
      </c>
      <c r="F1560" t="s">
        <v>14</v>
      </c>
      <c r="G1560" t="s">
        <v>9</v>
      </c>
      <c r="H1560" s="1">
        <v>85</v>
      </c>
      <c r="I1560" s="1">
        <v>85</v>
      </c>
      <c r="J1560" s="1">
        <v>0.578231292517007</v>
      </c>
      <c r="K1560" s="1">
        <v>0.578231292517007</v>
      </c>
      <c r="L1560" t="s">
        <v>9</v>
      </c>
      <c r="M1560" t="s">
        <v>9</v>
      </c>
      <c r="N1560" t="s">
        <v>357</v>
      </c>
    </row>
    <row r="1561" spans="1:14" x14ac:dyDescent="0.25">
      <c r="A1561" t="s">
        <v>8</v>
      </c>
      <c r="B1561" t="s">
        <v>55</v>
      </c>
      <c r="C1561" t="s">
        <v>9</v>
      </c>
      <c r="D1561" t="s">
        <v>56</v>
      </c>
      <c r="E1561" t="s">
        <v>257</v>
      </c>
      <c r="F1561" t="s">
        <v>228</v>
      </c>
      <c r="G1561" t="s">
        <v>9</v>
      </c>
      <c r="H1561" s="1">
        <v>-1</v>
      </c>
      <c r="I1561" s="1">
        <v>0</v>
      </c>
      <c r="J1561" s="1">
        <v>-0.01</v>
      </c>
      <c r="K1561" s="1">
        <v>0</v>
      </c>
      <c r="L1561" t="s">
        <v>9</v>
      </c>
      <c r="M1561" t="s">
        <v>9</v>
      </c>
      <c r="N1561" t="s">
        <v>357</v>
      </c>
    </row>
    <row r="1562" spans="1:14" x14ac:dyDescent="0.25">
      <c r="A1562" t="s">
        <v>8</v>
      </c>
      <c r="B1562" t="s">
        <v>55</v>
      </c>
      <c r="C1562" t="s">
        <v>9</v>
      </c>
      <c r="D1562" t="s">
        <v>56</v>
      </c>
      <c r="E1562" t="s">
        <v>180</v>
      </c>
      <c r="F1562" t="s">
        <v>228</v>
      </c>
      <c r="G1562" t="s">
        <v>228</v>
      </c>
      <c r="H1562" s="1">
        <v>-1</v>
      </c>
      <c r="I1562" s="1">
        <v>0</v>
      </c>
      <c r="J1562" s="1">
        <v>-0.01</v>
      </c>
      <c r="K1562" s="1">
        <v>0</v>
      </c>
      <c r="L1562" t="s">
        <v>9</v>
      </c>
      <c r="M1562" t="s">
        <v>9</v>
      </c>
      <c r="N1562" t="s">
        <v>357</v>
      </c>
    </row>
    <row r="1563" spans="1:14" x14ac:dyDescent="0.25">
      <c r="A1563" t="s">
        <v>8</v>
      </c>
      <c r="B1563" t="s">
        <v>55</v>
      </c>
      <c r="C1563" t="s">
        <v>9</v>
      </c>
      <c r="D1563" t="s">
        <v>56</v>
      </c>
      <c r="E1563" t="s">
        <v>257</v>
      </c>
      <c r="F1563" t="s">
        <v>262</v>
      </c>
      <c r="G1563" t="s">
        <v>9</v>
      </c>
      <c r="H1563" s="1">
        <v>5</v>
      </c>
      <c r="I1563" s="1">
        <v>5</v>
      </c>
      <c r="J1563" s="1">
        <v>4.08163265306122E-2</v>
      </c>
      <c r="K1563" s="1">
        <v>4.08163265306122E-2</v>
      </c>
      <c r="L1563" t="s">
        <v>9</v>
      </c>
      <c r="M1563" t="s">
        <v>9</v>
      </c>
      <c r="N1563" t="s">
        <v>357</v>
      </c>
    </row>
    <row r="1564" spans="1:14" x14ac:dyDescent="0.25">
      <c r="A1564" t="s">
        <v>8</v>
      </c>
      <c r="B1564" t="s">
        <v>55</v>
      </c>
      <c r="C1564" t="s">
        <v>9</v>
      </c>
      <c r="D1564" t="s">
        <v>56</v>
      </c>
      <c r="E1564" t="s">
        <v>166</v>
      </c>
      <c r="F1564" t="s">
        <v>254</v>
      </c>
      <c r="G1564" t="s">
        <v>9</v>
      </c>
      <c r="H1564" s="1">
        <v>-1</v>
      </c>
      <c r="I1564" s="1">
        <v>0</v>
      </c>
      <c r="J1564" s="1">
        <v>-0.01</v>
      </c>
      <c r="K1564" s="1">
        <v>0</v>
      </c>
      <c r="L1564" t="s">
        <v>9</v>
      </c>
      <c r="M1564" t="s">
        <v>9</v>
      </c>
      <c r="N1564" t="s">
        <v>357</v>
      </c>
    </row>
    <row r="1565" spans="1:14" x14ac:dyDescent="0.25">
      <c r="A1565" t="s">
        <v>8</v>
      </c>
      <c r="B1565" t="s">
        <v>55</v>
      </c>
      <c r="C1565" t="s">
        <v>9</v>
      </c>
      <c r="D1565" t="s">
        <v>56</v>
      </c>
      <c r="E1565" t="s">
        <v>229</v>
      </c>
      <c r="F1565" t="s">
        <v>217</v>
      </c>
      <c r="G1565" t="s">
        <v>9</v>
      </c>
      <c r="H1565" s="1">
        <v>-1</v>
      </c>
      <c r="I1565" s="1">
        <v>0</v>
      </c>
      <c r="J1565" s="1">
        <v>-0.01</v>
      </c>
      <c r="K1565" s="1">
        <v>0</v>
      </c>
      <c r="L1565" t="s">
        <v>9</v>
      </c>
      <c r="M1565" t="s">
        <v>9</v>
      </c>
      <c r="N1565" t="s">
        <v>357</v>
      </c>
    </row>
    <row r="1566" spans="1:14" x14ac:dyDescent="0.25">
      <c r="A1566" t="s">
        <v>8</v>
      </c>
      <c r="B1566" t="s">
        <v>55</v>
      </c>
      <c r="C1566" t="s">
        <v>9</v>
      </c>
      <c r="D1566" t="s">
        <v>56</v>
      </c>
      <c r="E1566" t="s">
        <v>242</v>
      </c>
      <c r="F1566" t="s">
        <v>237</v>
      </c>
      <c r="G1566" t="s">
        <v>9</v>
      </c>
      <c r="H1566" s="1">
        <v>-1</v>
      </c>
      <c r="I1566" s="1">
        <v>0</v>
      </c>
      <c r="J1566" s="1">
        <v>-0.01</v>
      </c>
      <c r="K1566" s="1">
        <v>0</v>
      </c>
      <c r="L1566" t="s">
        <v>9</v>
      </c>
      <c r="M1566" t="s">
        <v>9</v>
      </c>
      <c r="N1566" t="s">
        <v>357</v>
      </c>
    </row>
    <row r="1567" spans="1:14" x14ac:dyDescent="0.25">
      <c r="A1567" t="s">
        <v>8</v>
      </c>
      <c r="B1567" t="s">
        <v>55</v>
      </c>
      <c r="C1567" t="s">
        <v>9</v>
      </c>
      <c r="D1567" t="s">
        <v>56</v>
      </c>
      <c r="E1567" t="s">
        <v>257</v>
      </c>
      <c r="F1567" t="s">
        <v>260</v>
      </c>
      <c r="G1567" t="s">
        <v>9</v>
      </c>
      <c r="H1567" s="1">
        <v>60</v>
      </c>
      <c r="I1567" s="1">
        <v>60</v>
      </c>
      <c r="J1567" s="1">
        <v>0.39455782312925203</v>
      </c>
      <c r="K1567" s="1">
        <v>0.39455782312925203</v>
      </c>
      <c r="L1567" t="s">
        <v>9</v>
      </c>
      <c r="M1567" t="s">
        <v>9</v>
      </c>
      <c r="N1567" t="s">
        <v>357</v>
      </c>
    </row>
    <row r="1568" spans="1:14" x14ac:dyDescent="0.25">
      <c r="A1568" t="s">
        <v>8</v>
      </c>
      <c r="B1568" t="s">
        <v>55</v>
      </c>
      <c r="C1568" t="s">
        <v>9</v>
      </c>
      <c r="D1568" t="s">
        <v>56</v>
      </c>
      <c r="E1568" t="s">
        <v>168</v>
      </c>
      <c r="F1568" t="s">
        <v>271</v>
      </c>
      <c r="G1568" t="s">
        <v>9</v>
      </c>
      <c r="H1568" s="1">
        <v>95</v>
      </c>
      <c r="I1568" s="1">
        <v>95</v>
      </c>
      <c r="J1568" s="1">
        <v>0.64625850340136104</v>
      </c>
      <c r="K1568" s="1">
        <v>0.64625850340136104</v>
      </c>
      <c r="L1568" t="s">
        <v>9</v>
      </c>
      <c r="M1568" t="s">
        <v>9</v>
      </c>
      <c r="N1568" t="s">
        <v>357</v>
      </c>
    </row>
    <row r="1569" spans="1:14" x14ac:dyDescent="0.25">
      <c r="A1569" t="s">
        <v>8</v>
      </c>
      <c r="B1569" t="s">
        <v>55</v>
      </c>
      <c r="C1569" t="s">
        <v>9</v>
      </c>
      <c r="D1569" t="s">
        <v>56</v>
      </c>
      <c r="E1569" t="s">
        <v>166</v>
      </c>
      <c r="F1569" t="s">
        <v>248</v>
      </c>
      <c r="G1569" t="s">
        <v>9</v>
      </c>
      <c r="H1569" s="1">
        <v>20</v>
      </c>
      <c r="I1569" s="1">
        <v>20</v>
      </c>
      <c r="J1569" s="1">
        <v>0.129251700680272</v>
      </c>
      <c r="K1569" s="1">
        <v>0.129251700680272</v>
      </c>
      <c r="L1569" t="s">
        <v>9</v>
      </c>
      <c r="M1569" t="s">
        <v>9</v>
      </c>
      <c r="N1569" t="s">
        <v>357</v>
      </c>
    </row>
    <row r="1570" spans="1:14" x14ac:dyDescent="0.25">
      <c r="A1570" t="s">
        <v>8</v>
      </c>
      <c r="B1570" t="s">
        <v>55</v>
      </c>
      <c r="C1570" t="s">
        <v>9</v>
      </c>
      <c r="D1570" t="s">
        <v>56</v>
      </c>
      <c r="E1570" t="s">
        <v>353</v>
      </c>
      <c r="F1570" t="s">
        <v>228</v>
      </c>
      <c r="G1570" t="s">
        <v>9</v>
      </c>
      <c r="H1570" s="1">
        <v>-1</v>
      </c>
      <c r="I1570" s="1">
        <v>0</v>
      </c>
      <c r="J1570" s="1">
        <v>-0.01</v>
      </c>
      <c r="K1570" s="1">
        <v>0</v>
      </c>
      <c r="L1570" t="s">
        <v>9</v>
      </c>
      <c r="M1570" t="s">
        <v>9</v>
      </c>
      <c r="N1570" t="s">
        <v>357</v>
      </c>
    </row>
    <row r="1571" spans="1:14" x14ac:dyDescent="0.25">
      <c r="A1571" t="s">
        <v>8</v>
      </c>
      <c r="B1571" t="s">
        <v>55</v>
      </c>
      <c r="C1571" t="s">
        <v>9</v>
      </c>
      <c r="D1571" t="s">
        <v>56</v>
      </c>
      <c r="E1571" t="s">
        <v>242</v>
      </c>
      <c r="F1571" t="s">
        <v>235</v>
      </c>
      <c r="G1571" t="s">
        <v>9</v>
      </c>
      <c r="H1571" s="1">
        <v>-1</v>
      </c>
      <c r="I1571" s="1">
        <v>0</v>
      </c>
      <c r="J1571" s="1">
        <v>-0.01</v>
      </c>
      <c r="K1571" s="1">
        <v>0</v>
      </c>
      <c r="L1571" t="s">
        <v>9</v>
      </c>
      <c r="M1571" t="s">
        <v>9</v>
      </c>
      <c r="N1571" t="s">
        <v>357</v>
      </c>
    </row>
    <row r="1572" spans="1:14" x14ac:dyDescent="0.25">
      <c r="A1572" t="s">
        <v>8</v>
      </c>
      <c r="B1572" t="s">
        <v>55</v>
      </c>
      <c r="C1572" t="s">
        <v>9</v>
      </c>
      <c r="D1572" t="s">
        <v>56</v>
      </c>
      <c r="E1572" t="s">
        <v>168</v>
      </c>
      <c r="F1572" t="s">
        <v>248</v>
      </c>
      <c r="G1572" t="s">
        <v>9</v>
      </c>
      <c r="H1572" s="1">
        <v>-1</v>
      </c>
      <c r="I1572" s="1">
        <v>0</v>
      </c>
      <c r="J1572" s="1">
        <v>-0.01</v>
      </c>
      <c r="K1572" s="1">
        <v>0</v>
      </c>
      <c r="L1572" t="s">
        <v>9</v>
      </c>
      <c r="M1572" t="s">
        <v>9</v>
      </c>
      <c r="N1572" t="s">
        <v>357</v>
      </c>
    </row>
    <row r="1573" spans="1:14" x14ac:dyDescent="0.25">
      <c r="A1573" t="s">
        <v>8</v>
      </c>
      <c r="B1573" t="s">
        <v>55</v>
      </c>
      <c r="C1573" t="s">
        <v>9</v>
      </c>
      <c r="D1573" t="s">
        <v>56</v>
      </c>
      <c r="E1573" t="s">
        <v>257</v>
      </c>
      <c r="F1573" t="s">
        <v>261</v>
      </c>
      <c r="G1573" t="s">
        <v>9</v>
      </c>
      <c r="H1573" s="1">
        <v>35</v>
      </c>
      <c r="I1573" s="1">
        <v>35</v>
      </c>
      <c r="J1573" s="1">
        <v>0.24489795918367299</v>
      </c>
      <c r="K1573" s="1">
        <v>0.24489795918367299</v>
      </c>
      <c r="L1573" t="s">
        <v>9</v>
      </c>
      <c r="M1573" t="s">
        <v>9</v>
      </c>
      <c r="N1573" t="s">
        <v>357</v>
      </c>
    </row>
    <row r="1574" spans="1:14" x14ac:dyDescent="0.25">
      <c r="A1574" t="s">
        <v>8</v>
      </c>
      <c r="B1574" t="s">
        <v>55</v>
      </c>
      <c r="C1574" t="s">
        <v>9</v>
      </c>
      <c r="D1574" t="s">
        <v>56</v>
      </c>
      <c r="E1574" t="s">
        <v>242</v>
      </c>
      <c r="F1574" t="s">
        <v>239</v>
      </c>
      <c r="G1574" t="s">
        <v>9</v>
      </c>
      <c r="H1574" s="1">
        <v>10</v>
      </c>
      <c r="I1574" s="1">
        <v>10</v>
      </c>
      <c r="J1574" s="1">
        <v>6.1224489795918401E-2</v>
      </c>
      <c r="K1574" s="1">
        <v>6.1224489795918401E-2</v>
      </c>
      <c r="L1574" t="s">
        <v>9</v>
      </c>
      <c r="M1574" t="s">
        <v>9</v>
      </c>
      <c r="N1574" t="s">
        <v>357</v>
      </c>
    </row>
    <row r="1575" spans="1:14" x14ac:dyDescent="0.25">
      <c r="A1575" t="s">
        <v>8</v>
      </c>
      <c r="B1575" t="s">
        <v>55</v>
      </c>
      <c r="C1575" t="s">
        <v>9</v>
      </c>
      <c r="D1575" t="s">
        <v>56</v>
      </c>
      <c r="E1575" t="s">
        <v>166</v>
      </c>
      <c r="F1575" t="s">
        <v>169</v>
      </c>
      <c r="G1575" t="s">
        <v>9</v>
      </c>
      <c r="H1575" s="1">
        <v>120</v>
      </c>
      <c r="I1575" s="1">
        <v>120</v>
      </c>
      <c r="J1575" s="1">
        <v>0.80272108843537404</v>
      </c>
      <c r="K1575" s="1">
        <v>0.80272108843537404</v>
      </c>
      <c r="L1575" t="s">
        <v>9</v>
      </c>
      <c r="M1575" t="s">
        <v>9</v>
      </c>
      <c r="N1575" t="s">
        <v>357</v>
      </c>
    </row>
    <row r="1576" spans="1:14" x14ac:dyDescent="0.25">
      <c r="A1576" t="s">
        <v>8</v>
      </c>
      <c r="B1576" t="s">
        <v>55</v>
      </c>
      <c r="C1576" t="s">
        <v>9</v>
      </c>
      <c r="D1576" t="s">
        <v>56</v>
      </c>
      <c r="E1576" t="s">
        <v>180</v>
      </c>
      <c r="F1576" t="s">
        <v>218</v>
      </c>
      <c r="G1576" t="s">
        <v>215</v>
      </c>
      <c r="H1576" s="1">
        <v>145</v>
      </c>
      <c r="I1576" s="1">
        <v>145</v>
      </c>
      <c r="J1576" s="1">
        <v>0.97278911564625803</v>
      </c>
      <c r="K1576" s="1">
        <v>0.97278911564625803</v>
      </c>
      <c r="L1576" t="s">
        <v>9</v>
      </c>
      <c r="M1576" t="s">
        <v>9</v>
      </c>
      <c r="N1576" t="s">
        <v>357</v>
      </c>
    </row>
    <row r="1577" spans="1:14" x14ac:dyDescent="0.25">
      <c r="A1577" t="s">
        <v>8</v>
      </c>
      <c r="B1577" t="s">
        <v>55</v>
      </c>
      <c r="C1577" t="s">
        <v>9</v>
      </c>
      <c r="D1577" t="s">
        <v>56</v>
      </c>
      <c r="E1577" t="s">
        <v>229</v>
      </c>
      <c r="F1577" t="s">
        <v>248</v>
      </c>
      <c r="G1577" t="s">
        <v>9</v>
      </c>
      <c r="H1577" s="1">
        <v>-1</v>
      </c>
      <c r="I1577" s="1">
        <v>0</v>
      </c>
      <c r="J1577" s="1">
        <v>-0.01</v>
      </c>
      <c r="K1577" s="1">
        <v>0</v>
      </c>
      <c r="L1577" t="s">
        <v>9</v>
      </c>
      <c r="M1577" t="s">
        <v>9</v>
      </c>
      <c r="N1577" t="s">
        <v>357</v>
      </c>
    </row>
    <row r="1578" spans="1:14" x14ac:dyDescent="0.25">
      <c r="A1578" t="s">
        <v>8</v>
      </c>
      <c r="B1578" t="s">
        <v>55</v>
      </c>
      <c r="C1578" t="s">
        <v>9</v>
      </c>
      <c r="D1578" t="s">
        <v>56</v>
      </c>
      <c r="E1578" t="s">
        <v>353</v>
      </c>
      <c r="F1578" t="s">
        <v>15</v>
      </c>
      <c r="G1578" t="s">
        <v>9</v>
      </c>
      <c r="H1578" s="1">
        <v>35</v>
      </c>
      <c r="I1578" s="1">
        <v>35</v>
      </c>
      <c r="J1578" s="1">
        <v>0.23129251700680301</v>
      </c>
      <c r="K1578" s="1">
        <v>0.23129251700680301</v>
      </c>
      <c r="L1578" t="s">
        <v>9</v>
      </c>
      <c r="M1578" t="s">
        <v>9</v>
      </c>
      <c r="N1578" t="s">
        <v>357</v>
      </c>
    </row>
    <row r="1579" spans="1:14" x14ac:dyDescent="0.25">
      <c r="A1579" t="s">
        <v>8</v>
      </c>
      <c r="B1579" t="s">
        <v>55</v>
      </c>
      <c r="C1579" t="s">
        <v>9</v>
      </c>
      <c r="D1579" t="s">
        <v>56</v>
      </c>
      <c r="E1579" t="s">
        <v>166</v>
      </c>
      <c r="F1579" t="s">
        <v>252</v>
      </c>
      <c r="G1579" t="s">
        <v>9</v>
      </c>
      <c r="H1579" s="1">
        <v>-1</v>
      </c>
      <c r="I1579">
        <v>0</v>
      </c>
      <c r="J1579">
        <v>-0.01</v>
      </c>
      <c r="K1579">
        <v>0</v>
      </c>
      <c r="L1579" t="s">
        <v>9</v>
      </c>
      <c r="M1579" t="s">
        <v>9</v>
      </c>
      <c r="N1579" t="s">
        <v>357</v>
      </c>
    </row>
    <row r="1580" spans="1:14" x14ac:dyDescent="0.25">
      <c r="A1580" t="s">
        <v>8</v>
      </c>
      <c r="B1580" t="s">
        <v>55</v>
      </c>
      <c r="C1580" t="s">
        <v>9</v>
      </c>
      <c r="D1580" t="s">
        <v>56</v>
      </c>
      <c r="E1580" t="s">
        <v>242</v>
      </c>
      <c r="F1580" t="s">
        <v>234</v>
      </c>
      <c r="G1580" t="s">
        <v>9</v>
      </c>
      <c r="H1580">
        <v>-1</v>
      </c>
      <c r="I1580">
        <v>0</v>
      </c>
      <c r="J1580">
        <v>-0.01</v>
      </c>
      <c r="K1580">
        <v>0</v>
      </c>
      <c r="L1580" s="1" t="s">
        <v>9</v>
      </c>
      <c r="M1580" s="1" t="s">
        <v>9</v>
      </c>
      <c r="N1580" t="s">
        <v>357</v>
      </c>
    </row>
    <row r="1581" spans="1:14" x14ac:dyDescent="0.25">
      <c r="A1581" t="s">
        <v>8</v>
      </c>
      <c r="B1581" t="s">
        <v>55</v>
      </c>
      <c r="C1581" t="s">
        <v>9</v>
      </c>
      <c r="D1581" t="s">
        <v>56</v>
      </c>
      <c r="E1581" t="s">
        <v>168</v>
      </c>
      <c r="F1581" t="s">
        <v>274</v>
      </c>
      <c r="G1581" t="s">
        <v>9</v>
      </c>
      <c r="H1581">
        <v>10</v>
      </c>
      <c r="I1581">
        <v>10</v>
      </c>
      <c r="J1581">
        <v>6.8027210884353706E-2</v>
      </c>
      <c r="K1581">
        <v>6.8027210884353706E-2</v>
      </c>
      <c r="L1581" s="1" t="s">
        <v>9</v>
      </c>
      <c r="M1581" s="1" t="s">
        <v>9</v>
      </c>
      <c r="N1581" t="s">
        <v>357</v>
      </c>
    </row>
    <row r="1582" spans="1:14" x14ac:dyDescent="0.25">
      <c r="A1582" t="s">
        <v>8</v>
      </c>
      <c r="B1582" t="s">
        <v>55</v>
      </c>
      <c r="C1582" t="s">
        <v>9</v>
      </c>
      <c r="D1582" t="s">
        <v>56</v>
      </c>
      <c r="E1582" t="s">
        <v>229</v>
      </c>
      <c r="F1582" t="s">
        <v>230</v>
      </c>
      <c r="G1582" t="s">
        <v>9</v>
      </c>
      <c r="H1582" s="1">
        <v>15</v>
      </c>
      <c r="I1582" s="1">
        <v>15</v>
      </c>
      <c r="J1582" s="1">
        <v>8.8435374149659907E-2</v>
      </c>
      <c r="K1582" s="1">
        <v>8.8435374149659907E-2</v>
      </c>
      <c r="L1582" t="s">
        <v>9</v>
      </c>
      <c r="M1582" t="s">
        <v>9</v>
      </c>
      <c r="N1582" t="s">
        <v>357</v>
      </c>
    </row>
    <row r="1583" spans="1:14" x14ac:dyDescent="0.25">
      <c r="A1583" t="s">
        <v>8</v>
      </c>
      <c r="B1583" t="s">
        <v>55</v>
      </c>
      <c r="C1583" t="s">
        <v>9</v>
      </c>
      <c r="D1583" t="s">
        <v>56</v>
      </c>
      <c r="E1583" t="s">
        <v>166</v>
      </c>
      <c r="F1583" t="s">
        <v>170</v>
      </c>
      <c r="G1583" t="s">
        <v>9</v>
      </c>
      <c r="H1583" s="1">
        <v>-1</v>
      </c>
      <c r="I1583" s="1">
        <v>0</v>
      </c>
      <c r="J1583" s="1">
        <v>-0.01</v>
      </c>
      <c r="K1583" s="1">
        <v>0</v>
      </c>
      <c r="L1583" t="s">
        <v>9</v>
      </c>
      <c r="M1583" t="s">
        <v>9</v>
      </c>
      <c r="N1583" t="s">
        <v>357</v>
      </c>
    </row>
    <row r="1584" spans="1:14" x14ac:dyDescent="0.25">
      <c r="A1584" t="s">
        <v>8</v>
      </c>
      <c r="B1584" t="s">
        <v>55</v>
      </c>
      <c r="C1584" t="s">
        <v>9</v>
      </c>
      <c r="D1584" t="s">
        <v>56</v>
      </c>
      <c r="E1584" t="s">
        <v>180</v>
      </c>
      <c r="F1584" t="s">
        <v>219</v>
      </c>
      <c r="G1584" t="s">
        <v>216</v>
      </c>
      <c r="H1584" s="1">
        <v>-1</v>
      </c>
      <c r="I1584" s="1">
        <v>0</v>
      </c>
      <c r="J1584" s="1">
        <v>-0.01</v>
      </c>
      <c r="K1584" s="1">
        <v>0</v>
      </c>
      <c r="L1584" t="s">
        <v>9</v>
      </c>
      <c r="M1584" t="s">
        <v>9</v>
      </c>
      <c r="N1584" t="s">
        <v>357</v>
      </c>
    </row>
    <row r="1585" spans="1:14" x14ac:dyDescent="0.25">
      <c r="A1585" t="s">
        <v>8</v>
      </c>
      <c r="B1585" t="s">
        <v>55</v>
      </c>
      <c r="C1585" t="s">
        <v>9</v>
      </c>
      <c r="D1585" t="s">
        <v>56</v>
      </c>
      <c r="E1585" t="s">
        <v>168</v>
      </c>
      <c r="F1585" t="s">
        <v>272</v>
      </c>
      <c r="G1585" t="s">
        <v>9</v>
      </c>
      <c r="H1585" s="1">
        <v>5</v>
      </c>
      <c r="I1585" s="1">
        <v>5</v>
      </c>
      <c r="J1585" s="1">
        <v>4.7619047619047603E-2</v>
      </c>
      <c r="K1585" s="1">
        <v>4.7619047619047603E-2</v>
      </c>
      <c r="L1585" t="s">
        <v>9</v>
      </c>
      <c r="M1585" t="s">
        <v>9</v>
      </c>
      <c r="N1585" t="s">
        <v>357</v>
      </c>
    </row>
    <row r="1586" spans="1:14" x14ac:dyDescent="0.25">
      <c r="A1586" t="s">
        <v>8</v>
      </c>
      <c r="B1586" t="s">
        <v>57</v>
      </c>
      <c r="C1586" t="s">
        <v>9</v>
      </c>
      <c r="D1586" t="s">
        <v>299</v>
      </c>
      <c r="E1586" t="s">
        <v>242</v>
      </c>
      <c r="F1586" t="s">
        <v>248</v>
      </c>
      <c r="G1586" t="s">
        <v>9</v>
      </c>
      <c r="H1586" s="1">
        <v>300</v>
      </c>
      <c r="I1586" s="1">
        <v>300</v>
      </c>
      <c r="J1586" s="1">
        <v>1</v>
      </c>
      <c r="K1586" s="1">
        <v>1</v>
      </c>
      <c r="L1586" t="s">
        <v>9</v>
      </c>
      <c r="M1586" t="s">
        <v>9</v>
      </c>
      <c r="N1586" t="s">
        <v>357</v>
      </c>
    </row>
    <row r="1587" spans="1:14" x14ac:dyDescent="0.25">
      <c r="A1587" t="s">
        <v>8</v>
      </c>
      <c r="B1587" t="s">
        <v>57</v>
      </c>
      <c r="C1587" t="s">
        <v>9</v>
      </c>
      <c r="D1587" t="s">
        <v>299</v>
      </c>
      <c r="E1587" t="s">
        <v>166</v>
      </c>
      <c r="F1587" t="s">
        <v>248</v>
      </c>
      <c r="G1587" t="s">
        <v>9</v>
      </c>
      <c r="H1587" s="1">
        <v>-1</v>
      </c>
      <c r="I1587" s="1">
        <v>0</v>
      </c>
      <c r="J1587" s="1">
        <v>-0.01</v>
      </c>
      <c r="K1587" s="1">
        <v>0</v>
      </c>
      <c r="L1587" t="s">
        <v>9</v>
      </c>
      <c r="M1587" t="s">
        <v>9</v>
      </c>
      <c r="N1587" t="s">
        <v>357</v>
      </c>
    </row>
    <row r="1588" spans="1:14" x14ac:dyDescent="0.25">
      <c r="A1588" t="s">
        <v>8</v>
      </c>
      <c r="B1588" t="s">
        <v>57</v>
      </c>
      <c r="C1588" t="s">
        <v>9</v>
      </c>
      <c r="D1588" t="s">
        <v>299</v>
      </c>
      <c r="E1588" t="s">
        <v>257</v>
      </c>
      <c r="F1588" t="s">
        <v>280</v>
      </c>
      <c r="G1588" t="s">
        <v>9</v>
      </c>
      <c r="H1588" s="1">
        <v>-1</v>
      </c>
      <c r="I1588" s="1">
        <v>0</v>
      </c>
      <c r="J1588" s="1">
        <v>-0.01</v>
      </c>
      <c r="K1588" s="1">
        <v>0</v>
      </c>
      <c r="L1588" t="s">
        <v>9</v>
      </c>
      <c r="M1588" t="s">
        <v>9</v>
      </c>
      <c r="N1588" t="s">
        <v>357</v>
      </c>
    </row>
    <row r="1589" spans="1:14" x14ac:dyDescent="0.25">
      <c r="A1589" t="s">
        <v>8</v>
      </c>
      <c r="B1589" t="s">
        <v>57</v>
      </c>
      <c r="C1589" t="s">
        <v>9</v>
      </c>
      <c r="D1589" t="s">
        <v>299</v>
      </c>
      <c r="E1589" t="s">
        <v>257</v>
      </c>
      <c r="F1589" t="s">
        <v>258</v>
      </c>
      <c r="G1589" t="s">
        <v>9</v>
      </c>
      <c r="H1589" s="1">
        <v>45</v>
      </c>
      <c r="I1589" s="1">
        <v>45</v>
      </c>
      <c r="J1589" s="1">
        <v>0.15614617940199299</v>
      </c>
      <c r="K1589" s="1">
        <v>0.15614617940199299</v>
      </c>
      <c r="L1589" t="s">
        <v>9</v>
      </c>
      <c r="M1589" t="s">
        <v>9</v>
      </c>
      <c r="N1589" t="s">
        <v>357</v>
      </c>
    </row>
    <row r="1590" spans="1:14" x14ac:dyDescent="0.25">
      <c r="A1590" t="s">
        <v>8</v>
      </c>
      <c r="B1590" t="s">
        <v>57</v>
      </c>
      <c r="C1590" t="s">
        <v>9</v>
      </c>
      <c r="D1590" t="s">
        <v>299</v>
      </c>
      <c r="E1590" t="s">
        <v>232</v>
      </c>
      <c r="F1590" t="s">
        <v>9</v>
      </c>
      <c r="G1590" t="s">
        <v>9</v>
      </c>
      <c r="H1590" s="1">
        <v>300</v>
      </c>
      <c r="I1590" s="1">
        <v>300</v>
      </c>
      <c r="J1590" s="1">
        <v>1</v>
      </c>
      <c r="K1590" s="1">
        <v>1</v>
      </c>
      <c r="L1590" t="s">
        <v>9</v>
      </c>
      <c r="M1590" t="s">
        <v>9</v>
      </c>
      <c r="N1590" t="s">
        <v>357</v>
      </c>
    </row>
    <row r="1591" spans="1:14" x14ac:dyDescent="0.25">
      <c r="A1591" t="s">
        <v>8</v>
      </c>
      <c r="B1591" t="s">
        <v>57</v>
      </c>
      <c r="C1591" t="s">
        <v>9</v>
      </c>
      <c r="D1591" t="s">
        <v>299</v>
      </c>
      <c r="E1591" t="s">
        <v>10</v>
      </c>
      <c r="F1591" t="s">
        <v>240</v>
      </c>
      <c r="G1591" t="s">
        <v>9</v>
      </c>
      <c r="H1591" s="1">
        <v>1</v>
      </c>
      <c r="I1591" s="1" t="s">
        <v>9</v>
      </c>
      <c r="J1591" s="1" t="s">
        <v>9</v>
      </c>
      <c r="K1591" s="1" t="s">
        <v>9</v>
      </c>
      <c r="L1591" t="s">
        <v>9</v>
      </c>
      <c r="M1591" t="s">
        <v>9</v>
      </c>
      <c r="N1591" t="s">
        <v>357</v>
      </c>
    </row>
    <row r="1592" spans="1:14" x14ac:dyDescent="0.25">
      <c r="A1592" t="s">
        <v>8</v>
      </c>
      <c r="B1592" t="s">
        <v>57</v>
      </c>
      <c r="C1592" t="s">
        <v>9</v>
      </c>
      <c r="D1592" t="s">
        <v>299</v>
      </c>
      <c r="E1592" t="s">
        <v>172</v>
      </c>
      <c r="F1592" t="s">
        <v>9</v>
      </c>
      <c r="G1592" t="s">
        <v>9</v>
      </c>
      <c r="H1592" s="1" t="s">
        <v>9</v>
      </c>
      <c r="I1592" s="1" t="s">
        <v>9</v>
      </c>
      <c r="J1592" s="1" t="s">
        <v>9</v>
      </c>
      <c r="K1592" s="1" t="s">
        <v>9</v>
      </c>
      <c r="L1592">
        <v>-1</v>
      </c>
      <c r="M1592">
        <v>-1</v>
      </c>
      <c r="N1592" t="s">
        <v>357</v>
      </c>
    </row>
    <row r="1593" spans="1:14" x14ac:dyDescent="0.25">
      <c r="A1593" t="s">
        <v>8</v>
      </c>
      <c r="B1593" t="s">
        <v>57</v>
      </c>
      <c r="C1593" t="s">
        <v>9</v>
      </c>
      <c r="D1593" t="s">
        <v>299</v>
      </c>
      <c r="E1593" t="s">
        <v>165</v>
      </c>
      <c r="F1593" t="s">
        <v>9</v>
      </c>
      <c r="G1593" t="s">
        <v>9</v>
      </c>
      <c r="H1593" s="1" t="s">
        <v>9</v>
      </c>
      <c r="I1593" s="1" t="s">
        <v>9</v>
      </c>
      <c r="J1593" s="1" t="s">
        <v>9</v>
      </c>
      <c r="K1593" s="1" t="s">
        <v>9</v>
      </c>
      <c r="L1593">
        <v>29.764119999999998</v>
      </c>
      <c r="M1593">
        <v>30</v>
      </c>
      <c r="N1593" t="s">
        <v>357</v>
      </c>
    </row>
    <row r="1594" spans="1:14" x14ac:dyDescent="0.25">
      <c r="A1594" t="s">
        <v>8</v>
      </c>
      <c r="B1594" t="s">
        <v>57</v>
      </c>
      <c r="C1594" t="s">
        <v>9</v>
      </c>
      <c r="D1594" t="s">
        <v>299</v>
      </c>
      <c r="E1594" t="s">
        <v>166</v>
      </c>
      <c r="F1594" t="s">
        <v>167</v>
      </c>
      <c r="G1594" t="s">
        <v>9</v>
      </c>
      <c r="H1594" s="1">
        <v>-1</v>
      </c>
      <c r="I1594" s="1">
        <v>0</v>
      </c>
      <c r="J1594" s="1">
        <v>-0.01</v>
      </c>
      <c r="K1594" s="1">
        <v>0</v>
      </c>
      <c r="L1594" t="s">
        <v>9</v>
      </c>
      <c r="M1594" t="s">
        <v>9</v>
      </c>
      <c r="N1594" t="s">
        <v>357</v>
      </c>
    </row>
    <row r="1595" spans="1:14" x14ac:dyDescent="0.25">
      <c r="A1595" t="s">
        <v>8</v>
      </c>
      <c r="B1595" t="s">
        <v>57</v>
      </c>
      <c r="C1595" t="s">
        <v>9</v>
      </c>
      <c r="D1595" t="s">
        <v>299</v>
      </c>
      <c r="E1595" t="s">
        <v>229</v>
      </c>
      <c r="F1595" t="s">
        <v>231</v>
      </c>
      <c r="G1595" t="s">
        <v>9</v>
      </c>
      <c r="H1595" s="1">
        <v>-1</v>
      </c>
      <c r="I1595" s="1">
        <v>0</v>
      </c>
      <c r="J1595" s="1">
        <v>-0.01</v>
      </c>
      <c r="K1595" s="1">
        <v>0</v>
      </c>
      <c r="L1595" t="s">
        <v>9</v>
      </c>
      <c r="M1595" t="s">
        <v>9</v>
      </c>
      <c r="N1595" t="s">
        <v>357</v>
      </c>
    </row>
    <row r="1596" spans="1:14" x14ac:dyDescent="0.25">
      <c r="A1596" t="s">
        <v>8</v>
      </c>
      <c r="B1596" t="s">
        <v>57</v>
      </c>
      <c r="C1596" t="s">
        <v>9</v>
      </c>
      <c r="D1596" t="s">
        <v>299</v>
      </c>
      <c r="E1596" t="s">
        <v>242</v>
      </c>
      <c r="F1596" t="s">
        <v>238</v>
      </c>
      <c r="G1596" t="s">
        <v>9</v>
      </c>
      <c r="H1596" s="1">
        <v>-1</v>
      </c>
      <c r="I1596" s="1">
        <v>0</v>
      </c>
      <c r="J1596" s="1">
        <v>-0.01</v>
      </c>
      <c r="K1596" s="1">
        <v>0</v>
      </c>
      <c r="L1596" t="s">
        <v>9</v>
      </c>
      <c r="M1596" t="s">
        <v>9</v>
      </c>
      <c r="N1596" t="s">
        <v>357</v>
      </c>
    </row>
    <row r="1597" spans="1:14" x14ac:dyDescent="0.25">
      <c r="A1597" t="s">
        <v>8</v>
      </c>
      <c r="B1597" t="s">
        <v>57</v>
      </c>
      <c r="C1597" t="s">
        <v>9</v>
      </c>
      <c r="D1597" t="s">
        <v>299</v>
      </c>
      <c r="E1597" t="s">
        <v>353</v>
      </c>
      <c r="F1597" t="s">
        <v>15</v>
      </c>
      <c r="G1597" t="s">
        <v>9</v>
      </c>
      <c r="H1597" s="1">
        <v>85</v>
      </c>
      <c r="I1597" s="1">
        <v>85</v>
      </c>
      <c r="J1597" s="1">
        <v>0.27906976744186002</v>
      </c>
      <c r="K1597" s="1">
        <v>0.27906976744186002</v>
      </c>
      <c r="L1597" t="s">
        <v>9</v>
      </c>
      <c r="M1597" t="s">
        <v>9</v>
      </c>
      <c r="N1597" t="s">
        <v>357</v>
      </c>
    </row>
    <row r="1598" spans="1:14" x14ac:dyDescent="0.25">
      <c r="A1598" t="s">
        <v>8</v>
      </c>
      <c r="B1598" t="s">
        <v>57</v>
      </c>
      <c r="C1598" t="s">
        <v>9</v>
      </c>
      <c r="D1598" t="s">
        <v>299</v>
      </c>
      <c r="E1598" t="s">
        <v>257</v>
      </c>
      <c r="F1598" t="s">
        <v>262</v>
      </c>
      <c r="G1598" t="s">
        <v>9</v>
      </c>
      <c r="H1598" s="1">
        <v>15</v>
      </c>
      <c r="I1598" s="1">
        <v>15</v>
      </c>
      <c r="J1598" s="1">
        <v>5.3156146179402002E-2</v>
      </c>
      <c r="K1598" s="1">
        <v>5.3156146179402002E-2</v>
      </c>
      <c r="L1598" t="s">
        <v>9</v>
      </c>
      <c r="M1598" t="s">
        <v>9</v>
      </c>
      <c r="N1598" t="s">
        <v>357</v>
      </c>
    </row>
    <row r="1599" spans="1:14" x14ac:dyDescent="0.25">
      <c r="A1599" t="s">
        <v>8</v>
      </c>
      <c r="B1599" t="s">
        <v>57</v>
      </c>
      <c r="C1599" t="s">
        <v>9</v>
      </c>
      <c r="D1599" t="s">
        <v>299</v>
      </c>
      <c r="E1599" t="s">
        <v>257</v>
      </c>
      <c r="F1599" t="s">
        <v>340</v>
      </c>
      <c r="G1599" t="s">
        <v>9</v>
      </c>
      <c r="H1599" s="1">
        <v>10</v>
      </c>
      <c r="I1599" s="1">
        <v>10</v>
      </c>
      <c r="J1599" s="1">
        <v>3.6544850498338902E-2</v>
      </c>
      <c r="K1599" s="1">
        <v>3.6544850498338902E-2</v>
      </c>
      <c r="L1599" t="s">
        <v>9</v>
      </c>
      <c r="M1599" t="s">
        <v>9</v>
      </c>
      <c r="N1599" t="s">
        <v>357</v>
      </c>
    </row>
    <row r="1600" spans="1:14" x14ac:dyDescent="0.25">
      <c r="A1600" t="s">
        <v>8</v>
      </c>
      <c r="B1600" t="s">
        <v>57</v>
      </c>
      <c r="C1600" t="s">
        <v>9</v>
      </c>
      <c r="D1600" t="s">
        <v>299</v>
      </c>
      <c r="E1600" t="s">
        <v>257</v>
      </c>
      <c r="F1600" t="s">
        <v>259</v>
      </c>
      <c r="G1600" t="s">
        <v>9</v>
      </c>
      <c r="H1600" s="1">
        <v>90</v>
      </c>
      <c r="I1600" s="1">
        <v>90</v>
      </c>
      <c r="J1600" s="1">
        <v>0.29235880398671099</v>
      </c>
      <c r="K1600" s="1">
        <v>0.29235880398671099</v>
      </c>
      <c r="L1600" t="s">
        <v>9</v>
      </c>
      <c r="M1600" t="s">
        <v>9</v>
      </c>
      <c r="N1600" t="s">
        <v>357</v>
      </c>
    </row>
    <row r="1601" spans="1:14" x14ac:dyDescent="0.25">
      <c r="A1601" t="s">
        <v>8</v>
      </c>
      <c r="B1601" t="s">
        <v>57</v>
      </c>
      <c r="C1601" t="s">
        <v>9</v>
      </c>
      <c r="D1601" t="s">
        <v>299</v>
      </c>
      <c r="E1601" t="s">
        <v>168</v>
      </c>
      <c r="F1601" t="s">
        <v>272</v>
      </c>
      <c r="G1601" t="s">
        <v>9</v>
      </c>
      <c r="H1601" s="1">
        <v>20</v>
      </c>
      <c r="I1601" s="1">
        <v>20</v>
      </c>
      <c r="J1601" s="1">
        <v>6.9767441860465101E-2</v>
      </c>
      <c r="K1601" s="1">
        <v>6.9767441860465101E-2</v>
      </c>
      <c r="L1601" t="s">
        <v>9</v>
      </c>
      <c r="M1601" t="s">
        <v>9</v>
      </c>
      <c r="N1601" t="s">
        <v>357</v>
      </c>
    </row>
    <row r="1602" spans="1:14" x14ac:dyDescent="0.25">
      <c r="A1602" t="s">
        <v>8</v>
      </c>
      <c r="B1602" t="s">
        <v>57</v>
      </c>
      <c r="C1602" t="s">
        <v>9</v>
      </c>
      <c r="D1602" t="s">
        <v>299</v>
      </c>
      <c r="E1602" t="s">
        <v>353</v>
      </c>
      <c r="F1602" t="s">
        <v>14</v>
      </c>
      <c r="G1602" t="s">
        <v>9</v>
      </c>
      <c r="H1602" s="1">
        <v>145</v>
      </c>
      <c r="I1602" s="1">
        <v>145</v>
      </c>
      <c r="J1602" s="1">
        <v>0.481727574750831</v>
      </c>
      <c r="K1602" s="1">
        <v>0.481727574750831</v>
      </c>
      <c r="L1602" t="s">
        <v>9</v>
      </c>
      <c r="M1602" t="s">
        <v>9</v>
      </c>
      <c r="N1602" t="s">
        <v>357</v>
      </c>
    </row>
    <row r="1603" spans="1:14" x14ac:dyDescent="0.25">
      <c r="A1603" t="s">
        <v>8</v>
      </c>
      <c r="B1603" t="s">
        <v>57</v>
      </c>
      <c r="C1603" t="s">
        <v>9</v>
      </c>
      <c r="D1603" t="s">
        <v>299</v>
      </c>
      <c r="E1603" t="s">
        <v>166</v>
      </c>
      <c r="F1603" t="s">
        <v>253</v>
      </c>
      <c r="G1603" t="s">
        <v>9</v>
      </c>
      <c r="H1603" s="1">
        <v>-1</v>
      </c>
      <c r="I1603" s="1">
        <v>0</v>
      </c>
      <c r="J1603" s="1">
        <v>-0.01</v>
      </c>
      <c r="K1603" s="1">
        <v>0</v>
      </c>
      <c r="L1603" t="s">
        <v>9</v>
      </c>
      <c r="M1603" t="s">
        <v>9</v>
      </c>
      <c r="N1603" t="s">
        <v>357</v>
      </c>
    </row>
    <row r="1604" spans="1:14" x14ac:dyDescent="0.25">
      <c r="A1604" t="s">
        <v>8</v>
      </c>
      <c r="B1604" t="s">
        <v>57</v>
      </c>
      <c r="C1604" t="s">
        <v>9</v>
      </c>
      <c r="D1604" t="s">
        <v>299</v>
      </c>
      <c r="E1604" t="s">
        <v>168</v>
      </c>
      <c r="F1604" t="s">
        <v>271</v>
      </c>
      <c r="G1604" t="s">
        <v>9</v>
      </c>
      <c r="H1604" s="1">
        <v>190</v>
      </c>
      <c r="I1604" s="1">
        <v>190</v>
      </c>
      <c r="J1604" s="1">
        <v>0.62790697674418605</v>
      </c>
      <c r="K1604" s="1">
        <v>0.62790697674418605</v>
      </c>
      <c r="L1604" t="s">
        <v>9</v>
      </c>
      <c r="M1604" t="s">
        <v>9</v>
      </c>
      <c r="N1604" t="s">
        <v>357</v>
      </c>
    </row>
    <row r="1605" spans="1:14" x14ac:dyDescent="0.25">
      <c r="A1605" t="s">
        <v>8</v>
      </c>
      <c r="B1605" t="s">
        <v>57</v>
      </c>
      <c r="C1605" t="s">
        <v>9</v>
      </c>
      <c r="D1605" t="s">
        <v>299</v>
      </c>
      <c r="E1605" t="s">
        <v>353</v>
      </c>
      <c r="F1605" t="s">
        <v>16</v>
      </c>
      <c r="G1605" t="s">
        <v>9</v>
      </c>
      <c r="H1605" s="1">
        <v>10</v>
      </c>
      <c r="I1605" s="1">
        <v>10</v>
      </c>
      <c r="J1605" s="1">
        <v>3.32225913621262E-2</v>
      </c>
      <c r="K1605" s="1">
        <v>3.32225913621262E-2</v>
      </c>
      <c r="L1605" t="s">
        <v>9</v>
      </c>
      <c r="M1605" t="s">
        <v>9</v>
      </c>
      <c r="N1605" t="s">
        <v>357</v>
      </c>
    </row>
    <row r="1606" spans="1:14" x14ac:dyDescent="0.25">
      <c r="A1606" t="s">
        <v>8</v>
      </c>
      <c r="B1606" t="s">
        <v>57</v>
      </c>
      <c r="C1606" t="s">
        <v>9</v>
      </c>
      <c r="D1606" t="s">
        <v>299</v>
      </c>
      <c r="E1606" t="s">
        <v>257</v>
      </c>
      <c r="F1606" t="s">
        <v>228</v>
      </c>
      <c r="G1606" t="s">
        <v>9</v>
      </c>
      <c r="H1606" s="1">
        <v>-1</v>
      </c>
      <c r="I1606" s="1">
        <v>0</v>
      </c>
      <c r="J1606" s="1">
        <v>-0.01</v>
      </c>
      <c r="K1606" s="1">
        <v>0</v>
      </c>
      <c r="L1606" t="s">
        <v>9</v>
      </c>
      <c r="M1606" t="s">
        <v>9</v>
      </c>
      <c r="N1606" t="s">
        <v>357</v>
      </c>
    </row>
    <row r="1607" spans="1:14" x14ac:dyDescent="0.25">
      <c r="A1607" t="s">
        <v>8</v>
      </c>
      <c r="B1607" t="s">
        <v>57</v>
      </c>
      <c r="C1607" t="s">
        <v>9</v>
      </c>
      <c r="D1607" t="s">
        <v>299</v>
      </c>
      <c r="E1607" t="s">
        <v>242</v>
      </c>
      <c r="F1607" t="s">
        <v>236</v>
      </c>
      <c r="G1607" t="s">
        <v>9</v>
      </c>
      <c r="H1607" s="1">
        <v>-1</v>
      </c>
      <c r="I1607" s="1">
        <v>0</v>
      </c>
      <c r="J1607" s="1">
        <v>-0.01</v>
      </c>
      <c r="K1607" s="1">
        <v>0</v>
      </c>
      <c r="L1607" t="s">
        <v>9</v>
      </c>
      <c r="M1607" t="s">
        <v>9</v>
      </c>
      <c r="N1607" t="s">
        <v>357</v>
      </c>
    </row>
    <row r="1608" spans="1:14" x14ac:dyDescent="0.25">
      <c r="A1608" t="s">
        <v>8</v>
      </c>
      <c r="B1608" t="s">
        <v>57</v>
      </c>
      <c r="C1608" t="s">
        <v>9</v>
      </c>
      <c r="D1608" t="s">
        <v>299</v>
      </c>
      <c r="E1608" t="s">
        <v>180</v>
      </c>
      <c r="F1608" t="s">
        <v>219</v>
      </c>
      <c r="G1608" t="s">
        <v>216</v>
      </c>
      <c r="H1608" s="1">
        <v>-1</v>
      </c>
      <c r="I1608" s="1">
        <v>0</v>
      </c>
      <c r="J1608" s="1">
        <v>-0.01</v>
      </c>
      <c r="K1608" s="1">
        <v>0</v>
      </c>
      <c r="L1608" t="s">
        <v>9</v>
      </c>
      <c r="M1608" t="s">
        <v>9</v>
      </c>
      <c r="N1608" t="s">
        <v>357</v>
      </c>
    </row>
    <row r="1609" spans="1:14" x14ac:dyDescent="0.25">
      <c r="A1609" t="s">
        <v>8</v>
      </c>
      <c r="B1609" t="s">
        <v>57</v>
      </c>
      <c r="C1609" t="s">
        <v>9</v>
      </c>
      <c r="D1609" t="s">
        <v>299</v>
      </c>
      <c r="E1609" t="s">
        <v>166</v>
      </c>
      <c r="F1609" t="s">
        <v>171</v>
      </c>
      <c r="G1609" t="s">
        <v>9</v>
      </c>
      <c r="H1609" s="1">
        <v>-1</v>
      </c>
      <c r="I1609" s="1">
        <v>0</v>
      </c>
      <c r="J1609" s="1">
        <v>-0.01</v>
      </c>
      <c r="K1609" s="1">
        <v>0</v>
      </c>
      <c r="L1609" t="s">
        <v>9</v>
      </c>
      <c r="M1609" t="s">
        <v>9</v>
      </c>
      <c r="N1609" t="s">
        <v>357</v>
      </c>
    </row>
    <row r="1610" spans="1:14" x14ac:dyDescent="0.25">
      <c r="A1610" t="s">
        <v>8</v>
      </c>
      <c r="B1610" t="s">
        <v>57</v>
      </c>
      <c r="C1610" t="s">
        <v>9</v>
      </c>
      <c r="D1610" t="s">
        <v>299</v>
      </c>
      <c r="E1610" t="s">
        <v>257</v>
      </c>
      <c r="F1610" t="s">
        <v>260</v>
      </c>
      <c r="G1610" t="s">
        <v>9</v>
      </c>
      <c r="H1610" s="1">
        <v>90</v>
      </c>
      <c r="I1610" s="1">
        <v>90</v>
      </c>
      <c r="J1610" s="1">
        <v>0.30232558139534899</v>
      </c>
      <c r="K1610" s="1">
        <v>0.30232558139534899</v>
      </c>
      <c r="L1610" t="s">
        <v>9</v>
      </c>
      <c r="M1610" t="s">
        <v>9</v>
      </c>
      <c r="N1610" t="s">
        <v>357</v>
      </c>
    </row>
    <row r="1611" spans="1:14" x14ac:dyDescent="0.25">
      <c r="A1611" t="s">
        <v>8</v>
      </c>
      <c r="B1611" t="s">
        <v>57</v>
      </c>
      <c r="C1611" t="s">
        <v>9</v>
      </c>
      <c r="D1611" t="s">
        <v>299</v>
      </c>
      <c r="E1611" t="s">
        <v>353</v>
      </c>
      <c r="F1611" t="s">
        <v>228</v>
      </c>
      <c r="G1611" t="s">
        <v>9</v>
      </c>
      <c r="H1611" s="1">
        <v>-1</v>
      </c>
      <c r="I1611" s="1">
        <v>0</v>
      </c>
      <c r="J1611" s="1">
        <v>-0.01</v>
      </c>
      <c r="K1611" s="1">
        <v>0</v>
      </c>
      <c r="L1611" t="s">
        <v>9</v>
      </c>
      <c r="M1611" t="s">
        <v>9</v>
      </c>
      <c r="N1611" t="s">
        <v>357</v>
      </c>
    </row>
    <row r="1612" spans="1:14" x14ac:dyDescent="0.25">
      <c r="A1612" t="s">
        <v>8</v>
      </c>
      <c r="B1612" t="s">
        <v>57</v>
      </c>
      <c r="C1612" t="s">
        <v>9</v>
      </c>
      <c r="D1612" t="s">
        <v>299</v>
      </c>
      <c r="E1612" t="s">
        <v>353</v>
      </c>
      <c r="F1612" t="s">
        <v>13</v>
      </c>
      <c r="G1612" t="s">
        <v>9</v>
      </c>
      <c r="H1612" s="1">
        <v>60</v>
      </c>
      <c r="I1612" s="1">
        <v>60</v>
      </c>
      <c r="J1612" s="1">
        <v>0.20265780730897001</v>
      </c>
      <c r="K1612" s="1">
        <v>0.20265780730897001</v>
      </c>
      <c r="L1612" t="s">
        <v>9</v>
      </c>
      <c r="M1612" t="s">
        <v>9</v>
      </c>
      <c r="N1612" t="s">
        <v>357</v>
      </c>
    </row>
    <row r="1613" spans="1:14" x14ac:dyDescent="0.25">
      <c r="A1613" t="s">
        <v>8</v>
      </c>
      <c r="B1613" t="s">
        <v>57</v>
      </c>
      <c r="C1613" t="s">
        <v>9</v>
      </c>
      <c r="D1613" t="s">
        <v>299</v>
      </c>
      <c r="E1613" t="s">
        <v>180</v>
      </c>
      <c r="F1613" t="s">
        <v>228</v>
      </c>
      <c r="G1613" t="s">
        <v>228</v>
      </c>
      <c r="H1613" s="1">
        <v>300</v>
      </c>
      <c r="I1613" s="1">
        <v>300</v>
      </c>
      <c r="J1613" s="1">
        <v>1</v>
      </c>
      <c r="K1613" s="1">
        <v>1</v>
      </c>
      <c r="L1613" t="s">
        <v>9</v>
      </c>
      <c r="M1613" t="s">
        <v>9</v>
      </c>
      <c r="N1613" t="s">
        <v>357</v>
      </c>
    </row>
    <row r="1614" spans="1:14" x14ac:dyDescent="0.25">
      <c r="A1614" t="s">
        <v>8</v>
      </c>
      <c r="B1614" t="s">
        <v>57</v>
      </c>
      <c r="C1614" t="s">
        <v>9</v>
      </c>
      <c r="D1614" t="s">
        <v>299</v>
      </c>
      <c r="E1614" t="s">
        <v>168</v>
      </c>
      <c r="F1614" t="s">
        <v>273</v>
      </c>
      <c r="G1614" t="s">
        <v>9</v>
      </c>
      <c r="H1614" s="1">
        <v>70</v>
      </c>
      <c r="I1614" s="1">
        <v>70</v>
      </c>
      <c r="J1614" s="1">
        <v>0.23920265780730901</v>
      </c>
      <c r="K1614" s="1">
        <v>0.23920265780730901</v>
      </c>
      <c r="L1614" t="s">
        <v>9</v>
      </c>
      <c r="M1614" t="s">
        <v>9</v>
      </c>
      <c r="N1614" t="s">
        <v>357</v>
      </c>
    </row>
    <row r="1615" spans="1:14" x14ac:dyDescent="0.25">
      <c r="A1615" t="s">
        <v>8</v>
      </c>
      <c r="B1615" t="s">
        <v>57</v>
      </c>
      <c r="C1615" t="s">
        <v>9</v>
      </c>
      <c r="D1615" t="s">
        <v>299</v>
      </c>
      <c r="E1615" t="s">
        <v>168</v>
      </c>
      <c r="F1615" t="s">
        <v>248</v>
      </c>
      <c r="G1615" t="s">
        <v>9</v>
      </c>
      <c r="H1615" s="1">
        <v>-1</v>
      </c>
      <c r="I1615" s="1">
        <v>0</v>
      </c>
      <c r="J1615" s="1">
        <v>-0.01</v>
      </c>
      <c r="K1615" s="1">
        <v>0</v>
      </c>
      <c r="L1615" t="s">
        <v>9</v>
      </c>
      <c r="M1615" t="s">
        <v>9</v>
      </c>
      <c r="N1615" t="s">
        <v>357</v>
      </c>
    </row>
    <row r="1616" spans="1:14" x14ac:dyDescent="0.25">
      <c r="A1616" t="s">
        <v>8</v>
      </c>
      <c r="B1616" t="s">
        <v>57</v>
      </c>
      <c r="C1616" t="s">
        <v>9</v>
      </c>
      <c r="D1616" t="s">
        <v>299</v>
      </c>
      <c r="E1616" t="s">
        <v>180</v>
      </c>
      <c r="F1616" t="s">
        <v>218</v>
      </c>
      <c r="G1616" t="s">
        <v>215</v>
      </c>
      <c r="H1616" s="1">
        <v>-1</v>
      </c>
      <c r="I1616" s="1">
        <v>0</v>
      </c>
      <c r="J1616" s="1">
        <v>-0.01</v>
      </c>
      <c r="K1616" s="1">
        <v>0</v>
      </c>
      <c r="L1616" t="s">
        <v>9</v>
      </c>
      <c r="M1616" t="s">
        <v>9</v>
      </c>
      <c r="N1616" t="s">
        <v>357</v>
      </c>
    </row>
    <row r="1617" spans="1:14" x14ac:dyDescent="0.25">
      <c r="A1617" t="s">
        <v>8</v>
      </c>
      <c r="B1617" t="s">
        <v>57</v>
      </c>
      <c r="C1617" t="s">
        <v>9</v>
      </c>
      <c r="D1617" t="s">
        <v>299</v>
      </c>
      <c r="E1617" t="s">
        <v>242</v>
      </c>
      <c r="F1617" t="s">
        <v>237</v>
      </c>
      <c r="G1617" t="s">
        <v>9</v>
      </c>
      <c r="H1617" s="1">
        <v>-1</v>
      </c>
      <c r="I1617" s="1">
        <v>0</v>
      </c>
      <c r="J1617" s="1">
        <v>-0.01</v>
      </c>
      <c r="K1617" s="1">
        <v>0</v>
      </c>
      <c r="L1617" t="s">
        <v>9</v>
      </c>
      <c r="M1617" t="s">
        <v>9</v>
      </c>
      <c r="N1617" t="s">
        <v>357</v>
      </c>
    </row>
    <row r="1618" spans="1:14" x14ac:dyDescent="0.25">
      <c r="A1618" t="s">
        <v>8</v>
      </c>
      <c r="B1618" t="s">
        <v>57</v>
      </c>
      <c r="C1618" t="s">
        <v>9</v>
      </c>
      <c r="D1618" t="s">
        <v>299</v>
      </c>
      <c r="E1618" t="s">
        <v>166</v>
      </c>
      <c r="F1618" t="s">
        <v>169</v>
      </c>
      <c r="G1618" t="s">
        <v>9</v>
      </c>
      <c r="H1618" s="1">
        <v>280</v>
      </c>
      <c r="I1618" s="1">
        <v>280</v>
      </c>
      <c r="J1618" s="1">
        <v>0.93355481727574796</v>
      </c>
      <c r="K1618" s="1">
        <v>0.93355481727574796</v>
      </c>
      <c r="L1618" t="s">
        <v>9</v>
      </c>
      <c r="M1618" t="s">
        <v>9</v>
      </c>
      <c r="N1618" t="s">
        <v>357</v>
      </c>
    </row>
    <row r="1619" spans="1:14" x14ac:dyDescent="0.25">
      <c r="A1619" t="s">
        <v>8</v>
      </c>
      <c r="B1619" t="s">
        <v>57</v>
      </c>
      <c r="C1619" t="s">
        <v>9</v>
      </c>
      <c r="D1619" t="s">
        <v>299</v>
      </c>
      <c r="E1619" t="s">
        <v>242</v>
      </c>
      <c r="F1619" t="s">
        <v>239</v>
      </c>
      <c r="G1619" t="s">
        <v>9</v>
      </c>
      <c r="H1619" s="1">
        <v>-1</v>
      </c>
      <c r="I1619" s="1">
        <v>0</v>
      </c>
      <c r="J1619" s="1">
        <v>-0.01</v>
      </c>
      <c r="K1619" s="1">
        <v>0</v>
      </c>
      <c r="L1619" t="s">
        <v>9</v>
      </c>
      <c r="M1619" t="s">
        <v>9</v>
      </c>
      <c r="N1619" t="s">
        <v>357</v>
      </c>
    </row>
    <row r="1620" spans="1:14" x14ac:dyDescent="0.25">
      <c r="A1620" t="s">
        <v>8</v>
      </c>
      <c r="B1620" t="s">
        <v>57</v>
      </c>
      <c r="C1620" t="s">
        <v>9</v>
      </c>
      <c r="D1620" t="s">
        <v>299</v>
      </c>
      <c r="E1620" t="s">
        <v>166</v>
      </c>
      <c r="F1620" t="s">
        <v>254</v>
      </c>
      <c r="G1620" t="s">
        <v>9</v>
      </c>
      <c r="H1620" s="1">
        <v>-1</v>
      </c>
      <c r="I1620" s="1">
        <v>0</v>
      </c>
      <c r="J1620" s="1">
        <v>-0.01</v>
      </c>
      <c r="K1620" s="1">
        <v>0</v>
      </c>
      <c r="L1620" t="s">
        <v>9</v>
      </c>
      <c r="M1620" t="s">
        <v>9</v>
      </c>
      <c r="N1620" t="s">
        <v>357</v>
      </c>
    </row>
    <row r="1621" spans="1:14" x14ac:dyDescent="0.25">
      <c r="A1621" t="s">
        <v>8</v>
      </c>
      <c r="B1621" t="s">
        <v>57</v>
      </c>
      <c r="C1621" t="s">
        <v>9</v>
      </c>
      <c r="D1621" t="s">
        <v>299</v>
      </c>
      <c r="E1621" t="s">
        <v>242</v>
      </c>
      <c r="F1621" t="s">
        <v>235</v>
      </c>
      <c r="G1621" t="s">
        <v>9</v>
      </c>
      <c r="H1621" s="1">
        <v>-1</v>
      </c>
      <c r="I1621" s="1">
        <v>0</v>
      </c>
      <c r="J1621" s="1">
        <v>-0.01</v>
      </c>
      <c r="K1621" s="1">
        <v>0</v>
      </c>
      <c r="L1621" t="s">
        <v>9</v>
      </c>
      <c r="M1621" t="s">
        <v>9</v>
      </c>
      <c r="N1621" t="s">
        <v>357</v>
      </c>
    </row>
    <row r="1622" spans="1:14" x14ac:dyDescent="0.25">
      <c r="A1622" t="s">
        <v>8</v>
      </c>
      <c r="B1622" t="s">
        <v>57</v>
      </c>
      <c r="C1622" t="s">
        <v>9</v>
      </c>
      <c r="D1622" t="s">
        <v>299</v>
      </c>
      <c r="E1622" t="s">
        <v>166</v>
      </c>
      <c r="F1622" t="s">
        <v>252</v>
      </c>
      <c r="G1622" t="s">
        <v>9</v>
      </c>
      <c r="H1622" s="1">
        <v>-1</v>
      </c>
      <c r="I1622" s="1">
        <v>0</v>
      </c>
      <c r="J1622" s="1">
        <v>-0.01</v>
      </c>
      <c r="K1622" s="1">
        <v>0</v>
      </c>
      <c r="L1622" t="s">
        <v>9</v>
      </c>
      <c r="M1622" t="s">
        <v>9</v>
      </c>
      <c r="N1622" t="s">
        <v>357</v>
      </c>
    </row>
    <row r="1623" spans="1:14" x14ac:dyDescent="0.25">
      <c r="A1623" t="s">
        <v>8</v>
      </c>
      <c r="B1623" t="s">
        <v>57</v>
      </c>
      <c r="C1623" t="s">
        <v>9</v>
      </c>
      <c r="D1623" t="s">
        <v>299</v>
      </c>
      <c r="E1623" t="s">
        <v>229</v>
      </c>
      <c r="F1623" t="s">
        <v>248</v>
      </c>
      <c r="G1623" t="s">
        <v>9</v>
      </c>
      <c r="H1623" s="1">
        <v>300</v>
      </c>
      <c r="I1623" s="1">
        <v>300</v>
      </c>
      <c r="J1623" s="1">
        <v>1</v>
      </c>
      <c r="K1623" s="1">
        <v>1</v>
      </c>
      <c r="L1623" t="s">
        <v>9</v>
      </c>
      <c r="M1623" t="s">
        <v>9</v>
      </c>
      <c r="N1623" t="s">
        <v>357</v>
      </c>
    </row>
    <row r="1624" spans="1:14" x14ac:dyDescent="0.25">
      <c r="A1624" t="s">
        <v>8</v>
      </c>
      <c r="B1624" t="s">
        <v>57</v>
      </c>
      <c r="C1624" t="s">
        <v>9</v>
      </c>
      <c r="D1624" t="s">
        <v>299</v>
      </c>
      <c r="E1624" t="s">
        <v>168</v>
      </c>
      <c r="F1624" t="s">
        <v>274</v>
      </c>
      <c r="G1624" t="s">
        <v>9</v>
      </c>
      <c r="H1624" s="1">
        <v>20</v>
      </c>
      <c r="I1624" s="1">
        <v>20</v>
      </c>
      <c r="J1624" s="1">
        <v>6.3122923588039906E-2</v>
      </c>
      <c r="K1624" s="1">
        <v>6.3122923588039906E-2</v>
      </c>
      <c r="L1624" t="s">
        <v>9</v>
      </c>
      <c r="M1624" t="s">
        <v>9</v>
      </c>
      <c r="N1624" t="s">
        <v>357</v>
      </c>
    </row>
    <row r="1625" spans="1:14" x14ac:dyDescent="0.25">
      <c r="A1625" t="s">
        <v>8</v>
      </c>
      <c r="B1625" t="s">
        <v>57</v>
      </c>
      <c r="C1625" t="s">
        <v>9</v>
      </c>
      <c r="D1625" t="s">
        <v>299</v>
      </c>
      <c r="E1625" t="s">
        <v>166</v>
      </c>
      <c r="F1625" t="s">
        <v>170</v>
      </c>
      <c r="G1625" t="s">
        <v>9</v>
      </c>
      <c r="H1625" s="1">
        <v>10</v>
      </c>
      <c r="I1625" s="1">
        <v>10</v>
      </c>
      <c r="J1625" s="1">
        <v>2.6578073089701001E-2</v>
      </c>
      <c r="K1625" s="1">
        <v>2.6578073089701001E-2</v>
      </c>
      <c r="L1625" t="s">
        <v>9</v>
      </c>
      <c r="M1625" t="s">
        <v>9</v>
      </c>
      <c r="N1625" t="s">
        <v>357</v>
      </c>
    </row>
    <row r="1626" spans="1:14" x14ac:dyDescent="0.25">
      <c r="A1626" t="s">
        <v>8</v>
      </c>
      <c r="B1626" t="s">
        <v>57</v>
      </c>
      <c r="C1626" t="s">
        <v>9</v>
      </c>
      <c r="D1626" t="s">
        <v>299</v>
      </c>
      <c r="E1626" t="s">
        <v>242</v>
      </c>
      <c r="F1626" t="s">
        <v>234</v>
      </c>
      <c r="G1626" t="s">
        <v>9</v>
      </c>
      <c r="H1626" s="1">
        <v>-1</v>
      </c>
      <c r="I1626" s="1">
        <v>0</v>
      </c>
      <c r="J1626" s="1">
        <v>-0.01</v>
      </c>
      <c r="K1626" s="1">
        <v>0</v>
      </c>
      <c r="L1626" t="s">
        <v>9</v>
      </c>
      <c r="M1626" t="s">
        <v>9</v>
      </c>
      <c r="N1626" t="s">
        <v>357</v>
      </c>
    </row>
    <row r="1627" spans="1:14" x14ac:dyDescent="0.25">
      <c r="A1627" t="s">
        <v>8</v>
      </c>
      <c r="B1627" t="s">
        <v>57</v>
      </c>
      <c r="C1627" t="s">
        <v>9</v>
      </c>
      <c r="D1627" t="s">
        <v>299</v>
      </c>
      <c r="E1627" t="s">
        <v>229</v>
      </c>
      <c r="F1627" t="s">
        <v>230</v>
      </c>
      <c r="G1627" t="s">
        <v>9</v>
      </c>
      <c r="H1627" s="1">
        <v>-1</v>
      </c>
      <c r="I1627" s="1">
        <v>0</v>
      </c>
      <c r="J1627" s="1">
        <v>-0.01</v>
      </c>
      <c r="K1627" s="1">
        <v>0</v>
      </c>
      <c r="L1627" t="s">
        <v>9</v>
      </c>
      <c r="M1627" t="s">
        <v>9</v>
      </c>
      <c r="N1627" t="s">
        <v>357</v>
      </c>
    </row>
    <row r="1628" spans="1:14" x14ac:dyDescent="0.25">
      <c r="A1628" t="s">
        <v>8</v>
      </c>
      <c r="B1628" t="s">
        <v>57</v>
      </c>
      <c r="C1628" t="s">
        <v>9</v>
      </c>
      <c r="D1628" t="s">
        <v>299</v>
      </c>
      <c r="E1628" t="s">
        <v>257</v>
      </c>
      <c r="F1628" t="s">
        <v>261</v>
      </c>
      <c r="G1628" t="s">
        <v>9</v>
      </c>
      <c r="H1628" s="1">
        <v>50</v>
      </c>
      <c r="I1628" s="1">
        <v>50</v>
      </c>
      <c r="J1628" s="1">
        <v>0.159468438538206</v>
      </c>
      <c r="K1628" s="1">
        <v>0.159468438538206</v>
      </c>
      <c r="L1628" t="s">
        <v>9</v>
      </c>
      <c r="M1628" t="s">
        <v>9</v>
      </c>
      <c r="N1628" t="s">
        <v>357</v>
      </c>
    </row>
    <row r="1629" spans="1:14" x14ac:dyDescent="0.25">
      <c r="A1629" t="s">
        <v>8</v>
      </c>
      <c r="B1629" t="s">
        <v>57</v>
      </c>
      <c r="C1629" t="s">
        <v>9</v>
      </c>
      <c r="D1629" t="s">
        <v>299</v>
      </c>
      <c r="E1629" t="s">
        <v>229</v>
      </c>
      <c r="F1629" t="s">
        <v>217</v>
      </c>
      <c r="G1629" t="s">
        <v>9</v>
      </c>
      <c r="H1629" s="1">
        <v>-1</v>
      </c>
      <c r="I1629" s="1">
        <v>0</v>
      </c>
      <c r="J1629" s="1">
        <v>-0.01</v>
      </c>
      <c r="K1629" s="1">
        <v>0</v>
      </c>
      <c r="L1629" t="s">
        <v>9</v>
      </c>
      <c r="M1629" t="s">
        <v>9</v>
      </c>
      <c r="N1629" t="s">
        <v>357</v>
      </c>
    </row>
    <row r="1630" spans="1:14" x14ac:dyDescent="0.25">
      <c r="A1630" t="s">
        <v>8</v>
      </c>
      <c r="B1630" t="s">
        <v>93</v>
      </c>
      <c r="C1630" t="s">
        <v>9</v>
      </c>
      <c r="D1630" t="s">
        <v>159</v>
      </c>
      <c r="E1630" t="s">
        <v>232</v>
      </c>
      <c r="F1630" t="s">
        <v>9</v>
      </c>
      <c r="G1630" t="s">
        <v>9</v>
      </c>
      <c r="H1630" s="1">
        <v>465</v>
      </c>
      <c r="I1630" s="1">
        <v>465</v>
      </c>
      <c r="J1630" s="1">
        <v>1</v>
      </c>
      <c r="K1630" s="1">
        <v>1</v>
      </c>
      <c r="L1630" t="s">
        <v>9</v>
      </c>
      <c r="M1630" t="s">
        <v>9</v>
      </c>
      <c r="N1630" t="s">
        <v>357</v>
      </c>
    </row>
    <row r="1631" spans="1:14" x14ac:dyDescent="0.25">
      <c r="A1631" t="s">
        <v>8</v>
      </c>
      <c r="B1631" t="s">
        <v>93</v>
      </c>
      <c r="C1631" t="s">
        <v>9</v>
      </c>
      <c r="D1631" t="s">
        <v>159</v>
      </c>
      <c r="E1631" t="s">
        <v>168</v>
      </c>
      <c r="F1631" t="s">
        <v>273</v>
      </c>
      <c r="G1631" t="s">
        <v>9</v>
      </c>
      <c r="H1631" s="1">
        <v>185</v>
      </c>
      <c r="I1631" s="1">
        <v>185</v>
      </c>
      <c r="J1631" s="1">
        <v>0.39400428265524601</v>
      </c>
      <c r="K1631" s="1">
        <v>0.39400428265524601</v>
      </c>
      <c r="L1631" t="s">
        <v>9</v>
      </c>
      <c r="M1631" t="s">
        <v>9</v>
      </c>
      <c r="N1631" t="s">
        <v>357</v>
      </c>
    </row>
    <row r="1632" spans="1:14" x14ac:dyDescent="0.25">
      <c r="A1632" t="s">
        <v>8</v>
      </c>
      <c r="B1632" t="s">
        <v>93</v>
      </c>
      <c r="C1632" t="s">
        <v>9</v>
      </c>
      <c r="D1632" t="s">
        <v>159</v>
      </c>
      <c r="E1632" t="s">
        <v>166</v>
      </c>
      <c r="F1632" t="s">
        <v>248</v>
      </c>
      <c r="G1632" t="s">
        <v>9</v>
      </c>
      <c r="H1632" s="1">
        <v>25</v>
      </c>
      <c r="I1632" s="1">
        <v>25</v>
      </c>
      <c r="J1632" s="1">
        <v>5.5674518201284801E-2</v>
      </c>
      <c r="K1632" s="1">
        <v>5.5674518201284801E-2</v>
      </c>
      <c r="L1632" t="s">
        <v>9</v>
      </c>
      <c r="M1632" t="s">
        <v>9</v>
      </c>
      <c r="N1632" t="s">
        <v>357</v>
      </c>
    </row>
    <row r="1633" spans="1:14" x14ac:dyDescent="0.25">
      <c r="A1633" t="s">
        <v>8</v>
      </c>
      <c r="B1633" t="s">
        <v>93</v>
      </c>
      <c r="C1633" t="s">
        <v>9</v>
      </c>
      <c r="D1633" t="s">
        <v>159</v>
      </c>
      <c r="E1633" t="s">
        <v>257</v>
      </c>
      <c r="F1633" t="s">
        <v>280</v>
      </c>
      <c r="G1633" t="s">
        <v>9</v>
      </c>
      <c r="H1633" s="1">
        <v>-1</v>
      </c>
      <c r="I1633" s="1">
        <v>0</v>
      </c>
      <c r="J1633" s="1">
        <v>-0.01</v>
      </c>
      <c r="K1633" s="1">
        <v>0</v>
      </c>
      <c r="L1633" t="s">
        <v>9</v>
      </c>
      <c r="M1633" t="s">
        <v>9</v>
      </c>
      <c r="N1633" t="s">
        <v>357</v>
      </c>
    </row>
    <row r="1634" spans="1:14" x14ac:dyDescent="0.25">
      <c r="A1634" t="s">
        <v>8</v>
      </c>
      <c r="B1634" t="s">
        <v>93</v>
      </c>
      <c r="C1634" t="s">
        <v>9</v>
      </c>
      <c r="D1634" t="s">
        <v>159</v>
      </c>
      <c r="E1634" t="s">
        <v>229</v>
      </c>
      <c r="F1634" t="s">
        <v>217</v>
      </c>
      <c r="G1634" t="s">
        <v>9</v>
      </c>
      <c r="H1634" s="1">
        <v>5</v>
      </c>
      <c r="I1634" s="1">
        <v>5</v>
      </c>
      <c r="J1634" s="1">
        <v>1.07066381156317E-2</v>
      </c>
      <c r="K1634" s="1">
        <v>1.07066381156317E-2</v>
      </c>
      <c r="L1634" t="s">
        <v>9</v>
      </c>
      <c r="M1634" t="s">
        <v>9</v>
      </c>
      <c r="N1634" t="s">
        <v>357</v>
      </c>
    </row>
    <row r="1635" spans="1:14" x14ac:dyDescent="0.25">
      <c r="A1635" t="s">
        <v>8</v>
      </c>
      <c r="B1635" t="s">
        <v>93</v>
      </c>
      <c r="C1635" t="s">
        <v>9</v>
      </c>
      <c r="D1635" t="s">
        <v>159</v>
      </c>
      <c r="E1635" t="s">
        <v>229</v>
      </c>
      <c r="F1635" t="s">
        <v>231</v>
      </c>
      <c r="G1635" t="s">
        <v>9</v>
      </c>
      <c r="H1635" s="1">
        <v>440</v>
      </c>
      <c r="I1635" s="1">
        <v>440</v>
      </c>
      <c r="J1635" s="1">
        <v>0.94218415417558898</v>
      </c>
      <c r="K1635" s="1">
        <v>0.94218415417558898</v>
      </c>
      <c r="L1635" t="s">
        <v>9</v>
      </c>
      <c r="M1635" t="s">
        <v>9</v>
      </c>
      <c r="N1635" t="s">
        <v>357</v>
      </c>
    </row>
    <row r="1636" spans="1:14" x14ac:dyDescent="0.25">
      <c r="A1636" t="s">
        <v>8</v>
      </c>
      <c r="B1636" t="s">
        <v>93</v>
      </c>
      <c r="C1636" t="s">
        <v>9</v>
      </c>
      <c r="D1636" t="s">
        <v>159</v>
      </c>
      <c r="E1636" t="s">
        <v>168</v>
      </c>
      <c r="F1636" t="s">
        <v>274</v>
      </c>
      <c r="G1636" t="s">
        <v>9</v>
      </c>
      <c r="H1636">
        <v>105</v>
      </c>
      <c r="I1636">
        <v>105</v>
      </c>
      <c r="J1636">
        <v>0.22912205567451799</v>
      </c>
      <c r="K1636">
        <v>0.22912205567451799</v>
      </c>
      <c r="L1636" s="1" t="s">
        <v>9</v>
      </c>
      <c r="M1636" s="1" t="s">
        <v>9</v>
      </c>
      <c r="N1636" t="s">
        <v>357</v>
      </c>
    </row>
    <row r="1637" spans="1:14" x14ac:dyDescent="0.25">
      <c r="A1637" t="s">
        <v>8</v>
      </c>
      <c r="B1637" t="s">
        <v>93</v>
      </c>
      <c r="C1637" t="s">
        <v>9</v>
      </c>
      <c r="D1637" t="s">
        <v>159</v>
      </c>
      <c r="E1637" t="s">
        <v>257</v>
      </c>
      <c r="F1637" t="s">
        <v>261</v>
      </c>
      <c r="G1637" t="s">
        <v>9</v>
      </c>
      <c r="H1637">
        <v>110</v>
      </c>
      <c r="I1637">
        <v>110</v>
      </c>
      <c r="J1637">
        <v>0.23768736616702399</v>
      </c>
      <c r="K1637">
        <v>0.23768736616702399</v>
      </c>
      <c r="L1637" s="1" t="s">
        <v>9</v>
      </c>
      <c r="M1637" s="1" t="s">
        <v>9</v>
      </c>
      <c r="N1637" t="s">
        <v>357</v>
      </c>
    </row>
    <row r="1638" spans="1:14" x14ac:dyDescent="0.25">
      <c r="A1638" t="s">
        <v>8</v>
      </c>
      <c r="B1638" t="s">
        <v>93</v>
      </c>
      <c r="C1638" t="s">
        <v>9</v>
      </c>
      <c r="D1638" t="s">
        <v>159</v>
      </c>
      <c r="E1638" t="s">
        <v>168</v>
      </c>
      <c r="F1638" t="s">
        <v>248</v>
      </c>
      <c r="G1638" t="s">
        <v>9</v>
      </c>
      <c r="H1638" s="1">
        <v>-1</v>
      </c>
      <c r="I1638">
        <v>0</v>
      </c>
      <c r="J1638">
        <v>-0.01</v>
      </c>
      <c r="K1638">
        <v>0</v>
      </c>
      <c r="L1638" t="s">
        <v>9</v>
      </c>
      <c r="M1638" t="s">
        <v>9</v>
      </c>
      <c r="N1638" t="s">
        <v>357</v>
      </c>
    </row>
    <row r="1639" spans="1:14" x14ac:dyDescent="0.25">
      <c r="A1639" t="s">
        <v>8</v>
      </c>
      <c r="B1639" t="s">
        <v>93</v>
      </c>
      <c r="C1639" t="s">
        <v>9</v>
      </c>
      <c r="D1639" t="s">
        <v>159</v>
      </c>
      <c r="E1639" t="s">
        <v>353</v>
      </c>
      <c r="F1639" t="s">
        <v>228</v>
      </c>
      <c r="G1639" t="s">
        <v>9</v>
      </c>
      <c r="H1639" s="1">
        <v>5</v>
      </c>
      <c r="I1639" s="1">
        <v>5</v>
      </c>
      <c r="J1639" s="1">
        <v>1.07066381156317E-2</v>
      </c>
      <c r="K1639" s="1">
        <v>1.07066381156317E-2</v>
      </c>
      <c r="L1639" t="s">
        <v>9</v>
      </c>
      <c r="M1639" t="s">
        <v>9</v>
      </c>
      <c r="N1639" t="s">
        <v>357</v>
      </c>
    </row>
    <row r="1640" spans="1:14" x14ac:dyDescent="0.25">
      <c r="A1640" t="s">
        <v>8</v>
      </c>
      <c r="B1640" t="s">
        <v>93</v>
      </c>
      <c r="C1640" t="s">
        <v>9</v>
      </c>
      <c r="D1640" t="s">
        <v>159</v>
      </c>
      <c r="E1640" t="s">
        <v>242</v>
      </c>
      <c r="F1640" t="s">
        <v>234</v>
      </c>
      <c r="G1640" t="s">
        <v>9</v>
      </c>
      <c r="H1640" s="1">
        <v>10</v>
      </c>
      <c r="I1640" s="1">
        <v>10</v>
      </c>
      <c r="J1640" s="1">
        <v>1.7130620985010701E-2</v>
      </c>
      <c r="K1640" s="1">
        <v>1.7130620985010701E-2</v>
      </c>
      <c r="L1640" t="s">
        <v>9</v>
      </c>
      <c r="M1640" t="s">
        <v>9</v>
      </c>
      <c r="N1640" t="s">
        <v>357</v>
      </c>
    </row>
    <row r="1641" spans="1:14" x14ac:dyDescent="0.25">
      <c r="A1641" t="s">
        <v>8</v>
      </c>
      <c r="B1641" t="s">
        <v>93</v>
      </c>
      <c r="C1641" t="s">
        <v>9</v>
      </c>
      <c r="D1641" t="s">
        <v>159</v>
      </c>
      <c r="E1641" t="s">
        <v>166</v>
      </c>
      <c r="F1641" t="s">
        <v>169</v>
      </c>
      <c r="G1641" t="s">
        <v>9</v>
      </c>
      <c r="H1641" s="1">
        <v>195</v>
      </c>
      <c r="I1641" s="1">
        <v>195</v>
      </c>
      <c r="J1641" s="1">
        <v>0.41970021413276198</v>
      </c>
      <c r="K1641" s="1">
        <v>0.41970021413276198</v>
      </c>
      <c r="L1641" t="s">
        <v>9</v>
      </c>
      <c r="M1641" t="s">
        <v>9</v>
      </c>
      <c r="N1641" t="s">
        <v>357</v>
      </c>
    </row>
    <row r="1642" spans="1:14" x14ac:dyDescent="0.25">
      <c r="A1642" t="s">
        <v>8</v>
      </c>
      <c r="B1642" t="s">
        <v>93</v>
      </c>
      <c r="C1642" t="s">
        <v>9</v>
      </c>
      <c r="D1642" t="s">
        <v>159</v>
      </c>
      <c r="E1642" t="s">
        <v>229</v>
      </c>
      <c r="F1642" t="s">
        <v>230</v>
      </c>
      <c r="G1642" t="s">
        <v>9</v>
      </c>
      <c r="H1642" s="1">
        <v>20</v>
      </c>
      <c r="I1642" s="1">
        <v>20</v>
      </c>
      <c r="J1642" s="1">
        <v>4.7109207708779403E-2</v>
      </c>
      <c r="K1642" s="1">
        <v>4.7109207708779403E-2</v>
      </c>
      <c r="L1642" t="s">
        <v>9</v>
      </c>
      <c r="M1642" t="s">
        <v>9</v>
      </c>
      <c r="N1642" t="s">
        <v>357</v>
      </c>
    </row>
    <row r="1643" spans="1:14" x14ac:dyDescent="0.25">
      <c r="A1643" t="s">
        <v>8</v>
      </c>
      <c r="B1643" t="s">
        <v>93</v>
      </c>
      <c r="C1643" t="s">
        <v>9</v>
      </c>
      <c r="D1643" t="s">
        <v>159</v>
      </c>
      <c r="E1643" t="s">
        <v>172</v>
      </c>
      <c r="F1643" t="s">
        <v>9</v>
      </c>
      <c r="G1643" t="s">
        <v>9</v>
      </c>
      <c r="H1643" s="1" t="s">
        <v>9</v>
      </c>
      <c r="I1643" s="1" t="s">
        <v>9</v>
      </c>
      <c r="J1643" s="1" t="s">
        <v>9</v>
      </c>
      <c r="K1643" s="1" t="s">
        <v>9</v>
      </c>
      <c r="L1643">
        <v>5.4545500000000002</v>
      </c>
      <c r="M1643">
        <v>5</v>
      </c>
      <c r="N1643" t="s">
        <v>357</v>
      </c>
    </row>
    <row r="1644" spans="1:14" x14ac:dyDescent="0.25">
      <c r="A1644" t="s">
        <v>8</v>
      </c>
      <c r="B1644" t="s">
        <v>93</v>
      </c>
      <c r="C1644" t="s">
        <v>9</v>
      </c>
      <c r="D1644" t="s">
        <v>159</v>
      </c>
      <c r="E1644" t="s">
        <v>165</v>
      </c>
      <c r="F1644" t="s">
        <v>9</v>
      </c>
      <c r="G1644" t="s">
        <v>9</v>
      </c>
      <c r="H1644" s="1" t="s">
        <v>9</v>
      </c>
      <c r="I1644" s="1" t="s">
        <v>9</v>
      </c>
      <c r="J1644" s="1" t="s">
        <v>9</v>
      </c>
      <c r="K1644" s="1" t="s">
        <v>9</v>
      </c>
      <c r="L1644">
        <v>31.648820000000001</v>
      </c>
      <c r="M1644">
        <v>32</v>
      </c>
      <c r="N1644" t="s">
        <v>357</v>
      </c>
    </row>
    <row r="1645" spans="1:14" x14ac:dyDescent="0.25">
      <c r="A1645" t="s">
        <v>8</v>
      </c>
      <c r="B1645" t="s">
        <v>93</v>
      </c>
      <c r="C1645" t="s">
        <v>9</v>
      </c>
      <c r="D1645" t="s">
        <v>159</v>
      </c>
      <c r="E1645" t="s">
        <v>10</v>
      </c>
      <c r="F1645" t="s">
        <v>240</v>
      </c>
      <c r="G1645" t="s">
        <v>9</v>
      </c>
      <c r="H1645" s="1">
        <v>1</v>
      </c>
      <c r="I1645" s="1" t="s">
        <v>9</v>
      </c>
      <c r="J1645" s="1" t="s">
        <v>9</v>
      </c>
      <c r="K1645" s="1" t="s">
        <v>9</v>
      </c>
      <c r="L1645" t="s">
        <v>9</v>
      </c>
      <c r="M1645" t="s">
        <v>9</v>
      </c>
      <c r="N1645" t="s">
        <v>357</v>
      </c>
    </row>
    <row r="1646" spans="1:14" x14ac:dyDescent="0.25">
      <c r="A1646" t="s">
        <v>8</v>
      </c>
      <c r="B1646" t="s">
        <v>93</v>
      </c>
      <c r="C1646" t="s">
        <v>9</v>
      </c>
      <c r="D1646" t="s">
        <v>159</v>
      </c>
      <c r="E1646" t="s">
        <v>257</v>
      </c>
      <c r="F1646" t="s">
        <v>340</v>
      </c>
      <c r="G1646" t="s">
        <v>9</v>
      </c>
      <c r="H1646" s="1">
        <v>10</v>
      </c>
      <c r="I1646" s="1">
        <v>10</v>
      </c>
      <c r="J1646" s="1">
        <v>2.5695931477516101E-2</v>
      </c>
      <c r="K1646" s="1">
        <v>2.5695931477516101E-2</v>
      </c>
      <c r="L1646" t="s">
        <v>9</v>
      </c>
      <c r="M1646" t="s">
        <v>9</v>
      </c>
      <c r="N1646" t="s">
        <v>357</v>
      </c>
    </row>
    <row r="1647" spans="1:14" x14ac:dyDescent="0.25">
      <c r="A1647" t="s">
        <v>8</v>
      </c>
      <c r="B1647" t="s">
        <v>93</v>
      </c>
      <c r="C1647" t="s">
        <v>9</v>
      </c>
      <c r="D1647" t="s">
        <v>159</v>
      </c>
      <c r="E1647" t="s">
        <v>166</v>
      </c>
      <c r="F1647" t="s">
        <v>254</v>
      </c>
      <c r="G1647" t="s">
        <v>9</v>
      </c>
      <c r="H1647" s="1">
        <v>-1</v>
      </c>
      <c r="I1647" s="1">
        <v>0</v>
      </c>
      <c r="J1647" s="1">
        <v>-0.01</v>
      </c>
      <c r="K1647" s="1">
        <v>0</v>
      </c>
      <c r="L1647" t="s">
        <v>9</v>
      </c>
      <c r="M1647" t="s">
        <v>9</v>
      </c>
      <c r="N1647" t="s">
        <v>357</v>
      </c>
    </row>
    <row r="1648" spans="1:14" x14ac:dyDescent="0.25">
      <c r="A1648" t="s">
        <v>8</v>
      </c>
      <c r="B1648" t="s">
        <v>93</v>
      </c>
      <c r="C1648" t="s">
        <v>9</v>
      </c>
      <c r="D1648" t="s">
        <v>159</v>
      </c>
      <c r="E1648" t="s">
        <v>242</v>
      </c>
      <c r="F1648" t="s">
        <v>238</v>
      </c>
      <c r="G1648" t="s">
        <v>9</v>
      </c>
      <c r="H1648" s="1">
        <v>-1</v>
      </c>
      <c r="I1648" s="1">
        <v>0</v>
      </c>
      <c r="J1648" s="1">
        <v>-0.01</v>
      </c>
      <c r="K1648" s="1">
        <v>0</v>
      </c>
      <c r="L1648" t="s">
        <v>9</v>
      </c>
      <c r="M1648" t="s">
        <v>9</v>
      </c>
      <c r="N1648" t="s">
        <v>357</v>
      </c>
    </row>
    <row r="1649" spans="1:14" x14ac:dyDescent="0.25">
      <c r="A1649" t="s">
        <v>8</v>
      </c>
      <c r="B1649" t="s">
        <v>93</v>
      </c>
      <c r="C1649" t="s">
        <v>9</v>
      </c>
      <c r="D1649" t="s">
        <v>159</v>
      </c>
      <c r="E1649" t="s">
        <v>257</v>
      </c>
      <c r="F1649" t="s">
        <v>260</v>
      </c>
      <c r="G1649" t="s">
        <v>9</v>
      </c>
      <c r="H1649" s="1">
        <v>170</v>
      </c>
      <c r="I1649" s="1">
        <v>170</v>
      </c>
      <c r="J1649" s="1">
        <v>0.359743040685225</v>
      </c>
      <c r="K1649" s="1">
        <v>0.359743040685225</v>
      </c>
      <c r="L1649" t="s">
        <v>9</v>
      </c>
      <c r="M1649" t="s">
        <v>9</v>
      </c>
      <c r="N1649" t="s">
        <v>357</v>
      </c>
    </row>
    <row r="1650" spans="1:14" x14ac:dyDescent="0.25">
      <c r="A1650" t="s">
        <v>8</v>
      </c>
      <c r="B1650" t="s">
        <v>93</v>
      </c>
      <c r="C1650" t="s">
        <v>9</v>
      </c>
      <c r="D1650" t="s">
        <v>159</v>
      </c>
      <c r="E1650" t="s">
        <v>242</v>
      </c>
      <c r="F1650" t="s">
        <v>248</v>
      </c>
      <c r="G1650" t="s">
        <v>9</v>
      </c>
      <c r="H1650" s="1">
        <v>445</v>
      </c>
      <c r="I1650" s="1">
        <v>445</v>
      </c>
      <c r="J1650" s="1">
        <v>0.95074946466809396</v>
      </c>
      <c r="K1650" s="1">
        <v>0.95074946466809396</v>
      </c>
      <c r="L1650" t="s">
        <v>9</v>
      </c>
      <c r="M1650" t="s">
        <v>9</v>
      </c>
      <c r="N1650" t="s">
        <v>357</v>
      </c>
    </row>
    <row r="1651" spans="1:14" x14ac:dyDescent="0.25">
      <c r="A1651" t="s">
        <v>8</v>
      </c>
      <c r="B1651" t="s">
        <v>93</v>
      </c>
      <c r="C1651" t="s">
        <v>9</v>
      </c>
      <c r="D1651" t="s">
        <v>159</v>
      </c>
      <c r="E1651" t="s">
        <v>257</v>
      </c>
      <c r="F1651" t="s">
        <v>258</v>
      </c>
      <c r="G1651" t="s">
        <v>9</v>
      </c>
      <c r="H1651" s="1">
        <v>35</v>
      </c>
      <c r="I1651" s="1">
        <v>35</v>
      </c>
      <c r="J1651" s="1">
        <v>7.9229122055674506E-2</v>
      </c>
      <c r="K1651" s="1">
        <v>7.9229122055674506E-2</v>
      </c>
      <c r="L1651" t="s">
        <v>9</v>
      </c>
      <c r="M1651" t="s">
        <v>9</v>
      </c>
      <c r="N1651" t="s">
        <v>357</v>
      </c>
    </row>
    <row r="1652" spans="1:14" x14ac:dyDescent="0.25">
      <c r="A1652" t="s">
        <v>8</v>
      </c>
      <c r="B1652" t="s">
        <v>93</v>
      </c>
      <c r="C1652" t="s">
        <v>9</v>
      </c>
      <c r="D1652" t="s">
        <v>159</v>
      </c>
      <c r="E1652" t="s">
        <v>257</v>
      </c>
      <c r="F1652" t="s">
        <v>262</v>
      </c>
      <c r="G1652" t="s">
        <v>9</v>
      </c>
      <c r="H1652" s="1">
        <v>30</v>
      </c>
      <c r="I1652" s="1">
        <v>30</v>
      </c>
      <c r="J1652" s="1">
        <v>6.6381156316916504E-2</v>
      </c>
      <c r="K1652" s="1">
        <v>6.6381156316916504E-2</v>
      </c>
      <c r="L1652" t="s">
        <v>9</v>
      </c>
      <c r="M1652" t="s">
        <v>9</v>
      </c>
      <c r="N1652" t="s">
        <v>357</v>
      </c>
    </row>
    <row r="1653" spans="1:14" x14ac:dyDescent="0.25">
      <c r="A1653" t="s">
        <v>8</v>
      </c>
      <c r="B1653" t="s">
        <v>93</v>
      </c>
      <c r="C1653" t="s">
        <v>9</v>
      </c>
      <c r="D1653" t="s">
        <v>159</v>
      </c>
      <c r="E1653" t="s">
        <v>180</v>
      </c>
      <c r="F1653" t="s">
        <v>228</v>
      </c>
      <c r="G1653" t="s">
        <v>228</v>
      </c>
      <c r="H1653" s="1">
        <v>-1</v>
      </c>
      <c r="I1653" s="1">
        <v>0</v>
      </c>
      <c r="J1653" s="1">
        <v>-0.01</v>
      </c>
      <c r="K1653" s="1">
        <v>0</v>
      </c>
      <c r="L1653" t="s">
        <v>9</v>
      </c>
      <c r="M1653" t="s">
        <v>9</v>
      </c>
      <c r="N1653" t="s">
        <v>357</v>
      </c>
    </row>
    <row r="1654" spans="1:14" x14ac:dyDescent="0.25">
      <c r="A1654" t="s">
        <v>8</v>
      </c>
      <c r="B1654" t="s">
        <v>93</v>
      </c>
      <c r="C1654" t="s">
        <v>9</v>
      </c>
      <c r="D1654" t="s">
        <v>159</v>
      </c>
      <c r="E1654" t="s">
        <v>353</v>
      </c>
      <c r="F1654" t="s">
        <v>15</v>
      </c>
      <c r="G1654" t="s">
        <v>9</v>
      </c>
      <c r="H1654" s="1">
        <v>150</v>
      </c>
      <c r="I1654" s="1">
        <v>150</v>
      </c>
      <c r="J1654" s="1">
        <v>0.32334047109207698</v>
      </c>
      <c r="K1654" s="1">
        <v>0.32334047109207698</v>
      </c>
      <c r="L1654" t="s">
        <v>9</v>
      </c>
      <c r="M1654" t="s">
        <v>9</v>
      </c>
      <c r="N1654" t="s">
        <v>357</v>
      </c>
    </row>
    <row r="1655" spans="1:14" x14ac:dyDescent="0.25">
      <c r="A1655" t="s">
        <v>8</v>
      </c>
      <c r="B1655" t="s">
        <v>93</v>
      </c>
      <c r="C1655" t="s">
        <v>9</v>
      </c>
      <c r="D1655" t="s">
        <v>159</v>
      </c>
      <c r="E1655" t="s">
        <v>166</v>
      </c>
      <c r="F1655" t="s">
        <v>167</v>
      </c>
      <c r="G1655" t="s">
        <v>9</v>
      </c>
      <c r="H1655" s="1">
        <v>155</v>
      </c>
      <c r="I1655" s="1">
        <v>155</v>
      </c>
      <c r="J1655" s="1">
        <v>0.33404710920770903</v>
      </c>
      <c r="K1655" s="1">
        <v>0.33404710920770903</v>
      </c>
      <c r="L1655" t="s">
        <v>9</v>
      </c>
      <c r="M1655" t="s">
        <v>9</v>
      </c>
      <c r="N1655" t="s">
        <v>357</v>
      </c>
    </row>
    <row r="1656" spans="1:14" x14ac:dyDescent="0.25">
      <c r="A1656" t="s">
        <v>8</v>
      </c>
      <c r="B1656" t="s">
        <v>93</v>
      </c>
      <c r="C1656" t="s">
        <v>9</v>
      </c>
      <c r="D1656" t="s">
        <v>159</v>
      </c>
      <c r="E1656" t="s">
        <v>353</v>
      </c>
      <c r="F1656" t="s">
        <v>14</v>
      </c>
      <c r="G1656" t="s">
        <v>9</v>
      </c>
      <c r="H1656" s="1">
        <v>205</v>
      </c>
      <c r="I1656" s="1">
        <v>205</v>
      </c>
      <c r="J1656" s="1">
        <v>0.43683083511777299</v>
      </c>
      <c r="K1656" s="1">
        <v>0.43683083511777299</v>
      </c>
      <c r="L1656" t="s">
        <v>9</v>
      </c>
      <c r="M1656" t="s">
        <v>9</v>
      </c>
      <c r="N1656" t="s">
        <v>357</v>
      </c>
    </row>
    <row r="1657" spans="1:14" x14ac:dyDescent="0.25">
      <c r="A1657" t="s">
        <v>8</v>
      </c>
      <c r="B1657" t="s">
        <v>93</v>
      </c>
      <c r="C1657" t="s">
        <v>9</v>
      </c>
      <c r="D1657" t="s">
        <v>159</v>
      </c>
      <c r="E1657" t="s">
        <v>166</v>
      </c>
      <c r="F1657" t="s">
        <v>253</v>
      </c>
      <c r="G1657" t="s">
        <v>9</v>
      </c>
      <c r="H1657" s="1">
        <v>-1</v>
      </c>
      <c r="I1657" s="1">
        <v>0</v>
      </c>
      <c r="J1657" s="1">
        <v>-0.01</v>
      </c>
      <c r="K1657" s="1">
        <v>0</v>
      </c>
      <c r="L1657" t="s">
        <v>9</v>
      </c>
      <c r="M1657" t="s">
        <v>9</v>
      </c>
      <c r="N1657" t="s">
        <v>357</v>
      </c>
    </row>
    <row r="1658" spans="1:14" x14ac:dyDescent="0.25">
      <c r="A1658" t="s">
        <v>8</v>
      </c>
      <c r="B1658" t="s">
        <v>93</v>
      </c>
      <c r="C1658" t="s">
        <v>9</v>
      </c>
      <c r="D1658" t="s">
        <v>159</v>
      </c>
      <c r="E1658" t="s">
        <v>257</v>
      </c>
      <c r="F1658" t="s">
        <v>228</v>
      </c>
      <c r="G1658" t="s">
        <v>9</v>
      </c>
      <c r="H1658" s="1">
        <v>-1</v>
      </c>
      <c r="I1658" s="1">
        <v>0</v>
      </c>
      <c r="J1658" s="1">
        <v>-0.01</v>
      </c>
      <c r="K1658" s="1">
        <v>0</v>
      </c>
      <c r="L1658" t="s">
        <v>9</v>
      </c>
      <c r="M1658" t="s">
        <v>9</v>
      </c>
      <c r="N1658" t="s">
        <v>357</v>
      </c>
    </row>
    <row r="1659" spans="1:14" x14ac:dyDescent="0.25">
      <c r="A1659" t="s">
        <v>8</v>
      </c>
      <c r="B1659" t="s">
        <v>93</v>
      </c>
      <c r="C1659" t="s">
        <v>9</v>
      </c>
      <c r="D1659" t="s">
        <v>159</v>
      </c>
      <c r="E1659" t="s">
        <v>353</v>
      </c>
      <c r="F1659" t="s">
        <v>16</v>
      </c>
      <c r="G1659" t="s">
        <v>9</v>
      </c>
      <c r="H1659" s="1">
        <v>10</v>
      </c>
      <c r="I1659" s="1">
        <v>10</v>
      </c>
      <c r="J1659" s="1">
        <v>2.3554603854389702E-2</v>
      </c>
      <c r="K1659" s="1">
        <v>2.3554603854389702E-2</v>
      </c>
      <c r="L1659" t="s">
        <v>9</v>
      </c>
      <c r="M1659" t="s">
        <v>9</v>
      </c>
      <c r="N1659" t="s">
        <v>357</v>
      </c>
    </row>
    <row r="1660" spans="1:14" x14ac:dyDescent="0.25">
      <c r="A1660" t="s">
        <v>8</v>
      </c>
      <c r="B1660" t="s">
        <v>93</v>
      </c>
      <c r="C1660" t="s">
        <v>9</v>
      </c>
      <c r="D1660" t="s">
        <v>159</v>
      </c>
      <c r="E1660" t="s">
        <v>166</v>
      </c>
      <c r="F1660" t="s">
        <v>170</v>
      </c>
      <c r="G1660" t="s">
        <v>9</v>
      </c>
      <c r="H1660" s="1">
        <v>25</v>
      </c>
      <c r="I1660" s="1">
        <v>25</v>
      </c>
      <c r="J1660" s="1">
        <v>5.1391862955032099E-2</v>
      </c>
      <c r="K1660" s="1">
        <v>5.1391862955032099E-2</v>
      </c>
      <c r="L1660" t="s">
        <v>9</v>
      </c>
      <c r="M1660" t="s">
        <v>9</v>
      </c>
      <c r="N1660" t="s">
        <v>357</v>
      </c>
    </row>
    <row r="1661" spans="1:14" x14ac:dyDescent="0.25">
      <c r="A1661" t="s">
        <v>8</v>
      </c>
      <c r="B1661" t="s">
        <v>93</v>
      </c>
      <c r="C1661" t="s">
        <v>9</v>
      </c>
      <c r="D1661" t="s">
        <v>159</v>
      </c>
      <c r="E1661" t="s">
        <v>168</v>
      </c>
      <c r="F1661" t="s">
        <v>272</v>
      </c>
      <c r="G1661" t="s">
        <v>9</v>
      </c>
      <c r="H1661" s="1">
        <v>60</v>
      </c>
      <c r="I1661" s="1">
        <v>60</v>
      </c>
      <c r="J1661" s="1">
        <v>0.126338329764454</v>
      </c>
      <c r="K1661" s="1">
        <v>0.126338329764454</v>
      </c>
      <c r="L1661" t="s">
        <v>9</v>
      </c>
      <c r="M1661" t="s">
        <v>9</v>
      </c>
      <c r="N1661" t="s">
        <v>357</v>
      </c>
    </row>
    <row r="1662" spans="1:14" x14ac:dyDescent="0.25">
      <c r="A1662" t="s">
        <v>8</v>
      </c>
      <c r="B1662" t="s">
        <v>93</v>
      </c>
      <c r="C1662" t="s">
        <v>9</v>
      </c>
      <c r="D1662" t="s">
        <v>159</v>
      </c>
      <c r="E1662" t="s">
        <v>353</v>
      </c>
      <c r="F1662" t="s">
        <v>13</v>
      </c>
      <c r="G1662" t="s">
        <v>9</v>
      </c>
      <c r="H1662" s="1">
        <v>95</v>
      </c>
      <c r="I1662" s="1">
        <v>95</v>
      </c>
      <c r="J1662" s="1">
        <v>0.20556745182012801</v>
      </c>
      <c r="K1662" s="1">
        <v>0.20556745182012801</v>
      </c>
      <c r="L1662" t="s">
        <v>9</v>
      </c>
      <c r="M1662" t="s">
        <v>9</v>
      </c>
      <c r="N1662" t="s">
        <v>357</v>
      </c>
    </row>
    <row r="1663" spans="1:14" x14ac:dyDescent="0.25">
      <c r="A1663" t="s">
        <v>8</v>
      </c>
      <c r="B1663" t="s">
        <v>93</v>
      </c>
      <c r="C1663" t="s">
        <v>9</v>
      </c>
      <c r="D1663" t="s">
        <v>159</v>
      </c>
      <c r="E1663" t="s">
        <v>180</v>
      </c>
      <c r="F1663" t="s">
        <v>218</v>
      </c>
      <c r="G1663" t="s">
        <v>215</v>
      </c>
      <c r="H1663" s="1">
        <v>425</v>
      </c>
      <c r="I1663" s="1">
        <v>425</v>
      </c>
      <c r="J1663" s="1">
        <v>0.91220556745182002</v>
      </c>
      <c r="K1663" s="1">
        <v>0.91220556745182002</v>
      </c>
      <c r="L1663" t="s">
        <v>9</v>
      </c>
      <c r="M1663" t="s">
        <v>9</v>
      </c>
      <c r="N1663" t="s">
        <v>357</v>
      </c>
    </row>
    <row r="1664" spans="1:14" x14ac:dyDescent="0.25">
      <c r="A1664" t="s">
        <v>8</v>
      </c>
      <c r="B1664" t="s">
        <v>93</v>
      </c>
      <c r="C1664" t="s">
        <v>9</v>
      </c>
      <c r="D1664" t="s">
        <v>159</v>
      </c>
      <c r="E1664" t="s">
        <v>257</v>
      </c>
      <c r="F1664" t="s">
        <v>259</v>
      </c>
      <c r="G1664" t="s">
        <v>9</v>
      </c>
      <c r="H1664" s="1">
        <v>105</v>
      </c>
      <c r="I1664" s="1">
        <v>105</v>
      </c>
      <c r="J1664" s="1">
        <v>0.224839400428266</v>
      </c>
      <c r="K1664" s="1">
        <v>0.224839400428266</v>
      </c>
      <c r="L1664" t="s">
        <v>9</v>
      </c>
      <c r="M1664" t="s">
        <v>9</v>
      </c>
      <c r="N1664" t="s">
        <v>357</v>
      </c>
    </row>
    <row r="1665" spans="1:14" x14ac:dyDescent="0.25">
      <c r="A1665" t="s">
        <v>8</v>
      </c>
      <c r="B1665" t="s">
        <v>93</v>
      </c>
      <c r="C1665" t="s">
        <v>9</v>
      </c>
      <c r="D1665" t="s">
        <v>159</v>
      </c>
      <c r="E1665" t="s">
        <v>242</v>
      </c>
      <c r="F1665" t="s">
        <v>236</v>
      </c>
      <c r="G1665" t="s">
        <v>9</v>
      </c>
      <c r="H1665" s="1">
        <v>-1</v>
      </c>
      <c r="I1665" s="1">
        <v>0</v>
      </c>
      <c r="J1665" s="1">
        <v>-0.01</v>
      </c>
      <c r="K1665" s="1">
        <v>0</v>
      </c>
      <c r="L1665" t="s">
        <v>9</v>
      </c>
      <c r="M1665" t="s">
        <v>9</v>
      </c>
      <c r="N1665" t="s">
        <v>357</v>
      </c>
    </row>
    <row r="1666" spans="1:14" x14ac:dyDescent="0.25">
      <c r="A1666" t="s">
        <v>8</v>
      </c>
      <c r="B1666" t="s">
        <v>93</v>
      </c>
      <c r="C1666" t="s">
        <v>9</v>
      </c>
      <c r="D1666" t="s">
        <v>159</v>
      </c>
      <c r="E1666" t="s">
        <v>168</v>
      </c>
      <c r="F1666" t="s">
        <v>271</v>
      </c>
      <c r="G1666" t="s">
        <v>9</v>
      </c>
      <c r="H1666" s="1">
        <v>115</v>
      </c>
      <c r="I1666" s="1">
        <v>115</v>
      </c>
      <c r="J1666" s="1">
        <v>0.25053533190578198</v>
      </c>
      <c r="K1666" s="1">
        <v>0.25053533190578198</v>
      </c>
      <c r="L1666" t="s">
        <v>9</v>
      </c>
      <c r="M1666" t="s">
        <v>9</v>
      </c>
      <c r="N1666" t="s">
        <v>357</v>
      </c>
    </row>
    <row r="1667" spans="1:14" x14ac:dyDescent="0.25">
      <c r="A1667" t="s">
        <v>8</v>
      </c>
      <c r="B1667" t="s">
        <v>93</v>
      </c>
      <c r="C1667" t="s">
        <v>9</v>
      </c>
      <c r="D1667" t="s">
        <v>159</v>
      </c>
      <c r="E1667" t="s">
        <v>242</v>
      </c>
      <c r="F1667" t="s">
        <v>237</v>
      </c>
      <c r="G1667" t="s">
        <v>9</v>
      </c>
      <c r="H1667" s="1">
        <v>-1</v>
      </c>
      <c r="I1667" s="1">
        <v>0</v>
      </c>
      <c r="J1667" s="1">
        <v>-0.01</v>
      </c>
      <c r="K1667" s="1">
        <v>0</v>
      </c>
      <c r="L1667" t="s">
        <v>9</v>
      </c>
      <c r="M1667" t="s">
        <v>9</v>
      </c>
      <c r="N1667" t="s">
        <v>357</v>
      </c>
    </row>
    <row r="1668" spans="1:14" x14ac:dyDescent="0.25">
      <c r="A1668" t="s">
        <v>8</v>
      </c>
      <c r="B1668" t="s">
        <v>93</v>
      </c>
      <c r="C1668" t="s">
        <v>9</v>
      </c>
      <c r="D1668" t="s">
        <v>159</v>
      </c>
      <c r="E1668" t="s">
        <v>180</v>
      </c>
      <c r="F1668" t="s">
        <v>219</v>
      </c>
      <c r="G1668" t="s">
        <v>216</v>
      </c>
      <c r="H1668" s="1">
        <v>40</v>
      </c>
      <c r="I1668" s="1">
        <v>40</v>
      </c>
      <c r="J1668" s="1">
        <v>8.7794432548179896E-2</v>
      </c>
      <c r="K1668" s="1">
        <v>8.7794432548179896E-2</v>
      </c>
      <c r="L1668" t="s">
        <v>9</v>
      </c>
      <c r="M1668" t="s">
        <v>9</v>
      </c>
      <c r="N1668" t="s">
        <v>357</v>
      </c>
    </row>
    <row r="1669" spans="1:14" x14ac:dyDescent="0.25">
      <c r="A1669" t="s">
        <v>8</v>
      </c>
      <c r="B1669" t="s">
        <v>93</v>
      </c>
      <c r="C1669" t="s">
        <v>9</v>
      </c>
      <c r="D1669" t="s">
        <v>159</v>
      </c>
      <c r="E1669" t="s">
        <v>229</v>
      </c>
      <c r="F1669" t="s">
        <v>248</v>
      </c>
      <c r="G1669" t="s">
        <v>9</v>
      </c>
      <c r="H1669" s="1">
        <v>-1</v>
      </c>
      <c r="I1669" s="1">
        <v>0</v>
      </c>
      <c r="J1669" s="1">
        <v>-0.01</v>
      </c>
      <c r="K1669" s="1">
        <v>0</v>
      </c>
      <c r="L1669" t="s">
        <v>9</v>
      </c>
      <c r="M1669" t="s">
        <v>9</v>
      </c>
      <c r="N1669" t="s">
        <v>357</v>
      </c>
    </row>
    <row r="1670" spans="1:14" x14ac:dyDescent="0.25">
      <c r="A1670" t="s">
        <v>8</v>
      </c>
      <c r="B1670" t="s">
        <v>93</v>
      </c>
      <c r="C1670" t="s">
        <v>9</v>
      </c>
      <c r="D1670" t="s">
        <v>159</v>
      </c>
      <c r="E1670" t="s">
        <v>166</v>
      </c>
      <c r="F1670" t="s">
        <v>252</v>
      </c>
      <c r="G1670" t="s">
        <v>9</v>
      </c>
      <c r="H1670" s="1">
        <v>40</v>
      </c>
      <c r="I1670" s="1">
        <v>40</v>
      </c>
      <c r="J1670" s="1">
        <v>8.9935760171306195E-2</v>
      </c>
      <c r="K1670" s="1">
        <v>8.9935760171306195E-2</v>
      </c>
      <c r="L1670" t="s">
        <v>9</v>
      </c>
      <c r="M1670" t="s">
        <v>9</v>
      </c>
      <c r="N1670" t="s">
        <v>357</v>
      </c>
    </row>
    <row r="1671" spans="1:14" x14ac:dyDescent="0.25">
      <c r="A1671" t="s">
        <v>8</v>
      </c>
      <c r="B1671" t="s">
        <v>93</v>
      </c>
      <c r="C1671" t="s">
        <v>9</v>
      </c>
      <c r="D1671" t="s">
        <v>159</v>
      </c>
      <c r="E1671" t="s">
        <v>166</v>
      </c>
      <c r="F1671" t="s">
        <v>171</v>
      </c>
      <c r="G1671" t="s">
        <v>9</v>
      </c>
      <c r="H1671" s="1">
        <v>15</v>
      </c>
      <c r="I1671" s="1">
        <v>15</v>
      </c>
      <c r="J1671" s="1">
        <v>3.64025695931477E-2</v>
      </c>
      <c r="K1671" s="1">
        <v>3.64025695931477E-2</v>
      </c>
      <c r="L1671" t="s">
        <v>9</v>
      </c>
      <c r="M1671" t="s">
        <v>9</v>
      </c>
      <c r="N1671" t="s">
        <v>357</v>
      </c>
    </row>
    <row r="1672" spans="1:14" x14ac:dyDescent="0.25">
      <c r="A1672" t="s">
        <v>8</v>
      </c>
      <c r="B1672" t="s">
        <v>93</v>
      </c>
      <c r="C1672" t="s">
        <v>9</v>
      </c>
      <c r="D1672" t="s">
        <v>159</v>
      </c>
      <c r="E1672" t="s">
        <v>242</v>
      </c>
      <c r="F1672" t="s">
        <v>239</v>
      </c>
      <c r="G1672" t="s">
        <v>9</v>
      </c>
      <c r="H1672" s="1">
        <v>10</v>
      </c>
      <c r="I1672" s="1">
        <v>10</v>
      </c>
      <c r="J1672" s="1">
        <v>1.9271948608137E-2</v>
      </c>
      <c r="K1672" s="1">
        <v>1.9271948608137E-2</v>
      </c>
      <c r="L1672" t="s">
        <v>9</v>
      </c>
      <c r="M1672" t="s">
        <v>9</v>
      </c>
      <c r="N1672" t="s">
        <v>357</v>
      </c>
    </row>
    <row r="1673" spans="1:14" x14ac:dyDescent="0.25">
      <c r="A1673" t="s">
        <v>8</v>
      </c>
      <c r="B1673" t="s">
        <v>93</v>
      </c>
      <c r="C1673" t="s">
        <v>9</v>
      </c>
      <c r="D1673" t="s">
        <v>159</v>
      </c>
      <c r="E1673" t="s">
        <v>242</v>
      </c>
      <c r="F1673" t="s">
        <v>235</v>
      </c>
      <c r="G1673" t="s">
        <v>9</v>
      </c>
      <c r="H1673" s="1">
        <v>-1</v>
      </c>
      <c r="I1673" s="1">
        <v>0</v>
      </c>
      <c r="J1673" s="1">
        <v>-0.01</v>
      </c>
      <c r="K1673" s="1">
        <v>0</v>
      </c>
      <c r="L1673" t="s">
        <v>9</v>
      </c>
      <c r="M1673" t="s">
        <v>9</v>
      </c>
      <c r="N1673" t="s">
        <v>357</v>
      </c>
    </row>
    <row r="1674" spans="1:14" x14ac:dyDescent="0.25">
      <c r="A1674" t="s">
        <v>8</v>
      </c>
      <c r="B1674" t="s">
        <v>59</v>
      </c>
      <c r="C1674" t="s">
        <v>9</v>
      </c>
      <c r="D1674" t="s">
        <v>60</v>
      </c>
      <c r="E1674" t="s">
        <v>232</v>
      </c>
      <c r="F1674" t="s">
        <v>9</v>
      </c>
      <c r="G1674" t="s">
        <v>9</v>
      </c>
      <c r="H1674" s="1">
        <v>430</v>
      </c>
      <c r="I1674" s="1">
        <v>430</v>
      </c>
      <c r="J1674" s="1">
        <v>1</v>
      </c>
      <c r="K1674" s="1">
        <v>1</v>
      </c>
      <c r="L1674" t="s">
        <v>9</v>
      </c>
      <c r="M1674" t="s">
        <v>9</v>
      </c>
      <c r="N1674" t="s">
        <v>357</v>
      </c>
    </row>
    <row r="1675" spans="1:14" x14ac:dyDescent="0.25">
      <c r="A1675" t="s">
        <v>8</v>
      </c>
      <c r="B1675" t="s">
        <v>59</v>
      </c>
      <c r="C1675" t="s">
        <v>9</v>
      </c>
      <c r="D1675" t="s">
        <v>60</v>
      </c>
      <c r="E1675" t="s">
        <v>229</v>
      </c>
      <c r="F1675" t="s">
        <v>231</v>
      </c>
      <c r="G1675" t="s">
        <v>9</v>
      </c>
      <c r="H1675" s="1">
        <v>345</v>
      </c>
      <c r="I1675" s="1">
        <v>345</v>
      </c>
      <c r="J1675" s="1">
        <v>0.80465116279069804</v>
      </c>
      <c r="K1675" s="1">
        <v>0.80465116279069804</v>
      </c>
      <c r="L1675" t="s">
        <v>9</v>
      </c>
      <c r="M1675" t="s">
        <v>9</v>
      </c>
      <c r="N1675" t="s">
        <v>357</v>
      </c>
    </row>
    <row r="1676" spans="1:14" x14ac:dyDescent="0.25">
      <c r="A1676" t="s">
        <v>8</v>
      </c>
      <c r="B1676" t="s">
        <v>59</v>
      </c>
      <c r="C1676" t="s">
        <v>9</v>
      </c>
      <c r="D1676" t="s">
        <v>60</v>
      </c>
      <c r="E1676" t="s">
        <v>257</v>
      </c>
      <c r="F1676" t="s">
        <v>262</v>
      </c>
      <c r="G1676" t="s">
        <v>9</v>
      </c>
      <c r="H1676" s="1">
        <v>10</v>
      </c>
      <c r="I1676" s="1">
        <v>10</v>
      </c>
      <c r="J1676" s="1">
        <v>2.09302325581395E-2</v>
      </c>
      <c r="K1676" s="1">
        <v>2.09302325581395E-2</v>
      </c>
      <c r="L1676" t="s">
        <v>9</v>
      </c>
      <c r="M1676" t="s">
        <v>9</v>
      </c>
      <c r="N1676" t="s">
        <v>357</v>
      </c>
    </row>
    <row r="1677" spans="1:14" x14ac:dyDescent="0.25">
      <c r="A1677" t="s">
        <v>8</v>
      </c>
      <c r="B1677" t="s">
        <v>59</v>
      </c>
      <c r="C1677" t="s">
        <v>9</v>
      </c>
      <c r="D1677" t="s">
        <v>60</v>
      </c>
      <c r="E1677" t="s">
        <v>257</v>
      </c>
      <c r="F1677" t="s">
        <v>258</v>
      </c>
      <c r="G1677" t="s">
        <v>9</v>
      </c>
      <c r="H1677" s="1">
        <v>70</v>
      </c>
      <c r="I1677" s="1">
        <v>70</v>
      </c>
      <c r="J1677" s="1">
        <v>0.15813953488372101</v>
      </c>
      <c r="K1677" s="1">
        <v>0.15813953488372101</v>
      </c>
      <c r="L1677" t="s">
        <v>9</v>
      </c>
      <c r="M1677" t="s">
        <v>9</v>
      </c>
      <c r="N1677" t="s">
        <v>357</v>
      </c>
    </row>
    <row r="1678" spans="1:14" x14ac:dyDescent="0.25">
      <c r="A1678" t="s">
        <v>8</v>
      </c>
      <c r="B1678" t="s">
        <v>59</v>
      </c>
      <c r="C1678" t="s">
        <v>9</v>
      </c>
      <c r="D1678" t="s">
        <v>60</v>
      </c>
      <c r="E1678" t="s">
        <v>353</v>
      </c>
      <c r="F1678" t="s">
        <v>228</v>
      </c>
      <c r="G1678" t="s">
        <v>9</v>
      </c>
      <c r="H1678" s="1">
        <v>-1</v>
      </c>
      <c r="I1678" s="1">
        <v>0</v>
      </c>
      <c r="J1678" s="1">
        <v>-0.01</v>
      </c>
      <c r="K1678" s="1">
        <v>0</v>
      </c>
      <c r="L1678" t="s">
        <v>9</v>
      </c>
      <c r="M1678" t="s">
        <v>9</v>
      </c>
      <c r="N1678" t="s">
        <v>357</v>
      </c>
    </row>
    <row r="1679" spans="1:14" x14ac:dyDescent="0.25">
      <c r="A1679" t="s">
        <v>8</v>
      </c>
      <c r="B1679" t="s">
        <v>59</v>
      </c>
      <c r="C1679" t="s">
        <v>9</v>
      </c>
      <c r="D1679" t="s">
        <v>60</v>
      </c>
      <c r="E1679" t="s">
        <v>168</v>
      </c>
      <c r="F1679" t="s">
        <v>271</v>
      </c>
      <c r="G1679" t="s">
        <v>9</v>
      </c>
      <c r="H1679" s="1">
        <v>320</v>
      </c>
      <c r="I1679" s="1">
        <v>320</v>
      </c>
      <c r="J1679" s="1">
        <v>0.74186046511627901</v>
      </c>
      <c r="K1679" s="1">
        <v>0.74186046511627901</v>
      </c>
      <c r="L1679" t="s">
        <v>9</v>
      </c>
      <c r="M1679" t="s">
        <v>9</v>
      </c>
      <c r="N1679" t="s">
        <v>357</v>
      </c>
    </row>
    <row r="1680" spans="1:14" x14ac:dyDescent="0.25">
      <c r="A1680" t="s">
        <v>8</v>
      </c>
      <c r="B1680" t="s">
        <v>59</v>
      </c>
      <c r="C1680" t="s">
        <v>9</v>
      </c>
      <c r="D1680" t="s">
        <v>60</v>
      </c>
      <c r="E1680" t="s">
        <v>229</v>
      </c>
      <c r="F1680" t="s">
        <v>217</v>
      </c>
      <c r="G1680" t="s">
        <v>9</v>
      </c>
      <c r="H1680" s="1">
        <v>-1</v>
      </c>
      <c r="I1680" s="1">
        <v>0</v>
      </c>
      <c r="J1680" s="1">
        <v>-0.01</v>
      </c>
      <c r="K1680" s="1">
        <v>0</v>
      </c>
      <c r="L1680" t="s">
        <v>9</v>
      </c>
      <c r="M1680" t="s">
        <v>9</v>
      </c>
      <c r="N1680" t="s">
        <v>357</v>
      </c>
    </row>
    <row r="1681" spans="1:14" x14ac:dyDescent="0.25">
      <c r="A1681" t="s">
        <v>8</v>
      </c>
      <c r="B1681" t="s">
        <v>59</v>
      </c>
      <c r="C1681" t="s">
        <v>9</v>
      </c>
      <c r="D1681" t="s">
        <v>60</v>
      </c>
      <c r="E1681" t="s">
        <v>166</v>
      </c>
      <c r="F1681" t="s">
        <v>253</v>
      </c>
      <c r="G1681" t="s">
        <v>9</v>
      </c>
      <c r="H1681" s="1">
        <v>5</v>
      </c>
      <c r="I1681" s="1">
        <v>5</v>
      </c>
      <c r="J1681" s="1">
        <v>1.3953488372093001E-2</v>
      </c>
      <c r="K1681" s="1">
        <v>1.3953488372093001E-2</v>
      </c>
      <c r="L1681" t="s">
        <v>9</v>
      </c>
      <c r="M1681" t="s">
        <v>9</v>
      </c>
      <c r="N1681" t="s">
        <v>357</v>
      </c>
    </row>
    <row r="1682" spans="1:14" x14ac:dyDescent="0.25">
      <c r="A1682" t="s">
        <v>8</v>
      </c>
      <c r="B1682" t="s">
        <v>59</v>
      </c>
      <c r="C1682" t="s">
        <v>9</v>
      </c>
      <c r="D1682" t="s">
        <v>60</v>
      </c>
      <c r="E1682" t="s">
        <v>242</v>
      </c>
      <c r="F1682" t="s">
        <v>238</v>
      </c>
      <c r="G1682" t="s">
        <v>9</v>
      </c>
      <c r="H1682" s="1">
        <v>10</v>
      </c>
      <c r="I1682" s="1">
        <v>10</v>
      </c>
      <c r="J1682" s="1">
        <v>2.09302325581395E-2</v>
      </c>
      <c r="K1682" s="1">
        <v>2.09302325581395E-2</v>
      </c>
      <c r="L1682" t="s">
        <v>9</v>
      </c>
      <c r="M1682" t="s">
        <v>9</v>
      </c>
      <c r="N1682" t="s">
        <v>357</v>
      </c>
    </row>
    <row r="1683" spans="1:14" x14ac:dyDescent="0.25">
      <c r="A1683" t="s">
        <v>8</v>
      </c>
      <c r="B1683" t="s">
        <v>59</v>
      </c>
      <c r="C1683" t="s">
        <v>9</v>
      </c>
      <c r="D1683" t="s">
        <v>60</v>
      </c>
      <c r="E1683" t="s">
        <v>353</v>
      </c>
      <c r="F1683" t="s">
        <v>13</v>
      </c>
      <c r="G1683" t="s">
        <v>9</v>
      </c>
      <c r="H1683" s="1">
        <v>90</v>
      </c>
      <c r="I1683" s="1">
        <v>90</v>
      </c>
      <c r="J1683" s="1">
        <v>0.211627906976744</v>
      </c>
      <c r="K1683" s="1">
        <v>0.211627906976744</v>
      </c>
      <c r="L1683" t="s">
        <v>9</v>
      </c>
      <c r="M1683" t="s">
        <v>9</v>
      </c>
      <c r="N1683" t="s">
        <v>357</v>
      </c>
    </row>
    <row r="1684" spans="1:14" x14ac:dyDescent="0.25">
      <c r="A1684" t="s">
        <v>8</v>
      </c>
      <c r="B1684" t="s">
        <v>59</v>
      </c>
      <c r="C1684" t="s">
        <v>9</v>
      </c>
      <c r="D1684" t="s">
        <v>60</v>
      </c>
      <c r="E1684" t="s">
        <v>166</v>
      </c>
      <c r="F1684" t="s">
        <v>254</v>
      </c>
      <c r="G1684" t="s">
        <v>9</v>
      </c>
      <c r="H1684" s="1">
        <v>10</v>
      </c>
      <c r="I1684" s="1">
        <v>10</v>
      </c>
      <c r="J1684" s="1">
        <v>2.09302325581395E-2</v>
      </c>
      <c r="K1684" s="1">
        <v>2.09302325581395E-2</v>
      </c>
      <c r="L1684" t="s">
        <v>9</v>
      </c>
      <c r="M1684" t="s">
        <v>9</v>
      </c>
      <c r="N1684" t="s">
        <v>357</v>
      </c>
    </row>
    <row r="1685" spans="1:14" x14ac:dyDescent="0.25">
      <c r="A1685" t="s">
        <v>8</v>
      </c>
      <c r="B1685" t="s">
        <v>59</v>
      </c>
      <c r="C1685" t="s">
        <v>9</v>
      </c>
      <c r="D1685" t="s">
        <v>60</v>
      </c>
      <c r="E1685" t="s">
        <v>257</v>
      </c>
      <c r="F1685" t="s">
        <v>280</v>
      </c>
      <c r="G1685" t="s">
        <v>9</v>
      </c>
      <c r="H1685" s="1">
        <v>-1</v>
      </c>
      <c r="I1685" s="1">
        <v>0</v>
      </c>
      <c r="J1685" s="1">
        <v>-0.01</v>
      </c>
      <c r="K1685" s="1">
        <v>0</v>
      </c>
      <c r="L1685" t="s">
        <v>9</v>
      </c>
      <c r="M1685" t="s">
        <v>9</v>
      </c>
      <c r="N1685" t="s">
        <v>357</v>
      </c>
    </row>
    <row r="1686" spans="1:14" x14ac:dyDescent="0.25">
      <c r="A1686" t="s">
        <v>8</v>
      </c>
      <c r="B1686" t="s">
        <v>59</v>
      </c>
      <c r="C1686" t="s">
        <v>9</v>
      </c>
      <c r="D1686" t="s">
        <v>60</v>
      </c>
      <c r="E1686" t="s">
        <v>242</v>
      </c>
      <c r="F1686" t="s">
        <v>248</v>
      </c>
      <c r="G1686" t="s">
        <v>9</v>
      </c>
      <c r="H1686" s="1">
        <v>-1</v>
      </c>
      <c r="I1686" s="1">
        <v>0</v>
      </c>
      <c r="J1686" s="1">
        <v>-0.01</v>
      </c>
      <c r="K1686" s="1">
        <v>0</v>
      </c>
      <c r="L1686" t="s">
        <v>9</v>
      </c>
      <c r="M1686" t="s">
        <v>9</v>
      </c>
      <c r="N1686" t="s">
        <v>357</v>
      </c>
    </row>
    <row r="1687" spans="1:14" x14ac:dyDescent="0.25">
      <c r="A1687" t="s">
        <v>8</v>
      </c>
      <c r="B1687" t="s">
        <v>59</v>
      </c>
      <c r="C1687" t="s">
        <v>9</v>
      </c>
      <c r="D1687" t="s">
        <v>60</v>
      </c>
      <c r="E1687" t="s">
        <v>257</v>
      </c>
      <c r="F1687" t="s">
        <v>228</v>
      </c>
      <c r="G1687" t="s">
        <v>9</v>
      </c>
      <c r="H1687" s="1">
        <v>-1</v>
      </c>
      <c r="I1687" s="1">
        <v>0</v>
      </c>
      <c r="J1687" s="1">
        <v>-0.01</v>
      </c>
      <c r="K1687" s="1">
        <v>0</v>
      </c>
      <c r="L1687" t="s">
        <v>9</v>
      </c>
      <c r="M1687" t="s">
        <v>9</v>
      </c>
      <c r="N1687" t="s">
        <v>357</v>
      </c>
    </row>
    <row r="1688" spans="1:14" x14ac:dyDescent="0.25">
      <c r="A1688" t="s">
        <v>8</v>
      </c>
      <c r="B1688" t="s">
        <v>59</v>
      </c>
      <c r="C1688" t="s">
        <v>9</v>
      </c>
      <c r="D1688" t="s">
        <v>60</v>
      </c>
      <c r="E1688" t="s">
        <v>166</v>
      </c>
      <c r="F1688" t="s">
        <v>167</v>
      </c>
      <c r="G1688" t="s">
        <v>9</v>
      </c>
      <c r="H1688" s="1">
        <v>-1</v>
      </c>
      <c r="I1688" s="1">
        <v>0</v>
      </c>
      <c r="J1688" s="1">
        <v>-0.01</v>
      </c>
      <c r="K1688" s="1">
        <v>0</v>
      </c>
      <c r="L1688" t="s">
        <v>9</v>
      </c>
      <c r="M1688" t="s">
        <v>9</v>
      </c>
      <c r="N1688" t="s">
        <v>357</v>
      </c>
    </row>
    <row r="1689" spans="1:14" x14ac:dyDescent="0.25">
      <c r="A1689" t="s">
        <v>8</v>
      </c>
      <c r="B1689" t="s">
        <v>59</v>
      </c>
      <c r="C1689" t="s">
        <v>9</v>
      </c>
      <c r="D1689" t="s">
        <v>60</v>
      </c>
      <c r="E1689" t="s">
        <v>353</v>
      </c>
      <c r="F1689" t="s">
        <v>15</v>
      </c>
      <c r="G1689" t="s">
        <v>9</v>
      </c>
      <c r="H1689" s="1">
        <v>120</v>
      </c>
      <c r="I1689" s="1">
        <v>120</v>
      </c>
      <c r="J1689" s="1">
        <v>0.27674418604651202</v>
      </c>
      <c r="K1689" s="1">
        <v>0.27674418604651202</v>
      </c>
      <c r="L1689" t="s">
        <v>9</v>
      </c>
      <c r="M1689" t="s">
        <v>9</v>
      </c>
      <c r="N1689" t="s">
        <v>357</v>
      </c>
    </row>
    <row r="1690" spans="1:14" x14ac:dyDescent="0.25">
      <c r="A1690" t="s">
        <v>8</v>
      </c>
      <c r="B1690" t="s">
        <v>59</v>
      </c>
      <c r="C1690" t="s">
        <v>9</v>
      </c>
      <c r="D1690" t="s">
        <v>60</v>
      </c>
      <c r="E1690" t="s">
        <v>257</v>
      </c>
      <c r="F1690" t="s">
        <v>340</v>
      </c>
      <c r="G1690" t="s">
        <v>9</v>
      </c>
      <c r="H1690" s="1">
        <v>25</v>
      </c>
      <c r="I1690" s="1">
        <v>25</v>
      </c>
      <c r="J1690" s="1">
        <v>5.8139534883720902E-2</v>
      </c>
      <c r="K1690" s="1">
        <v>5.8139534883720902E-2</v>
      </c>
      <c r="L1690" t="s">
        <v>9</v>
      </c>
      <c r="M1690" t="s">
        <v>9</v>
      </c>
      <c r="N1690" t="s">
        <v>357</v>
      </c>
    </row>
    <row r="1691" spans="1:14" x14ac:dyDescent="0.25">
      <c r="A1691" t="s">
        <v>8</v>
      </c>
      <c r="B1691" t="s">
        <v>59</v>
      </c>
      <c r="C1691" t="s">
        <v>9</v>
      </c>
      <c r="D1691" t="s">
        <v>60</v>
      </c>
      <c r="E1691" t="s">
        <v>166</v>
      </c>
      <c r="F1691" t="s">
        <v>248</v>
      </c>
      <c r="G1691" t="s">
        <v>9</v>
      </c>
      <c r="H1691" s="1">
        <v>-1</v>
      </c>
      <c r="I1691" s="1">
        <v>0</v>
      </c>
      <c r="J1691" s="1">
        <v>-0.01</v>
      </c>
      <c r="K1691" s="1">
        <v>0</v>
      </c>
      <c r="L1691" t="s">
        <v>9</v>
      </c>
      <c r="M1691" t="s">
        <v>9</v>
      </c>
      <c r="N1691" t="s">
        <v>357</v>
      </c>
    </row>
    <row r="1692" spans="1:14" x14ac:dyDescent="0.25">
      <c r="A1692" t="s">
        <v>8</v>
      </c>
      <c r="B1692" t="s">
        <v>59</v>
      </c>
      <c r="C1692" t="s">
        <v>9</v>
      </c>
      <c r="D1692" t="s">
        <v>60</v>
      </c>
      <c r="E1692" t="s">
        <v>257</v>
      </c>
      <c r="F1692" t="s">
        <v>260</v>
      </c>
      <c r="G1692" t="s">
        <v>9</v>
      </c>
      <c r="H1692" s="1">
        <v>120</v>
      </c>
      <c r="I1692" s="1">
        <v>120</v>
      </c>
      <c r="J1692" s="1">
        <v>0.28139534883720901</v>
      </c>
      <c r="K1692" s="1">
        <v>0.28139534883720901</v>
      </c>
      <c r="L1692" t="s">
        <v>9</v>
      </c>
      <c r="M1692" t="s">
        <v>9</v>
      </c>
      <c r="N1692" t="s">
        <v>357</v>
      </c>
    </row>
    <row r="1693" spans="1:14" x14ac:dyDescent="0.25">
      <c r="A1693" t="s">
        <v>8</v>
      </c>
      <c r="B1693" t="s">
        <v>59</v>
      </c>
      <c r="C1693" t="s">
        <v>9</v>
      </c>
      <c r="D1693" t="s">
        <v>60</v>
      </c>
      <c r="E1693" t="s">
        <v>353</v>
      </c>
      <c r="F1693" t="s">
        <v>16</v>
      </c>
      <c r="G1693" t="s">
        <v>9</v>
      </c>
      <c r="H1693" s="1">
        <v>20</v>
      </c>
      <c r="I1693" s="1">
        <v>20</v>
      </c>
      <c r="J1693" s="1">
        <v>4.1860465116279097E-2</v>
      </c>
      <c r="K1693" s="1">
        <v>4.1860465116279097E-2</v>
      </c>
      <c r="L1693" t="s">
        <v>9</v>
      </c>
      <c r="M1693" t="s">
        <v>9</v>
      </c>
      <c r="N1693" t="s">
        <v>357</v>
      </c>
    </row>
    <row r="1694" spans="1:14" x14ac:dyDescent="0.25">
      <c r="A1694" t="s">
        <v>8</v>
      </c>
      <c r="B1694" t="s">
        <v>59</v>
      </c>
      <c r="C1694" t="s">
        <v>9</v>
      </c>
      <c r="D1694" t="s">
        <v>60</v>
      </c>
      <c r="E1694" t="s">
        <v>242</v>
      </c>
      <c r="F1694" t="s">
        <v>236</v>
      </c>
      <c r="G1694" t="s">
        <v>9</v>
      </c>
      <c r="H1694" s="1">
        <v>10</v>
      </c>
      <c r="I1694" s="1">
        <v>10</v>
      </c>
      <c r="J1694" s="1">
        <v>2.7906976744186001E-2</v>
      </c>
      <c r="K1694" s="1">
        <v>2.7906976744186001E-2</v>
      </c>
      <c r="L1694" t="s">
        <v>9</v>
      </c>
      <c r="M1694" t="s">
        <v>9</v>
      </c>
      <c r="N1694" t="s">
        <v>357</v>
      </c>
    </row>
    <row r="1695" spans="1:14" x14ac:dyDescent="0.25">
      <c r="A1695" t="s">
        <v>8</v>
      </c>
      <c r="B1695" t="s">
        <v>59</v>
      </c>
      <c r="C1695" t="s">
        <v>9</v>
      </c>
      <c r="D1695" t="s">
        <v>60</v>
      </c>
      <c r="E1695" t="s">
        <v>242</v>
      </c>
      <c r="F1695" t="s">
        <v>235</v>
      </c>
      <c r="G1695" t="s">
        <v>9</v>
      </c>
      <c r="H1695" s="1">
        <v>70</v>
      </c>
      <c r="I1695" s="1">
        <v>70</v>
      </c>
      <c r="J1695" s="1">
        <v>0.167441860465116</v>
      </c>
      <c r="K1695" s="1">
        <v>0.167441860465116</v>
      </c>
      <c r="L1695" t="s">
        <v>9</v>
      </c>
      <c r="M1695" t="s">
        <v>9</v>
      </c>
      <c r="N1695" t="s">
        <v>357</v>
      </c>
    </row>
    <row r="1696" spans="1:14" x14ac:dyDescent="0.25">
      <c r="A1696" t="s">
        <v>8</v>
      </c>
      <c r="B1696" t="s">
        <v>59</v>
      </c>
      <c r="C1696" t="s">
        <v>9</v>
      </c>
      <c r="D1696" t="s">
        <v>60</v>
      </c>
      <c r="E1696" t="s">
        <v>168</v>
      </c>
      <c r="F1696" t="s">
        <v>274</v>
      </c>
      <c r="G1696" t="s">
        <v>9</v>
      </c>
      <c r="H1696" s="1">
        <v>20</v>
      </c>
      <c r="I1696" s="1">
        <v>20</v>
      </c>
      <c r="J1696" s="1">
        <v>4.4186046511627899E-2</v>
      </c>
      <c r="K1696" s="1">
        <v>4.4186046511627899E-2</v>
      </c>
      <c r="L1696" t="s">
        <v>9</v>
      </c>
      <c r="M1696" t="s">
        <v>9</v>
      </c>
      <c r="N1696" t="s">
        <v>357</v>
      </c>
    </row>
    <row r="1697" spans="1:14" x14ac:dyDescent="0.25">
      <c r="A1697" t="s">
        <v>8</v>
      </c>
      <c r="B1697" t="s">
        <v>59</v>
      </c>
      <c r="C1697" t="s">
        <v>9</v>
      </c>
      <c r="D1697" t="s">
        <v>60</v>
      </c>
      <c r="E1697" t="s">
        <v>353</v>
      </c>
      <c r="F1697" t="s">
        <v>14</v>
      </c>
      <c r="G1697" t="s">
        <v>9</v>
      </c>
      <c r="H1697" s="1">
        <v>200</v>
      </c>
      <c r="I1697" s="1">
        <v>200</v>
      </c>
      <c r="J1697" s="1">
        <v>0.46976744186046498</v>
      </c>
      <c r="K1697" s="1">
        <v>0.46976744186046498</v>
      </c>
      <c r="L1697" t="s">
        <v>9</v>
      </c>
      <c r="M1697" t="s">
        <v>9</v>
      </c>
      <c r="N1697" t="s">
        <v>357</v>
      </c>
    </row>
    <row r="1698" spans="1:14" x14ac:dyDescent="0.25">
      <c r="A1698" t="s">
        <v>8</v>
      </c>
      <c r="B1698" t="s">
        <v>59</v>
      </c>
      <c r="C1698" t="s">
        <v>9</v>
      </c>
      <c r="D1698" t="s">
        <v>60</v>
      </c>
      <c r="E1698" t="s">
        <v>180</v>
      </c>
      <c r="F1698" t="s">
        <v>218</v>
      </c>
      <c r="G1698" t="s">
        <v>215</v>
      </c>
      <c r="H1698" s="1">
        <v>-1</v>
      </c>
      <c r="I1698" s="1">
        <v>0</v>
      </c>
      <c r="J1698" s="1">
        <v>-0.01</v>
      </c>
      <c r="K1698" s="1">
        <v>0</v>
      </c>
      <c r="L1698" t="s">
        <v>9</v>
      </c>
      <c r="M1698" t="s">
        <v>9</v>
      </c>
      <c r="N1698" t="s">
        <v>357</v>
      </c>
    </row>
    <row r="1699" spans="1:14" x14ac:dyDescent="0.25">
      <c r="A1699" t="s">
        <v>8</v>
      </c>
      <c r="B1699" t="s">
        <v>59</v>
      </c>
      <c r="C1699" t="s">
        <v>9</v>
      </c>
      <c r="D1699" t="s">
        <v>60</v>
      </c>
      <c r="E1699" t="s">
        <v>168</v>
      </c>
      <c r="F1699" t="s">
        <v>273</v>
      </c>
      <c r="G1699" t="s">
        <v>9</v>
      </c>
      <c r="H1699" s="1">
        <v>75</v>
      </c>
      <c r="I1699" s="1">
        <v>75</v>
      </c>
      <c r="J1699" s="1">
        <v>0.17674418604651199</v>
      </c>
      <c r="K1699" s="1">
        <v>0.17674418604651199</v>
      </c>
      <c r="L1699" t="s">
        <v>9</v>
      </c>
      <c r="M1699" t="s">
        <v>9</v>
      </c>
      <c r="N1699" t="s">
        <v>357</v>
      </c>
    </row>
    <row r="1700" spans="1:14" x14ac:dyDescent="0.25">
      <c r="A1700" t="s">
        <v>8</v>
      </c>
      <c r="B1700" t="s">
        <v>59</v>
      </c>
      <c r="C1700" t="s">
        <v>9</v>
      </c>
      <c r="D1700" t="s">
        <v>60</v>
      </c>
      <c r="E1700" t="s">
        <v>257</v>
      </c>
      <c r="F1700" t="s">
        <v>259</v>
      </c>
      <c r="G1700" t="s">
        <v>9</v>
      </c>
      <c r="H1700" s="1">
        <v>150</v>
      </c>
      <c r="I1700" s="1">
        <v>150</v>
      </c>
      <c r="J1700" s="1">
        <v>0.34418604651162799</v>
      </c>
      <c r="K1700" s="1">
        <v>0.34418604651162799</v>
      </c>
      <c r="L1700" t="s">
        <v>9</v>
      </c>
      <c r="M1700" t="s">
        <v>9</v>
      </c>
      <c r="N1700" t="s">
        <v>357</v>
      </c>
    </row>
    <row r="1701" spans="1:14" x14ac:dyDescent="0.25">
      <c r="A1701" t="s">
        <v>8</v>
      </c>
      <c r="B1701" t="s">
        <v>59</v>
      </c>
      <c r="C1701" t="s">
        <v>9</v>
      </c>
      <c r="D1701" t="s">
        <v>60</v>
      </c>
      <c r="E1701" t="s">
        <v>180</v>
      </c>
      <c r="F1701" t="s">
        <v>228</v>
      </c>
      <c r="G1701" t="s">
        <v>228</v>
      </c>
      <c r="H1701" s="1">
        <v>430</v>
      </c>
      <c r="I1701" s="1">
        <v>430</v>
      </c>
      <c r="J1701" s="1">
        <v>1</v>
      </c>
      <c r="K1701" s="1">
        <v>1</v>
      </c>
      <c r="L1701" t="s">
        <v>9</v>
      </c>
      <c r="M1701" t="s">
        <v>9</v>
      </c>
      <c r="N1701" t="s">
        <v>357</v>
      </c>
    </row>
    <row r="1702" spans="1:14" x14ac:dyDescent="0.25">
      <c r="A1702" t="s">
        <v>8</v>
      </c>
      <c r="B1702" t="s">
        <v>59</v>
      </c>
      <c r="C1702" t="s">
        <v>9</v>
      </c>
      <c r="D1702" t="s">
        <v>60</v>
      </c>
      <c r="E1702" t="s">
        <v>257</v>
      </c>
      <c r="F1702" t="s">
        <v>261</v>
      </c>
      <c r="G1702" t="s">
        <v>9</v>
      </c>
      <c r="H1702" s="1">
        <v>55</v>
      </c>
      <c r="I1702" s="1">
        <v>55</v>
      </c>
      <c r="J1702" s="1">
        <v>0.13255813953488399</v>
      </c>
      <c r="K1702" s="1">
        <v>0.13255813953488399</v>
      </c>
      <c r="L1702" t="s">
        <v>9</v>
      </c>
      <c r="M1702" t="s">
        <v>9</v>
      </c>
      <c r="N1702" t="s">
        <v>357</v>
      </c>
    </row>
    <row r="1703" spans="1:14" x14ac:dyDescent="0.25">
      <c r="A1703" t="s">
        <v>8</v>
      </c>
      <c r="B1703" t="s">
        <v>59</v>
      </c>
      <c r="C1703" t="s">
        <v>9</v>
      </c>
      <c r="D1703" t="s">
        <v>60</v>
      </c>
      <c r="E1703" t="s">
        <v>242</v>
      </c>
      <c r="F1703" t="s">
        <v>239</v>
      </c>
      <c r="G1703" t="s">
        <v>9</v>
      </c>
      <c r="H1703" s="1">
        <v>135</v>
      </c>
      <c r="I1703" s="1">
        <v>135</v>
      </c>
      <c r="J1703" s="1">
        <v>0.31395348837209303</v>
      </c>
      <c r="K1703" s="1">
        <v>0.31395348837209303</v>
      </c>
      <c r="L1703" t="s">
        <v>9</v>
      </c>
      <c r="M1703" t="s">
        <v>9</v>
      </c>
      <c r="N1703" t="s">
        <v>357</v>
      </c>
    </row>
    <row r="1704" spans="1:14" x14ac:dyDescent="0.25">
      <c r="A1704" t="s">
        <v>8</v>
      </c>
      <c r="B1704" t="s">
        <v>59</v>
      </c>
      <c r="C1704" t="s">
        <v>9</v>
      </c>
      <c r="D1704" t="s">
        <v>60</v>
      </c>
      <c r="E1704" t="s">
        <v>229</v>
      </c>
      <c r="F1704" t="s">
        <v>248</v>
      </c>
      <c r="G1704" t="s">
        <v>9</v>
      </c>
      <c r="H1704" s="1">
        <v>10</v>
      </c>
      <c r="I1704" s="1">
        <v>10</v>
      </c>
      <c r="J1704" s="1">
        <v>2.09302325581395E-2</v>
      </c>
      <c r="K1704" s="1">
        <v>2.09302325581395E-2</v>
      </c>
      <c r="L1704" t="s">
        <v>9</v>
      </c>
      <c r="M1704" t="s">
        <v>9</v>
      </c>
      <c r="N1704" t="s">
        <v>357</v>
      </c>
    </row>
    <row r="1705" spans="1:14" x14ac:dyDescent="0.25">
      <c r="A1705" t="s">
        <v>8</v>
      </c>
      <c r="B1705" t="s">
        <v>59</v>
      </c>
      <c r="C1705" t="s">
        <v>9</v>
      </c>
      <c r="D1705" t="s">
        <v>60</v>
      </c>
      <c r="E1705" t="s">
        <v>166</v>
      </c>
      <c r="F1705" t="s">
        <v>252</v>
      </c>
      <c r="G1705" t="s">
        <v>9</v>
      </c>
      <c r="H1705" s="1">
        <v>5</v>
      </c>
      <c r="I1705" s="1">
        <v>5</v>
      </c>
      <c r="J1705" s="1">
        <v>1.16279069767442E-2</v>
      </c>
      <c r="K1705" s="1">
        <v>1.16279069767442E-2</v>
      </c>
      <c r="L1705" t="s">
        <v>9</v>
      </c>
      <c r="M1705" t="s">
        <v>9</v>
      </c>
      <c r="N1705" t="s">
        <v>357</v>
      </c>
    </row>
    <row r="1706" spans="1:14" x14ac:dyDescent="0.25">
      <c r="A1706" t="s">
        <v>8</v>
      </c>
      <c r="B1706" t="s">
        <v>59</v>
      </c>
      <c r="C1706" t="s">
        <v>9</v>
      </c>
      <c r="D1706" t="s">
        <v>60</v>
      </c>
      <c r="E1706" t="s">
        <v>166</v>
      </c>
      <c r="F1706" t="s">
        <v>170</v>
      </c>
      <c r="G1706" t="s">
        <v>9</v>
      </c>
      <c r="H1706" s="1">
        <v>-1</v>
      </c>
      <c r="I1706" s="1">
        <v>0</v>
      </c>
      <c r="J1706" s="1">
        <v>-0.01</v>
      </c>
      <c r="K1706" s="1">
        <v>0</v>
      </c>
      <c r="L1706" t="s">
        <v>9</v>
      </c>
      <c r="M1706" t="s">
        <v>9</v>
      </c>
      <c r="N1706" t="s">
        <v>357</v>
      </c>
    </row>
    <row r="1707" spans="1:14" x14ac:dyDescent="0.25">
      <c r="A1707" t="s">
        <v>8</v>
      </c>
      <c r="B1707" t="s">
        <v>59</v>
      </c>
      <c r="C1707" t="s">
        <v>9</v>
      </c>
      <c r="D1707" t="s">
        <v>60</v>
      </c>
      <c r="E1707" t="s">
        <v>168</v>
      </c>
      <c r="F1707" t="s">
        <v>272</v>
      </c>
      <c r="G1707" t="s">
        <v>9</v>
      </c>
      <c r="H1707" s="1">
        <v>15</v>
      </c>
      <c r="I1707" s="1">
        <v>15</v>
      </c>
      <c r="J1707" s="1">
        <v>3.7209302325581402E-2</v>
      </c>
      <c r="K1707" s="1">
        <v>3.7209302325581402E-2</v>
      </c>
      <c r="L1707" t="s">
        <v>9</v>
      </c>
      <c r="M1707" t="s">
        <v>9</v>
      </c>
      <c r="N1707" t="s">
        <v>357</v>
      </c>
    </row>
    <row r="1708" spans="1:14" x14ac:dyDescent="0.25">
      <c r="A1708" t="s">
        <v>8</v>
      </c>
      <c r="B1708" t="s">
        <v>59</v>
      </c>
      <c r="C1708" t="s">
        <v>9</v>
      </c>
      <c r="D1708" t="s">
        <v>60</v>
      </c>
      <c r="E1708" t="s">
        <v>166</v>
      </c>
      <c r="F1708" t="s">
        <v>171</v>
      </c>
      <c r="G1708" t="s">
        <v>9</v>
      </c>
      <c r="H1708" s="1">
        <v>-1</v>
      </c>
      <c r="I1708" s="1">
        <v>0</v>
      </c>
      <c r="J1708" s="1">
        <v>-0.01</v>
      </c>
      <c r="K1708" s="1">
        <v>0</v>
      </c>
      <c r="L1708" t="s">
        <v>9</v>
      </c>
      <c r="M1708" t="s">
        <v>9</v>
      </c>
      <c r="N1708" t="s">
        <v>357</v>
      </c>
    </row>
    <row r="1709" spans="1:14" x14ac:dyDescent="0.25">
      <c r="A1709" t="s">
        <v>8</v>
      </c>
      <c r="B1709" t="s">
        <v>59</v>
      </c>
      <c r="C1709" t="s">
        <v>9</v>
      </c>
      <c r="D1709" t="s">
        <v>60</v>
      </c>
      <c r="E1709" t="s">
        <v>242</v>
      </c>
      <c r="F1709" t="s">
        <v>234</v>
      </c>
      <c r="G1709" t="s">
        <v>9</v>
      </c>
      <c r="H1709" s="1">
        <v>185</v>
      </c>
      <c r="I1709">
        <v>185</v>
      </c>
      <c r="J1709">
        <v>0.43255813953488398</v>
      </c>
      <c r="K1709">
        <v>0.43255813953488398</v>
      </c>
      <c r="L1709" t="s">
        <v>9</v>
      </c>
      <c r="M1709" t="s">
        <v>9</v>
      </c>
      <c r="N1709" t="s">
        <v>357</v>
      </c>
    </row>
    <row r="1710" spans="1:14" x14ac:dyDescent="0.25">
      <c r="A1710" t="s">
        <v>8</v>
      </c>
      <c r="B1710" t="s">
        <v>59</v>
      </c>
      <c r="C1710" t="s">
        <v>9</v>
      </c>
      <c r="D1710" t="s">
        <v>60</v>
      </c>
      <c r="E1710" t="s">
        <v>166</v>
      </c>
      <c r="F1710" t="s">
        <v>169</v>
      </c>
      <c r="G1710" t="s">
        <v>9</v>
      </c>
      <c r="H1710">
        <v>400</v>
      </c>
      <c r="I1710">
        <v>400</v>
      </c>
      <c r="J1710">
        <v>0.93255813953488398</v>
      </c>
      <c r="K1710">
        <v>0.93255813953488398</v>
      </c>
      <c r="L1710" s="1" t="s">
        <v>9</v>
      </c>
      <c r="M1710" s="1" t="s">
        <v>9</v>
      </c>
      <c r="N1710" t="s">
        <v>357</v>
      </c>
    </row>
    <row r="1711" spans="1:14" x14ac:dyDescent="0.25">
      <c r="A1711" t="s">
        <v>8</v>
      </c>
      <c r="B1711" t="s">
        <v>59</v>
      </c>
      <c r="C1711" t="s">
        <v>9</v>
      </c>
      <c r="D1711" t="s">
        <v>60</v>
      </c>
      <c r="E1711" t="s">
        <v>242</v>
      </c>
      <c r="F1711" t="s">
        <v>237</v>
      </c>
      <c r="G1711" t="s">
        <v>9</v>
      </c>
      <c r="H1711">
        <v>15</v>
      </c>
      <c r="I1711">
        <v>15</v>
      </c>
      <c r="J1711">
        <v>3.7209302325581402E-2</v>
      </c>
      <c r="K1711">
        <v>3.7209302325581402E-2</v>
      </c>
      <c r="L1711" s="1" t="s">
        <v>9</v>
      </c>
      <c r="M1711" s="1" t="s">
        <v>9</v>
      </c>
      <c r="N1711" t="s">
        <v>357</v>
      </c>
    </row>
    <row r="1712" spans="1:14" x14ac:dyDescent="0.25">
      <c r="A1712" t="s">
        <v>8</v>
      </c>
      <c r="B1712" t="s">
        <v>59</v>
      </c>
      <c r="C1712" t="s">
        <v>9</v>
      </c>
      <c r="D1712" t="s">
        <v>60</v>
      </c>
      <c r="E1712" t="s">
        <v>229</v>
      </c>
      <c r="F1712" t="s">
        <v>230</v>
      </c>
      <c r="G1712" t="s">
        <v>9</v>
      </c>
      <c r="H1712">
        <v>75</v>
      </c>
      <c r="I1712">
        <v>75</v>
      </c>
      <c r="J1712">
        <v>0.17441860465116299</v>
      </c>
      <c r="K1712">
        <v>0.17441860465116299</v>
      </c>
      <c r="L1712" s="1" t="s">
        <v>9</v>
      </c>
      <c r="M1712" s="1" t="s">
        <v>9</v>
      </c>
      <c r="N1712" t="s">
        <v>357</v>
      </c>
    </row>
    <row r="1713" spans="1:14" x14ac:dyDescent="0.25">
      <c r="A1713" t="s">
        <v>8</v>
      </c>
      <c r="B1713" t="s">
        <v>59</v>
      </c>
      <c r="C1713" t="s">
        <v>9</v>
      </c>
      <c r="D1713" t="s">
        <v>60</v>
      </c>
      <c r="E1713" t="s">
        <v>180</v>
      </c>
      <c r="F1713" t="s">
        <v>219</v>
      </c>
      <c r="G1713" t="s">
        <v>216</v>
      </c>
      <c r="H1713">
        <v>-1</v>
      </c>
      <c r="I1713">
        <v>0</v>
      </c>
      <c r="J1713">
        <v>-0.01</v>
      </c>
      <c r="K1713">
        <v>0</v>
      </c>
      <c r="L1713" s="1" t="s">
        <v>9</v>
      </c>
      <c r="M1713" s="1" t="s">
        <v>9</v>
      </c>
      <c r="N1713" t="s">
        <v>357</v>
      </c>
    </row>
    <row r="1714" spans="1:14" x14ac:dyDescent="0.25">
      <c r="A1714" t="s">
        <v>8</v>
      </c>
      <c r="B1714" t="s">
        <v>59</v>
      </c>
      <c r="C1714" t="s">
        <v>9</v>
      </c>
      <c r="D1714" t="s">
        <v>60</v>
      </c>
      <c r="E1714" t="s">
        <v>168</v>
      </c>
      <c r="F1714" t="s">
        <v>248</v>
      </c>
      <c r="G1714" t="s">
        <v>9</v>
      </c>
      <c r="H1714" s="1">
        <v>-1</v>
      </c>
      <c r="I1714" s="1">
        <v>0</v>
      </c>
      <c r="J1714" s="1">
        <v>-0.01</v>
      </c>
      <c r="K1714" s="1">
        <v>0</v>
      </c>
      <c r="L1714" t="s">
        <v>9</v>
      </c>
      <c r="M1714" t="s">
        <v>9</v>
      </c>
      <c r="N1714" t="s">
        <v>357</v>
      </c>
    </row>
    <row r="1715" spans="1:14" x14ac:dyDescent="0.25">
      <c r="A1715" t="s">
        <v>8</v>
      </c>
      <c r="B1715" t="s">
        <v>59</v>
      </c>
      <c r="C1715" t="s">
        <v>9</v>
      </c>
      <c r="D1715" t="s">
        <v>60</v>
      </c>
      <c r="E1715" t="s">
        <v>165</v>
      </c>
      <c r="F1715" t="s">
        <v>9</v>
      </c>
      <c r="G1715" t="s">
        <v>9</v>
      </c>
      <c r="H1715" s="1" t="s">
        <v>9</v>
      </c>
      <c r="I1715" s="1" t="s">
        <v>9</v>
      </c>
      <c r="J1715" s="1" t="s">
        <v>9</v>
      </c>
      <c r="K1715" s="1" t="s">
        <v>9</v>
      </c>
      <c r="L1715">
        <v>28.9</v>
      </c>
      <c r="M1715">
        <v>29</v>
      </c>
      <c r="N1715" t="s">
        <v>357</v>
      </c>
    </row>
    <row r="1716" spans="1:14" x14ac:dyDescent="0.25">
      <c r="A1716" t="s">
        <v>8</v>
      </c>
      <c r="B1716" t="s">
        <v>59</v>
      </c>
      <c r="C1716" t="s">
        <v>9</v>
      </c>
      <c r="D1716" t="s">
        <v>60</v>
      </c>
      <c r="E1716" t="s">
        <v>172</v>
      </c>
      <c r="F1716" t="s">
        <v>9</v>
      </c>
      <c r="G1716" t="s">
        <v>9</v>
      </c>
      <c r="H1716" s="1" t="s">
        <v>9</v>
      </c>
      <c r="I1716" s="1" t="s">
        <v>9</v>
      </c>
      <c r="J1716" s="1" t="s">
        <v>9</v>
      </c>
      <c r="K1716" s="1" t="s">
        <v>9</v>
      </c>
      <c r="L1716">
        <v>-1</v>
      </c>
      <c r="M1716">
        <v>-1</v>
      </c>
      <c r="N1716" t="s">
        <v>357</v>
      </c>
    </row>
    <row r="1717" spans="1:14" x14ac:dyDescent="0.25">
      <c r="A1717" t="s">
        <v>8</v>
      </c>
      <c r="B1717" t="s">
        <v>59</v>
      </c>
      <c r="C1717" t="s">
        <v>9</v>
      </c>
      <c r="D1717" t="s">
        <v>60</v>
      </c>
      <c r="E1717" t="s">
        <v>10</v>
      </c>
      <c r="F1717" t="s">
        <v>240</v>
      </c>
      <c r="G1717" t="s">
        <v>9</v>
      </c>
      <c r="H1717" s="1">
        <v>1</v>
      </c>
      <c r="I1717" s="1" t="s">
        <v>9</v>
      </c>
      <c r="J1717" s="1" t="s">
        <v>9</v>
      </c>
      <c r="K1717" s="1" t="s">
        <v>9</v>
      </c>
      <c r="L1717" t="s">
        <v>9</v>
      </c>
      <c r="M1717" t="s">
        <v>9</v>
      </c>
      <c r="N1717" t="s">
        <v>357</v>
      </c>
    </row>
    <row r="1718" spans="1:14" x14ac:dyDescent="0.25">
      <c r="A1718" t="s">
        <v>8</v>
      </c>
      <c r="B1718" t="s">
        <v>61</v>
      </c>
      <c r="C1718" t="s">
        <v>9</v>
      </c>
      <c r="D1718" t="s">
        <v>300</v>
      </c>
      <c r="E1718" t="s">
        <v>10</v>
      </c>
      <c r="F1718" t="s">
        <v>240</v>
      </c>
      <c r="G1718" t="s">
        <v>9</v>
      </c>
      <c r="H1718" s="1">
        <v>1</v>
      </c>
      <c r="I1718" s="1" t="s">
        <v>9</v>
      </c>
      <c r="J1718" s="1" t="s">
        <v>9</v>
      </c>
      <c r="K1718" s="1" t="s">
        <v>9</v>
      </c>
      <c r="L1718" t="s">
        <v>9</v>
      </c>
      <c r="M1718" t="s">
        <v>9</v>
      </c>
      <c r="N1718" t="s">
        <v>357</v>
      </c>
    </row>
    <row r="1719" spans="1:14" x14ac:dyDescent="0.25">
      <c r="A1719" t="s">
        <v>8</v>
      </c>
      <c r="B1719" t="s">
        <v>61</v>
      </c>
      <c r="C1719" t="s">
        <v>9</v>
      </c>
      <c r="D1719" t="s">
        <v>300</v>
      </c>
      <c r="E1719" t="s">
        <v>242</v>
      </c>
      <c r="F1719" t="s">
        <v>234</v>
      </c>
      <c r="G1719" t="s">
        <v>9</v>
      </c>
      <c r="H1719" s="1">
        <v>265</v>
      </c>
      <c r="I1719" s="1">
        <v>265</v>
      </c>
      <c r="J1719" s="1">
        <v>0.43181818181818199</v>
      </c>
      <c r="K1719" s="1">
        <v>0.43181818181818199</v>
      </c>
      <c r="L1719" t="s">
        <v>9</v>
      </c>
      <c r="M1719" t="s">
        <v>9</v>
      </c>
      <c r="N1719" t="s">
        <v>357</v>
      </c>
    </row>
    <row r="1720" spans="1:14" x14ac:dyDescent="0.25">
      <c r="A1720" t="s">
        <v>8</v>
      </c>
      <c r="B1720" t="s">
        <v>61</v>
      </c>
      <c r="C1720" t="s">
        <v>9</v>
      </c>
      <c r="D1720" t="s">
        <v>300</v>
      </c>
      <c r="E1720" t="s">
        <v>166</v>
      </c>
      <c r="F1720" t="s">
        <v>169</v>
      </c>
      <c r="G1720" t="s">
        <v>9</v>
      </c>
      <c r="H1720" s="1">
        <v>415</v>
      </c>
      <c r="I1720" s="1">
        <v>415</v>
      </c>
      <c r="J1720" s="1">
        <v>0.67694805194805197</v>
      </c>
      <c r="K1720" s="1">
        <v>0.67694805194805197</v>
      </c>
      <c r="L1720" t="s">
        <v>9</v>
      </c>
      <c r="M1720" t="s">
        <v>9</v>
      </c>
      <c r="N1720" t="s">
        <v>357</v>
      </c>
    </row>
    <row r="1721" spans="1:14" x14ac:dyDescent="0.25">
      <c r="A1721" t="s">
        <v>8</v>
      </c>
      <c r="B1721" t="s">
        <v>61</v>
      </c>
      <c r="C1721" t="s">
        <v>9</v>
      </c>
      <c r="D1721" t="s">
        <v>300</v>
      </c>
      <c r="E1721" t="s">
        <v>257</v>
      </c>
      <c r="F1721" t="s">
        <v>280</v>
      </c>
      <c r="G1721" t="s">
        <v>9</v>
      </c>
      <c r="H1721" s="1">
        <v>-1</v>
      </c>
      <c r="I1721" s="1">
        <v>0</v>
      </c>
      <c r="J1721" s="1">
        <v>-0.01</v>
      </c>
      <c r="K1721" s="1">
        <v>0</v>
      </c>
      <c r="L1721" t="s">
        <v>9</v>
      </c>
      <c r="M1721" t="s">
        <v>9</v>
      </c>
      <c r="N1721" t="s">
        <v>357</v>
      </c>
    </row>
    <row r="1722" spans="1:14" x14ac:dyDescent="0.25">
      <c r="A1722" t="s">
        <v>8</v>
      </c>
      <c r="B1722" t="s">
        <v>61</v>
      </c>
      <c r="C1722" t="s">
        <v>9</v>
      </c>
      <c r="D1722" t="s">
        <v>300</v>
      </c>
      <c r="E1722" t="s">
        <v>257</v>
      </c>
      <c r="F1722" t="s">
        <v>259</v>
      </c>
      <c r="G1722" t="s">
        <v>9</v>
      </c>
      <c r="H1722" s="1">
        <v>200</v>
      </c>
      <c r="I1722" s="1">
        <v>200</v>
      </c>
      <c r="J1722" s="1">
        <v>0.32305194805194798</v>
      </c>
      <c r="K1722" s="1">
        <v>0.32305194805194798</v>
      </c>
      <c r="L1722" t="s">
        <v>9</v>
      </c>
      <c r="M1722" t="s">
        <v>9</v>
      </c>
      <c r="N1722" t="s">
        <v>357</v>
      </c>
    </row>
    <row r="1723" spans="1:14" x14ac:dyDescent="0.25">
      <c r="A1723" t="s">
        <v>8</v>
      </c>
      <c r="B1723" t="s">
        <v>61</v>
      </c>
      <c r="C1723" t="s">
        <v>9</v>
      </c>
      <c r="D1723" t="s">
        <v>300</v>
      </c>
      <c r="E1723" t="s">
        <v>166</v>
      </c>
      <c r="F1723" t="s">
        <v>253</v>
      </c>
      <c r="G1723" t="s">
        <v>9</v>
      </c>
      <c r="H1723" s="1">
        <v>10</v>
      </c>
      <c r="I1723" s="1">
        <v>10</v>
      </c>
      <c r="J1723" s="1">
        <v>1.2987012987013E-2</v>
      </c>
      <c r="K1723" s="1">
        <v>1.2987012987013E-2</v>
      </c>
      <c r="L1723" t="s">
        <v>9</v>
      </c>
      <c r="M1723" t="s">
        <v>9</v>
      </c>
      <c r="N1723" t="s">
        <v>357</v>
      </c>
    </row>
    <row r="1724" spans="1:14" x14ac:dyDescent="0.25">
      <c r="A1724" t="s">
        <v>8</v>
      </c>
      <c r="B1724" t="s">
        <v>61</v>
      </c>
      <c r="C1724" t="s">
        <v>9</v>
      </c>
      <c r="D1724" t="s">
        <v>300</v>
      </c>
      <c r="E1724" t="s">
        <v>353</v>
      </c>
      <c r="F1724" t="s">
        <v>14</v>
      </c>
      <c r="G1724" t="s">
        <v>9</v>
      </c>
      <c r="H1724" s="1">
        <v>265</v>
      </c>
      <c r="I1724" s="1">
        <v>265</v>
      </c>
      <c r="J1724" s="1">
        <v>0.43019480519480502</v>
      </c>
      <c r="K1724" s="1">
        <v>0.43019480519480502</v>
      </c>
      <c r="L1724" t="s">
        <v>9</v>
      </c>
      <c r="M1724" t="s">
        <v>9</v>
      </c>
      <c r="N1724" t="s">
        <v>357</v>
      </c>
    </row>
    <row r="1725" spans="1:14" x14ac:dyDescent="0.25">
      <c r="A1725" t="s">
        <v>8</v>
      </c>
      <c r="B1725" t="s">
        <v>61</v>
      </c>
      <c r="C1725" t="s">
        <v>9</v>
      </c>
      <c r="D1725" t="s">
        <v>300</v>
      </c>
      <c r="E1725" t="s">
        <v>229</v>
      </c>
      <c r="F1725" t="s">
        <v>217</v>
      </c>
      <c r="G1725" t="s">
        <v>9</v>
      </c>
      <c r="H1725" s="1">
        <v>40</v>
      </c>
      <c r="I1725" s="1">
        <v>40</v>
      </c>
      <c r="J1725" s="1">
        <v>6.6558441558441594E-2</v>
      </c>
      <c r="K1725" s="1">
        <v>6.6558441558441594E-2</v>
      </c>
      <c r="L1725" t="s">
        <v>9</v>
      </c>
      <c r="M1725" t="s">
        <v>9</v>
      </c>
      <c r="N1725" t="s">
        <v>357</v>
      </c>
    </row>
    <row r="1726" spans="1:14" x14ac:dyDescent="0.25">
      <c r="A1726" t="s">
        <v>8</v>
      </c>
      <c r="B1726" t="s">
        <v>61</v>
      </c>
      <c r="C1726" t="s">
        <v>9</v>
      </c>
      <c r="D1726" t="s">
        <v>300</v>
      </c>
      <c r="E1726" t="s">
        <v>166</v>
      </c>
      <c r="F1726" t="s">
        <v>254</v>
      </c>
      <c r="G1726" t="s">
        <v>9</v>
      </c>
      <c r="H1726" s="1">
        <v>15</v>
      </c>
      <c r="I1726" s="1">
        <v>15</v>
      </c>
      <c r="J1726" s="1">
        <v>2.5974025974026E-2</v>
      </c>
      <c r="K1726" s="1">
        <v>2.5974025974026E-2</v>
      </c>
      <c r="L1726" t="s">
        <v>9</v>
      </c>
      <c r="M1726" t="s">
        <v>9</v>
      </c>
      <c r="N1726" t="s">
        <v>357</v>
      </c>
    </row>
    <row r="1727" spans="1:14" x14ac:dyDescent="0.25">
      <c r="A1727" t="s">
        <v>8</v>
      </c>
      <c r="B1727" t="s">
        <v>61</v>
      </c>
      <c r="C1727" t="s">
        <v>9</v>
      </c>
      <c r="D1727" t="s">
        <v>300</v>
      </c>
      <c r="E1727" t="s">
        <v>168</v>
      </c>
      <c r="F1727" t="s">
        <v>273</v>
      </c>
      <c r="G1727" t="s">
        <v>9</v>
      </c>
      <c r="H1727" s="1">
        <v>135</v>
      </c>
      <c r="I1727" s="1">
        <v>135</v>
      </c>
      <c r="J1727" s="1">
        <v>0.21753246753246799</v>
      </c>
      <c r="K1727" s="1">
        <v>0.21753246753246799</v>
      </c>
      <c r="L1727" t="s">
        <v>9</v>
      </c>
      <c r="M1727" t="s">
        <v>9</v>
      </c>
      <c r="N1727" t="s">
        <v>357</v>
      </c>
    </row>
    <row r="1728" spans="1:14" x14ac:dyDescent="0.25">
      <c r="A1728" t="s">
        <v>8</v>
      </c>
      <c r="B1728" t="s">
        <v>61</v>
      </c>
      <c r="C1728" t="s">
        <v>9</v>
      </c>
      <c r="D1728" t="s">
        <v>300</v>
      </c>
      <c r="E1728" t="s">
        <v>166</v>
      </c>
      <c r="F1728" t="s">
        <v>252</v>
      </c>
      <c r="G1728" t="s">
        <v>9</v>
      </c>
      <c r="H1728" s="1">
        <v>30</v>
      </c>
      <c r="I1728" s="1">
        <v>30</v>
      </c>
      <c r="J1728" s="1">
        <v>5.03246753246753E-2</v>
      </c>
      <c r="K1728" s="1">
        <v>5.03246753246753E-2</v>
      </c>
      <c r="L1728" t="s">
        <v>9</v>
      </c>
      <c r="M1728" t="s">
        <v>9</v>
      </c>
      <c r="N1728" t="s">
        <v>357</v>
      </c>
    </row>
    <row r="1729" spans="1:14" x14ac:dyDescent="0.25">
      <c r="A1729" t="s">
        <v>8</v>
      </c>
      <c r="B1729" t="s">
        <v>61</v>
      </c>
      <c r="C1729" t="s">
        <v>9</v>
      </c>
      <c r="D1729" t="s">
        <v>300</v>
      </c>
      <c r="E1729" t="s">
        <v>353</v>
      </c>
      <c r="F1729" t="s">
        <v>13</v>
      </c>
      <c r="G1729" t="s">
        <v>9</v>
      </c>
      <c r="H1729" s="1">
        <v>140</v>
      </c>
      <c r="I1729" s="1">
        <v>140</v>
      </c>
      <c r="J1729" s="1">
        <v>0.22402597402597399</v>
      </c>
      <c r="K1729" s="1">
        <v>0.22402597402597399</v>
      </c>
      <c r="L1729" t="s">
        <v>9</v>
      </c>
      <c r="M1729" t="s">
        <v>9</v>
      </c>
      <c r="N1729" t="s">
        <v>357</v>
      </c>
    </row>
    <row r="1730" spans="1:14" x14ac:dyDescent="0.25">
      <c r="A1730" t="s">
        <v>8</v>
      </c>
      <c r="B1730" t="s">
        <v>61</v>
      </c>
      <c r="C1730" t="s">
        <v>9</v>
      </c>
      <c r="D1730" t="s">
        <v>300</v>
      </c>
      <c r="E1730" t="s">
        <v>242</v>
      </c>
      <c r="F1730" t="s">
        <v>236</v>
      </c>
      <c r="G1730" t="s">
        <v>9</v>
      </c>
      <c r="H1730" s="1">
        <v>15</v>
      </c>
      <c r="I1730" s="1">
        <v>15</v>
      </c>
      <c r="J1730" s="1">
        <v>2.5974025974026E-2</v>
      </c>
      <c r="K1730" s="1">
        <v>2.5974025974026E-2</v>
      </c>
      <c r="L1730" t="s">
        <v>9</v>
      </c>
      <c r="M1730" t="s">
        <v>9</v>
      </c>
      <c r="N1730" t="s">
        <v>357</v>
      </c>
    </row>
    <row r="1731" spans="1:14" x14ac:dyDescent="0.25">
      <c r="A1731" t="s">
        <v>8</v>
      </c>
      <c r="B1731" t="s">
        <v>61</v>
      </c>
      <c r="C1731" t="s">
        <v>9</v>
      </c>
      <c r="D1731" t="s">
        <v>300</v>
      </c>
      <c r="E1731" t="s">
        <v>242</v>
      </c>
      <c r="F1731" t="s">
        <v>248</v>
      </c>
      <c r="G1731" t="s">
        <v>9</v>
      </c>
      <c r="H1731" s="1">
        <v>15</v>
      </c>
      <c r="I1731" s="1">
        <v>15</v>
      </c>
      <c r="J1731" s="1">
        <v>2.27272727272727E-2</v>
      </c>
      <c r="K1731" s="1">
        <v>2.27272727272727E-2</v>
      </c>
      <c r="L1731" t="s">
        <v>9</v>
      </c>
      <c r="M1731" t="s">
        <v>9</v>
      </c>
      <c r="N1731" t="s">
        <v>357</v>
      </c>
    </row>
    <row r="1732" spans="1:14" x14ac:dyDescent="0.25">
      <c r="A1732" t="s">
        <v>8</v>
      </c>
      <c r="B1732" t="s">
        <v>61</v>
      </c>
      <c r="C1732" t="s">
        <v>9</v>
      </c>
      <c r="D1732" t="s">
        <v>300</v>
      </c>
      <c r="E1732" t="s">
        <v>242</v>
      </c>
      <c r="F1732" t="s">
        <v>238</v>
      </c>
      <c r="G1732" t="s">
        <v>9</v>
      </c>
      <c r="H1732" s="1">
        <v>10</v>
      </c>
      <c r="I1732" s="1">
        <v>10</v>
      </c>
      <c r="J1732" s="1">
        <v>1.46103896103896E-2</v>
      </c>
      <c r="K1732" s="1">
        <v>1.46103896103896E-2</v>
      </c>
      <c r="L1732" t="s">
        <v>9</v>
      </c>
      <c r="M1732" t="s">
        <v>9</v>
      </c>
      <c r="N1732" t="s">
        <v>357</v>
      </c>
    </row>
    <row r="1733" spans="1:14" x14ac:dyDescent="0.25">
      <c r="A1733" t="s">
        <v>8</v>
      </c>
      <c r="B1733" t="s">
        <v>61</v>
      </c>
      <c r="C1733" t="s">
        <v>9</v>
      </c>
      <c r="D1733" t="s">
        <v>300</v>
      </c>
      <c r="E1733" t="s">
        <v>257</v>
      </c>
      <c r="F1733" t="s">
        <v>228</v>
      </c>
      <c r="G1733" t="s">
        <v>9</v>
      </c>
      <c r="H1733" s="1">
        <v>-1</v>
      </c>
      <c r="I1733" s="1">
        <v>0</v>
      </c>
      <c r="J1733" s="1">
        <v>-0.01</v>
      </c>
      <c r="K1733" s="1">
        <v>0</v>
      </c>
      <c r="L1733" t="s">
        <v>9</v>
      </c>
      <c r="M1733" t="s">
        <v>9</v>
      </c>
      <c r="N1733" t="s">
        <v>357</v>
      </c>
    </row>
    <row r="1734" spans="1:14" x14ac:dyDescent="0.25">
      <c r="A1734" t="s">
        <v>8</v>
      </c>
      <c r="B1734" t="s">
        <v>61</v>
      </c>
      <c r="C1734" t="s">
        <v>9</v>
      </c>
      <c r="D1734" t="s">
        <v>300</v>
      </c>
      <c r="E1734" t="s">
        <v>229</v>
      </c>
      <c r="F1734" t="s">
        <v>248</v>
      </c>
      <c r="G1734" t="s">
        <v>9</v>
      </c>
      <c r="H1734" s="1">
        <v>-1</v>
      </c>
      <c r="I1734" s="1">
        <v>0</v>
      </c>
      <c r="J1734" s="1">
        <v>-0.01</v>
      </c>
      <c r="K1734" s="1">
        <v>0</v>
      </c>
      <c r="L1734" t="s">
        <v>9</v>
      </c>
      <c r="M1734" t="s">
        <v>9</v>
      </c>
      <c r="N1734" t="s">
        <v>357</v>
      </c>
    </row>
    <row r="1735" spans="1:14" x14ac:dyDescent="0.25">
      <c r="A1735" t="s">
        <v>8</v>
      </c>
      <c r="B1735" t="s">
        <v>61</v>
      </c>
      <c r="C1735" t="s">
        <v>9</v>
      </c>
      <c r="D1735" t="s">
        <v>300</v>
      </c>
      <c r="E1735" t="s">
        <v>353</v>
      </c>
      <c r="F1735" t="s">
        <v>15</v>
      </c>
      <c r="G1735" t="s">
        <v>9</v>
      </c>
      <c r="H1735" s="1">
        <v>165</v>
      </c>
      <c r="I1735" s="1">
        <v>165</v>
      </c>
      <c r="J1735" s="1">
        <v>0.26785714285714302</v>
      </c>
      <c r="K1735" s="1">
        <v>0.26785714285714302</v>
      </c>
      <c r="L1735" t="s">
        <v>9</v>
      </c>
      <c r="M1735" t="s">
        <v>9</v>
      </c>
      <c r="N1735" t="s">
        <v>357</v>
      </c>
    </row>
    <row r="1736" spans="1:14" x14ac:dyDescent="0.25">
      <c r="A1736" t="s">
        <v>8</v>
      </c>
      <c r="B1736" t="s">
        <v>61</v>
      </c>
      <c r="C1736" t="s">
        <v>9</v>
      </c>
      <c r="D1736" t="s">
        <v>300</v>
      </c>
      <c r="E1736" t="s">
        <v>166</v>
      </c>
      <c r="F1736" t="s">
        <v>248</v>
      </c>
      <c r="G1736" t="s">
        <v>9</v>
      </c>
      <c r="H1736" s="1">
        <v>-1</v>
      </c>
      <c r="I1736" s="1">
        <v>0</v>
      </c>
      <c r="J1736" s="1">
        <v>-0.01</v>
      </c>
      <c r="K1736" s="1">
        <v>0</v>
      </c>
      <c r="L1736" t="s">
        <v>9</v>
      </c>
      <c r="M1736" t="s">
        <v>9</v>
      </c>
      <c r="N1736" t="s">
        <v>357</v>
      </c>
    </row>
    <row r="1737" spans="1:14" x14ac:dyDescent="0.25">
      <c r="A1737" t="s">
        <v>8</v>
      </c>
      <c r="B1737" t="s">
        <v>61</v>
      </c>
      <c r="C1737" t="s">
        <v>9</v>
      </c>
      <c r="D1737" t="s">
        <v>300</v>
      </c>
      <c r="E1737" t="s">
        <v>168</v>
      </c>
      <c r="F1737" t="s">
        <v>274</v>
      </c>
      <c r="G1737" t="s">
        <v>9</v>
      </c>
      <c r="H1737" s="1">
        <v>50</v>
      </c>
      <c r="I1737" s="1">
        <v>50</v>
      </c>
      <c r="J1737" s="1">
        <v>8.4415584415584402E-2</v>
      </c>
      <c r="K1737" s="1">
        <v>8.4415584415584402E-2</v>
      </c>
      <c r="L1737" t="s">
        <v>9</v>
      </c>
      <c r="M1737" t="s">
        <v>9</v>
      </c>
      <c r="N1737" t="s">
        <v>357</v>
      </c>
    </row>
    <row r="1738" spans="1:14" x14ac:dyDescent="0.25">
      <c r="A1738" t="s">
        <v>8</v>
      </c>
      <c r="B1738" t="s">
        <v>61</v>
      </c>
      <c r="C1738" t="s">
        <v>9</v>
      </c>
      <c r="D1738" t="s">
        <v>300</v>
      </c>
      <c r="E1738" t="s">
        <v>353</v>
      </c>
      <c r="F1738" t="s">
        <v>16</v>
      </c>
      <c r="G1738" t="s">
        <v>9</v>
      </c>
      <c r="H1738" s="1">
        <v>20</v>
      </c>
      <c r="I1738" s="1">
        <v>20</v>
      </c>
      <c r="J1738" s="1">
        <v>3.2467532467532499E-2</v>
      </c>
      <c r="K1738" s="1">
        <v>3.2467532467532499E-2</v>
      </c>
      <c r="L1738" t="s">
        <v>9</v>
      </c>
      <c r="M1738" t="s">
        <v>9</v>
      </c>
      <c r="N1738" t="s">
        <v>357</v>
      </c>
    </row>
    <row r="1739" spans="1:14" x14ac:dyDescent="0.25">
      <c r="A1739" t="s">
        <v>8</v>
      </c>
      <c r="B1739" t="s">
        <v>61</v>
      </c>
      <c r="C1739" t="s">
        <v>9</v>
      </c>
      <c r="D1739" t="s">
        <v>300</v>
      </c>
      <c r="E1739" t="s">
        <v>257</v>
      </c>
      <c r="F1739" t="s">
        <v>340</v>
      </c>
      <c r="G1739" t="s">
        <v>9</v>
      </c>
      <c r="H1739" s="1">
        <v>25</v>
      </c>
      <c r="I1739" s="1">
        <v>25</v>
      </c>
      <c r="J1739" s="1">
        <v>4.0584415584415598E-2</v>
      </c>
      <c r="K1739" s="1">
        <v>4.0584415584415598E-2</v>
      </c>
      <c r="L1739" t="s">
        <v>9</v>
      </c>
      <c r="M1739" t="s">
        <v>9</v>
      </c>
      <c r="N1739" t="s">
        <v>357</v>
      </c>
    </row>
    <row r="1740" spans="1:14" x14ac:dyDescent="0.25">
      <c r="A1740" t="s">
        <v>8</v>
      </c>
      <c r="B1740" t="s">
        <v>61</v>
      </c>
      <c r="C1740" t="s">
        <v>9</v>
      </c>
      <c r="D1740" t="s">
        <v>300</v>
      </c>
      <c r="E1740" t="s">
        <v>166</v>
      </c>
      <c r="F1740" t="s">
        <v>167</v>
      </c>
      <c r="G1740" t="s">
        <v>9</v>
      </c>
      <c r="H1740" s="1">
        <v>50</v>
      </c>
      <c r="I1740" s="1">
        <v>50</v>
      </c>
      <c r="J1740" s="1">
        <v>8.1168831168831196E-2</v>
      </c>
      <c r="K1740" s="1">
        <v>8.1168831168831196E-2</v>
      </c>
      <c r="L1740" t="s">
        <v>9</v>
      </c>
      <c r="M1740" t="s">
        <v>9</v>
      </c>
      <c r="N1740" t="s">
        <v>357</v>
      </c>
    </row>
    <row r="1741" spans="1:14" x14ac:dyDescent="0.25">
      <c r="A1741" t="s">
        <v>8</v>
      </c>
      <c r="B1741" t="s">
        <v>61</v>
      </c>
      <c r="C1741" t="s">
        <v>9</v>
      </c>
      <c r="D1741" t="s">
        <v>300</v>
      </c>
      <c r="E1741" t="s">
        <v>229</v>
      </c>
      <c r="F1741" t="s">
        <v>230</v>
      </c>
      <c r="G1741" t="s">
        <v>9</v>
      </c>
      <c r="H1741" s="1">
        <v>80</v>
      </c>
      <c r="I1741" s="1">
        <v>80</v>
      </c>
      <c r="J1741" s="1">
        <v>0.126623376623377</v>
      </c>
      <c r="K1741" s="1">
        <v>0.126623376623377</v>
      </c>
      <c r="L1741" t="s">
        <v>9</v>
      </c>
      <c r="M1741" t="s">
        <v>9</v>
      </c>
      <c r="N1741" t="s">
        <v>357</v>
      </c>
    </row>
    <row r="1742" spans="1:14" x14ac:dyDescent="0.25">
      <c r="A1742" t="s">
        <v>8</v>
      </c>
      <c r="B1742" t="s">
        <v>61</v>
      </c>
      <c r="C1742" t="s">
        <v>9</v>
      </c>
      <c r="D1742" t="s">
        <v>300</v>
      </c>
      <c r="E1742" t="s">
        <v>242</v>
      </c>
      <c r="F1742" t="s">
        <v>237</v>
      </c>
      <c r="G1742" t="s">
        <v>9</v>
      </c>
      <c r="H1742" s="1">
        <v>35</v>
      </c>
      <c r="I1742" s="1">
        <v>35</v>
      </c>
      <c r="J1742" s="1">
        <v>5.3571428571428603E-2</v>
      </c>
      <c r="K1742" s="1">
        <v>5.3571428571428603E-2</v>
      </c>
      <c r="L1742" t="s">
        <v>9</v>
      </c>
      <c r="M1742" t="s">
        <v>9</v>
      </c>
      <c r="N1742" t="s">
        <v>357</v>
      </c>
    </row>
    <row r="1743" spans="1:14" x14ac:dyDescent="0.25">
      <c r="A1743" t="s">
        <v>8</v>
      </c>
      <c r="B1743" t="s">
        <v>61</v>
      </c>
      <c r="C1743" t="s">
        <v>9</v>
      </c>
      <c r="D1743" t="s">
        <v>300</v>
      </c>
      <c r="E1743" t="s">
        <v>242</v>
      </c>
      <c r="F1743" t="s">
        <v>239</v>
      </c>
      <c r="G1743" t="s">
        <v>9</v>
      </c>
      <c r="H1743" s="1">
        <v>185</v>
      </c>
      <c r="I1743" s="1">
        <v>185</v>
      </c>
      <c r="J1743" s="1">
        <v>0.297077922077922</v>
      </c>
      <c r="K1743" s="1">
        <v>0.297077922077922</v>
      </c>
      <c r="L1743" t="s">
        <v>9</v>
      </c>
      <c r="M1743" t="s">
        <v>9</v>
      </c>
      <c r="N1743" t="s">
        <v>357</v>
      </c>
    </row>
    <row r="1744" spans="1:14" x14ac:dyDescent="0.25">
      <c r="A1744" t="s">
        <v>8</v>
      </c>
      <c r="B1744" t="s">
        <v>61</v>
      </c>
      <c r="C1744" t="s">
        <v>9</v>
      </c>
      <c r="D1744" t="s">
        <v>300</v>
      </c>
      <c r="E1744" t="s">
        <v>166</v>
      </c>
      <c r="F1744" t="s">
        <v>171</v>
      </c>
      <c r="G1744" t="s">
        <v>9</v>
      </c>
      <c r="H1744" s="1">
        <v>10</v>
      </c>
      <c r="I1744" s="1">
        <v>10</v>
      </c>
      <c r="J1744" s="1">
        <v>1.46103896103896E-2</v>
      </c>
      <c r="K1744" s="1">
        <v>1.46103896103896E-2</v>
      </c>
      <c r="L1744" t="s">
        <v>9</v>
      </c>
      <c r="M1744" t="s">
        <v>9</v>
      </c>
      <c r="N1744" t="s">
        <v>357</v>
      </c>
    </row>
    <row r="1745" spans="1:14" x14ac:dyDescent="0.25">
      <c r="A1745" t="s">
        <v>8</v>
      </c>
      <c r="B1745" t="s">
        <v>61</v>
      </c>
      <c r="C1745" t="s">
        <v>9</v>
      </c>
      <c r="D1745" t="s">
        <v>300</v>
      </c>
      <c r="E1745" t="s">
        <v>180</v>
      </c>
      <c r="F1745" t="s">
        <v>219</v>
      </c>
      <c r="G1745" t="s">
        <v>216</v>
      </c>
      <c r="H1745" s="1">
        <v>110</v>
      </c>
      <c r="I1745" s="1">
        <v>110</v>
      </c>
      <c r="J1745" s="1">
        <v>0.18019480519480499</v>
      </c>
      <c r="K1745" s="1">
        <v>0.18019480519480499</v>
      </c>
      <c r="L1745" t="s">
        <v>9</v>
      </c>
      <c r="M1745" t="s">
        <v>9</v>
      </c>
      <c r="N1745" t="s">
        <v>357</v>
      </c>
    </row>
    <row r="1746" spans="1:14" x14ac:dyDescent="0.25">
      <c r="A1746" t="s">
        <v>8</v>
      </c>
      <c r="B1746" t="s">
        <v>61</v>
      </c>
      <c r="C1746" t="s">
        <v>9</v>
      </c>
      <c r="D1746" t="s">
        <v>300</v>
      </c>
      <c r="E1746" t="s">
        <v>165</v>
      </c>
      <c r="F1746" t="s">
        <v>9</v>
      </c>
      <c r="G1746" t="s">
        <v>9</v>
      </c>
      <c r="H1746" s="1" t="s">
        <v>9</v>
      </c>
      <c r="I1746" s="1" t="s">
        <v>9</v>
      </c>
      <c r="J1746" s="1" t="s">
        <v>9</v>
      </c>
      <c r="K1746" s="1" t="s">
        <v>9</v>
      </c>
      <c r="L1746">
        <v>28.91234</v>
      </c>
      <c r="M1746">
        <v>29</v>
      </c>
      <c r="N1746" t="s">
        <v>357</v>
      </c>
    </row>
    <row r="1747" spans="1:14" x14ac:dyDescent="0.25">
      <c r="A1747" t="s">
        <v>8</v>
      </c>
      <c r="B1747" t="s">
        <v>61</v>
      </c>
      <c r="C1747" t="s">
        <v>9</v>
      </c>
      <c r="D1747" t="s">
        <v>300</v>
      </c>
      <c r="E1747" t="s">
        <v>172</v>
      </c>
      <c r="F1747" t="s">
        <v>9</v>
      </c>
      <c r="G1747" t="s">
        <v>9</v>
      </c>
      <c r="H1747" s="1" t="s">
        <v>9</v>
      </c>
      <c r="I1747" s="1" t="s">
        <v>9</v>
      </c>
      <c r="J1747" s="1" t="s">
        <v>9</v>
      </c>
      <c r="K1747" s="1" t="s">
        <v>9</v>
      </c>
      <c r="L1747">
        <v>8.2698400000000003</v>
      </c>
      <c r="M1747">
        <v>5</v>
      </c>
      <c r="N1747" t="s">
        <v>357</v>
      </c>
    </row>
    <row r="1748" spans="1:14" x14ac:dyDescent="0.25">
      <c r="A1748" t="s">
        <v>8</v>
      </c>
      <c r="B1748" t="s">
        <v>61</v>
      </c>
      <c r="C1748" t="s">
        <v>9</v>
      </c>
      <c r="D1748" t="s">
        <v>300</v>
      </c>
      <c r="E1748" t="s">
        <v>168</v>
      </c>
      <c r="F1748" t="s">
        <v>248</v>
      </c>
      <c r="G1748" t="s">
        <v>9</v>
      </c>
      <c r="H1748" s="1">
        <v>-1</v>
      </c>
      <c r="I1748" s="1">
        <v>0</v>
      </c>
      <c r="J1748" s="1">
        <v>-0.01</v>
      </c>
      <c r="K1748" s="1">
        <v>0</v>
      </c>
      <c r="L1748" t="s">
        <v>9</v>
      </c>
      <c r="M1748" t="s">
        <v>9</v>
      </c>
      <c r="N1748" t="s">
        <v>357</v>
      </c>
    </row>
    <row r="1749" spans="1:14" x14ac:dyDescent="0.25">
      <c r="A1749" t="s">
        <v>8</v>
      </c>
      <c r="B1749" t="s">
        <v>61</v>
      </c>
      <c r="C1749" t="s">
        <v>9</v>
      </c>
      <c r="D1749" t="s">
        <v>300</v>
      </c>
      <c r="E1749" t="s">
        <v>166</v>
      </c>
      <c r="F1749" t="s">
        <v>170</v>
      </c>
      <c r="G1749" t="s">
        <v>9</v>
      </c>
      <c r="H1749" s="1">
        <v>85</v>
      </c>
      <c r="I1749" s="1">
        <v>85</v>
      </c>
      <c r="J1749" s="1">
        <v>0.13798701298701299</v>
      </c>
      <c r="K1749" s="1">
        <v>0.13798701298701299</v>
      </c>
      <c r="L1749" t="s">
        <v>9</v>
      </c>
      <c r="M1749" t="s">
        <v>9</v>
      </c>
      <c r="N1749" t="s">
        <v>357</v>
      </c>
    </row>
    <row r="1750" spans="1:14" x14ac:dyDescent="0.25">
      <c r="A1750" t="s">
        <v>8</v>
      </c>
      <c r="B1750" t="s">
        <v>61</v>
      </c>
      <c r="C1750" t="s">
        <v>9</v>
      </c>
      <c r="D1750" t="s">
        <v>300</v>
      </c>
      <c r="E1750" t="s">
        <v>180</v>
      </c>
      <c r="F1750" t="s">
        <v>218</v>
      </c>
      <c r="G1750" t="s">
        <v>215</v>
      </c>
      <c r="H1750" s="1">
        <v>505</v>
      </c>
      <c r="I1750" s="1">
        <v>505</v>
      </c>
      <c r="J1750" s="1">
        <v>0.81980519480519498</v>
      </c>
      <c r="K1750" s="1">
        <v>0.81980519480519498</v>
      </c>
      <c r="L1750" t="s">
        <v>9</v>
      </c>
      <c r="M1750" t="s">
        <v>9</v>
      </c>
      <c r="N1750" t="s">
        <v>357</v>
      </c>
    </row>
    <row r="1751" spans="1:14" x14ac:dyDescent="0.25">
      <c r="A1751" t="s">
        <v>8</v>
      </c>
      <c r="B1751" t="s">
        <v>61</v>
      </c>
      <c r="C1751" t="s">
        <v>9</v>
      </c>
      <c r="D1751" t="s">
        <v>300</v>
      </c>
      <c r="E1751" t="s">
        <v>257</v>
      </c>
      <c r="F1751" t="s">
        <v>261</v>
      </c>
      <c r="G1751" t="s">
        <v>9</v>
      </c>
      <c r="H1751" s="1">
        <v>85</v>
      </c>
      <c r="I1751" s="1">
        <v>85</v>
      </c>
      <c r="J1751" s="1">
        <v>0.13636363636363599</v>
      </c>
      <c r="K1751" s="1">
        <v>0.13636363636363599</v>
      </c>
      <c r="L1751" t="s">
        <v>9</v>
      </c>
      <c r="M1751" t="s">
        <v>9</v>
      </c>
      <c r="N1751" t="s">
        <v>357</v>
      </c>
    </row>
    <row r="1752" spans="1:14" x14ac:dyDescent="0.25">
      <c r="A1752" t="s">
        <v>8</v>
      </c>
      <c r="B1752" t="s">
        <v>61</v>
      </c>
      <c r="C1752" t="s">
        <v>9</v>
      </c>
      <c r="D1752" t="s">
        <v>300</v>
      </c>
      <c r="E1752" t="s">
        <v>180</v>
      </c>
      <c r="F1752" t="s">
        <v>228</v>
      </c>
      <c r="G1752" t="s">
        <v>228</v>
      </c>
      <c r="H1752" s="1">
        <v>-1</v>
      </c>
      <c r="I1752" s="1">
        <v>0</v>
      </c>
      <c r="J1752" s="1">
        <v>-0.01</v>
      </c>
      <c r="K1752" s="1">
        <v>0</v>
      </c>
      <c r="L1752" t="s">
        <v>9</v>
      </c>
      <c r="M1752" t="s">
        <v>9</v>
      </c>
      <c r="N1752" t="s">
        <v>357</v>
      </c>
    </row>
    <row r="1753" spans="1:14" x14ac:dyDescent="0.25">
      <c r="A1753" t="s">
        <v>8</v>
      </c>
      <c r="B1753" t="s">
        <v>61</v>
      </c>
      <c r="C1753" t="s">
        <v>9</v>
      </c>
      <c r="D1753" t="s">
        <v>300</v>
      </c>
      <c r="E1753" t="s">
        <v>168</v>
      </c>
      <c r="F1753" t="s">
        <v>272</v>
      </c>
      <c r="G1753" t="s">
        <v>9</v>
      </c>
      <c r="H1753" s="1">
        <v>35</v>
      </c>
      <c r="I1753" s="1">
        <v>35</v>
      </c>
      <c r="J1753" s="1">
        <v>5.8441558441558399E-2</v>
      </c>
      <c r="K1753" s="1">
        <v>5.8441558441558399E-2</v>
      </c>
      <c r="L1753" t="s">
        <v>9</v>
      </c>
      <c r="M1753" t="s">
        <v>9</v>
      </c>
      <c r="N1753" t="s">
        <v>357</v>
      </c>
    </row>
    <row r="1754" spans="1:14" x14ac:dyDescent="0.25">
      <c r="A1754" t="s">
        <v>8</v>
      </c>
      <c r="B1754" t="s">
        <v>61</v>
      </c>
      <c r="C1754" t="s">
        <v>9</v>
      </c>
      <c r="D1754" t="s">
        <v>300</v>
      </c>
      <c r="E1754" t="s">
        <v>242</v>
      </c>
      <c r="F1754" t="s">
        <v>235</v>
      </c>
      <c r="G1754" t="s">
        <v>9</v>
      </c>
      <c r="H1754" s="1">
        <v>95</v>
      </c>
      <c r="I1754">
        <v>95</v>
      </c>
      <c r="J1754">
        <v>0.15422077922077901</v>
      </c>
      <c r="K1754">
        <v>0.15422077922077901</v>
      </c>
      <c r="L1754" t="s">
        <v>9</v>
      </c>
      <c r="M1754" t="s">
        <v>9</v>
      </c>
      <c r="N1754" t="s">
        <v>357</v>
      </c>
    </row>
    <row r="1755" spans="1:14" x14ac:dyDescent="0.25">
      <c r="A1755" t="s">
        <v>8</v>
      </c>
      <c r="B1755" t="s">
        <v>61</v>
      </c>
      <c r="C1755" t="s">
        <v>9</v>
      </c>
      <c r="D1755" t="s">
        <v>300</v>
      </c>
      <c r="E1755" t="s">
        <v>232</v>
      </c>
      <c r="F1755" t="s">
        <v>9</v>
      </c>
      <c r="G1755" t="s">
        <v>9</v>
      </c>
      <c r="H1755" s="1">
        <v>615</v>
      </c>
      <c r="I1755" s="1">
        <v>615</v>
      </c>
      <c r="J1755" s="1">
        <v>1</v>
      </c>
      <c r="K1755" s="1">
        <v>1</v>
      </c>
      <c r="L1755" t="s">
        <v>9</v>
      </c>
      <c r="M1755" t="s">
        <v>9</v>
      </c>
      <c r="N1755" t="s">
        <v>357</v>
      </c>
    </row>
    <row r="1756" spans="1:14" x14ac:dyDescent="0.25">
      <c r="A1756" t="s">
        <v>8</v>
      </c>
      <c r="B1756" t="s">
        <v>61</v>
      </c>
      <c r="C1756" t="s">
        <v>9</v>
      </c>
      <c r="D1756" t="s">
        <v>300</v>
      </c>
      <c r="E1756" t="s">
        <v>353</v>
      </c>
      <c r="F1756" t="s">
        <v>228</v>
      </c>
      <c r="G1756" t="s">
        <v>9</v>
      </c>
      <c r="H1756" s="1">
        <v>30</v>
      </c>
      <c r="I1756" s="1">
        <v>30</v>
      </c>
      <c r="J1756" s="1">
        <v>4.5454545454545497E-2</v>
      </c>
      <c r="K1756" s="1">
        <v>4.5454545454545497E-2</v>
      </c>
      <c r="L1756" t="s">
        <v>9</v>
      </c>
      <c r="M1756" t="s">
        <v>9</v>
      </c>
      <c r="N1756" t="s">
        <v>357</v>
      </c>
    </row>
    <row r="1757" spans="1:14" x14ac:dyDescent="0.25">
      <c r="A1757" t="s">
        <v>8</v>
      </c>
      <c r="B1757" t="s">
        <v>61</v>
      </c>
      <c r="C1757" t="s">
        <v>9</v>
      </c>
      <c r="D1757" t="s">
        <v>300</v>
      </c>
      <c r="E1757" t="s">
        <v>229</v>
      </c>
      <c r="F1757" t="s">
        <v>231</v>
      </c>
      <c r="G1757" t="s">
        <v>9</v>
      </c>
      <c r="H1757">
        <v>495</v>
      </c>
      <c r="I1757">
        <v>495</v>
      </c>
      <c r="J1757">
        <v>0.80681818181818199</v>
      </c>
      <c r="K1757">
        <v>0.80681818181818199</v>
      </c>
      <c r="L1757" s="1" t="s">
        <v>9</v>
      </c>
      <c r="M1757" s="1" t="s">
        <v>9</v>
      </c>
      <c r="N1757" t="s">
        <v>357</v>
      </c>
    </row>
    <row r="1758" spans="1:14" x14ac:dyDescent="0.25">
      <c r="A1758" t="s">
        <v>8</v>
      </c>
      <c r="B1758" t="s">
        <v>61</v>
      </c>
      <c r="C1758" t="s">
        <v>9</v>
      </c>
      <c r="D1758" t="s">
        <v>300</v>
      </c>
      <c r="E1758" t="s">
        <v>257</v>
      </c>
      <c r="F1758" t="s">
        <v>260</v>
      </c>
      <c r="G1758" t="s">
        <v>9</v>
      </c>
      <c r="H1758">
        <v>180</v>
      </c>
      <c r="I1758">
        <v>180</v>
      </c>
      <c r="J1758">
        <v>0.290584415584416</v>
      </c>
      <c r="K1758">
        <v>0.290584415584416</v>
      </c>
      <c r="L1758" s="1" t="s">
        <v>9</v>
      </c>
      <c r="M1758" s="1" t="s">
        <v>9</v>
      </c>
      <c r="N1758" t="s">
        <v>357</v>
      </c>
    </row>
    <row r="1759" spans="1:14" x14ac:dyDescent="0.25">
      <c r="A1759" t="s">
        <v>8</v>
      </c>
      <c r="B1759" t="s">
        <v>61</v>
      </c>
      <c r="C1759" t="s">
        <v>9</v>
      </c>
      <c r="D1759" t="s">
        <v>300</v>
      </c>
      <c r="E1759" t="s">
        <v>257</v>
      </c>
      <c r="F1759" t="s">
        <v>258</v>
      </c>
      <c r="G1759" t="s">
        <v>9</v>
      </c>
      <c r="H1759" s="1">
        <v>115</v>
      </c>
      <c r="I1759" s="1">
        <v>115</v>
      </c>
      <c r="J1759" s="1">
        <v>0.18344155844155799</v>
      </c>
      <c r="K1759" s="1">
        <v>0.18344155844155799</v>
      </c>
      <c r="L1759" t="s">
        <v>9</v>
      </c>
      <c r="M1759" t="s">
        <v>9</v>
      </c>
      <c r="N1759" t="s">
        <v>357</v>
      </c>
    </row>
    <row r="1760" spans="1:14" x14ac:dyDescent="0.25">
      <c r="A1760" t="s">
        <v>8</v>
      </c>
      <c r="B1760" t="s">
        <v>61</v>
      </c>
      <c r="C1760" t="s">
        <v>9</v>
      </c>
      <c r="D1760" t="s">
        <v>300</v>
      </c>
      <c r="E1760" t="s">
        <v>257</v>
      </c>
      <c r="F1760" t="s">
        <v>262</v>
      </c>
      <c r="G1760" t="s">
        <v>9</v>
      </c>
      <c r="H1760" s="1">
        <v>15</v>
      </c>
      <c r="I1760" s="1">
        <v>15</v>
      </c>
      <c r="J1760" s="1">
        <v>2.5974025974026E-2</v>
      </c>
      <c r="K1760" s="1">
        <v>2.5974025974026E-2</v>
      </c>
      <c r="L1760" t="s">
        <v>9</v>
      </c>
      <c r="M1760" t="s">
        <v>9</v>
      </c>
      <c r="N1760" t="s">
        <v>357</v>
      </c>
    </row>
    <row r="1761" spans="1:14" x14ac:dyDescent="0.25">
      <c r="A1761" t="s">
        <v>8</v>
      </c>
      <c r="B1761" t="s">
        <v>61</v>
      </c>
      <c r="C1761" t="s">
        <v>9</v>
      </c>
      <c r="D1761" t="s">
        <v>300</v>
      </c>
      <c r="E1761" t="s">
        <v>168</v>
      </c>
      <c r="F1761" t="s">
        <v>271</v>
      </c>
      <c r="G1761" t="s">
        <v>9</v>
      </c>
      <c r="H1761" s="1">
        <v>395</v>
      </c>
      <c r="I1761" s="1">
        <v>395</v>
      </c>
      <c r="J1761" s="1">
        <v>0.63961038961038996</v>
      </c>
      <c r="K1761" s="1">
        <v>0.63961038961038996</v>
      </c>
      <c r="L1761" t="s">
        <v>9</v>
      </c>
      <c r="M1761" t="s">
        <v>9</v>
      </c>
      <c r="N1761" t="s">
        <v>357</v>
      </c>
    </row>
    <row r="1762" spans="1:14" x14ac:dyDescent="0.25">
      <c r="A1762" t="s">
        <v>8</v>
      </c>
      <c r="B1762" t="s">
        <v>94</v>
      </c>
      <c r="C1762" t="s">
        <v>9</v>
      </c>
      <c r="D1762" t="s">
        <v>130</v>
      </c>
      <c r="E1762" t="s">
        <v>10</v>
      </c>
      <c r="F1762" t="s">
        <v>240</v>
      </c>
      <c r="G1762" t="s">
        <v>9</v>
      </c>
      <c r="H1762" s="1">
        <v>1</v>
      </c>
      <c r="I1762" s="1" t="s">
        <v>9</v>
      </c>
      <c r="J1762" s="1" t="s">
        <v>9</v>
      </c>
      <c r="K1762" s="1" t="s">
        <v>9</v>
      </c>
      <c r="L1762" t="s">
        <v>9</v>
      </c>
      <c r="M1762" t="s">
        <v>9</v>
      </c>
      <c r="N1762" t="s">
        <v>357</v>
      </c>
    </row>
    <row r="1763" spans="1:14" x14ac:dyDescent="0.25">
      <c r="A1763" t="s">
        <v>8</v>
      </c>
      <c r="B1763" t="s">
        <v>94</v>
      </c>
      <c r="C1763" t="s">
        <v>9</v>
      </c>
      <c r="D1763" t="s">
        <v>130</v>
      </c>
      <c r="E1763" t="s">
        <v>232</v>
      </c>
      <c r="F1763" t="s">
        <v>9</v>
      </c>
      <c r="G1763" t="s">
        <v>9</v>
      </c>
      <c r="H1763" s="1">
        <v>375</v>
      </c>
      <c r="I1763" s="1">
        <v>375</v>
      </c>
      <c r="J1763" s="1">
        <v>1</v>
      </c>
      <c r="K1763" s="1">
        <v>1</v>
      </c>
      <c r="L1763" t="s">
        <v>9</v>
      </c>
      <c r="M1763" t="s">
        <v>9</v>
      </c>
      <c r="N1763" t="s">
        <v>357</v>
      </c>
    </row>
    <row r="1764" spans="1:14" x14ac:dyDescent="0.25">
      <c r="A1764" t="s">
        <v>8</v>
      </c>
      <c r="B1764" t="s">
        <v>94</v>
      </c>
      <c r="C1764" t="s">
        <v>9</v>
      </c>
      <c r="D1764" t="s">
        <v>130</v>
      </c>
      <c r="E1764" t="s">
        <v>166</v>
      </c>
      <c r="F1764" t="s">
        <v>171</v>
      </c>
      <c r="G1764" t="s">
        <v>9</v>
      </c>
      <c r="H1764" s="1">
        <v>10</v>
      </c>
      <c r="I1764" s="1">
        <v>10</v>
      </c>
      <c r="J1764" s="1">
        <v>3.1914893617021302E-2</v>
      </c>
      <c r="K1764" s="1">
        <v>3.1914893617021302E-2</v>
      </c>
      <c r="L1764" t="s">
        <v>9</v>
      </c>
      <c r="M1764" t="s">
        <v>9</v>
      </c>
      <c r="N1764" t="s">
        <v>357</v>
      </c>
    </row>
    <row r="1765" spans="1:14" x14ac:dyDescent="0.25">
      <c r="A1765" t="s">
        <v>8</v>
      </c>
      <c r="B1765" t="s">
        <v>94</v>
      </c>
      <c r="C1765" t="s">
        <v>9</v>
      </c>
      <c r="D1765" t="s">
        <v>130</v>
      </c>
      <c r="E1765" t="s">
        <v>257</v>
      </c>
      <c r="F1765" t="s">
        <v>258</v>
      </c>
      <c r="G1765" t="s">
        <v>9</v>
      </c>
      <c r="H1765" s="1">
        <v>45</v>
      </c>
      <c r="I1765" s="1">
        <v>45</v>
      </c>
      <c r="J1765" s="1">
        <v>0.117021276595745</v>
      </c>
      <c r="K1765" s="1">
        <v>0.117021276595745</v>
      </c>
      <c r="L1765" t="s">
        <v>9</v>
      </c>
      <c r="M1765" t="s">
        <v>9</v>
      </c>
      <c r="N1765" t="s">
        <v>357</v>
      </c>
    </row>
    <row r="1766" spans="1:14" x14ac:dyDescent="0.25">
      <c r="A1766" t="s">
        <v>8</v>
      </c>
      <c r="B1766" t="s">
        <v>94</v>
      </c>
      <c r="C1766" t="s">
        <v>9</v>
      </c>
      <c r="D1766" t="s">
        <v>130</v>
      </c>
      <c r="E1766" t="s">
        <v>229</v>
      </c>
      <c r="F1766" t="s">
        <v>231</v>
      </c>
      <c r="G1766" t="s">
        <v>9</v>
      </c>
      <c r="H1766" s="1">
        <v>345</v>
      </c>
      <c r="I1766" s="1">
        <v>345</v>
      </c>
      <c r="J1766" s="1">
        <v>0.92021276595744705</v>
      </c>
      <c r="K1766" s="1">
        <v>0.92021276595744705</v>
      </c>
      <c r="L1766" t="s">
        <v>9</v>
      </c>
      <c r="M1766" t="s">
        <v>9</v>
      </c>
      <c r="N1766" t="s">
        <v>357</v>
      </c>
    </row>
    <row r="1767" spans="1:14" x14ac:dyDescent="0.25">
      <c r="A1767" t="s">
        <v>8</v>
      </c>
      <c r="B1767" t="s">
        <v>94</v>
      </c>
      <c r="C1767" t="s">
        <v>9</v>
      </c>
      <c r="D1767" t="s">
        <v>130</v>
      </c>
      <c r="E1767" t="s">
        <v>257</v>
      </c>
      <c r="F1767" t="s">
        <v>260</v>
      </c>
      <c r="G1767" t="s">
        <v>9</v>
      </c>
      <c r="H1767" s="1">
        <v>120</v>
      </c>
      <c r="I1767" s="1">
        <v>120</v>
      </c>
      <c r="J1767" s="1">
        <v>0.32446808510638298</v>
      </c>
      <c r="K1767" s="1">
        <v>0.32446808510638298</v>
      </c>
      <c r="L1767" t="s">
        <v>9</v>
      </c>
      <c r="M1767" t="s">
        <v>9</v>
      </c>
      <c r="N1767" t="s">
        <v>357</v>
      </c>
    </row>
    <row r="1768" spans="1:14" x14ac:dyDescent="0.25">
      <c r="A1768" t="s">
        <v>8</v>
      </c>
      <c r="B1768" t="s">
        <v>94</v>
      </c>
      <c r="C1768" t="s">
        <v>9</v>
      </c>
      <c r="D1768" t="s">
        <v>130</v>
      </c>
      <c r="E1768" t="s">
        <v>257</v>
      </c>
      <c r="F1768" t="s">
        <v>262</v>
      </c>
      <c r="G1768" t="s">
        <v>9</v>
      </c>
      <c r="H1768" s="1">
        <v>20</v>
      </c>
      <c r="I1768" s="1">
        <v>20</v>
      </c>
      <c r="J1768" s="1">
        <v>5.31914893617021E-2</v>
      </c>
      <c r="K1768" s="1">
        <v>5.31914893617021E-2</v>
      </c>
      <c r="L1768" t="s">
        <v>9</v>
      </c>
      <c r="M1768" t="s">
        <v>9</v>
      </c>
      <c r="N1768" t="s">
        <v>357</v>
      </c>
    </row>
    <row r="1769" spans="1:14" x14ac:dyDescent="0.25">
      <c r="A1769" t="s">
        <v>8</v>
      </c>
      <c r="B1769" t="s">
        <v>94</v>
      </c>
      <c r="C1769" t="s">
        <v>9</v>
      </c>
      <c r="D1769" t="s">
        <v>130</v>
      </c>
      <c r="E1769" t="s">
        <v>242</v>
      </c>
      <c r="F1769" t="s">
        <v>234</v>
      </c>
      <c r="G1769" t="s">
        <v>9</v>
      </c>
      <c r="H1769" s="1">
        <v>190</v>
      </c>
      <c r="I1769" s="1">
        <v>190</v>
      </c>
      <c r="J1769" s="1">
        <v>0.50797872340425498</v>
      </c>
      <c r="K1769" s="1">
        <v>0.50797872340425498</v>
      </c>
      <c r="L1769" t="s">
        <v>9</v>
      </c>
      <c r="M1769" t="s">
        <v>9</v>
      </c>
      <c r="N1769" t="s">
        <v>357</v>
      </c>
    </row>
    <row r="1770" spans="1:14" x14ac:dyDescent="0.25">
      <c r="A1770" t="s">
        <v>8</v>
      </c>
      <c r="B1770" t="s">
        <v>94</v>
      </c>
      <c r="C1770" t="s">
        <v>9</v>
      </c>
      <c r="D1770" t="s">
        <v>130</v>
      </c>
      <c r="E1770" t="s">
        <v>229</v>
      </c>
      <c r="F1770" t="s">
        <v>217</v>
      </c>
      <c r="G1770" t="s">
        <v>9</v>
      </c>
      <c r="H1770" s="1">
        <v>-1</v>
      </c>
      <c r="I1770" s="1">
        <v>0</v>
      </c>
      <c r="J1770" s="1">
        <v>-0.01</v>
      </c>
      <c r="K1770" s="1">
        <v>0</v>
      </c>
      <c r="L1770" t="s">
        <v>9</v>
      </c>
      <c r="M1770" t="s">
        <v>9</v>
      </c>
      <c r="N1770" t="s">
        <v>357</v>
      </c>
    </row>
    <row r="1771" spans="1:14" x14ac:dyDescent="0.25">
      <c r="A1771" t="s">
        <v>8</v>
      </c>
      <c r="B1771" t="s">
        <v>94</v>
      </c>
      <c r="C1771" t="s">
        <v>9</v>
      </c>
      <c r="D1771" t="s">
        <v>130</v>
      </c>
      <c r="E1771" t="s">
        <v>242</v>
      </c>
      <c r="F1771" t="s">
        <v>238</v>
      </c>
      <c r="G1771" t="s">
        <v>9</v>
      </c>
      <c r="H1771" s="1">
        <v>5</v>
      </c>
      <c r="I1771" s="1">
        <v>5</v>
      </c>
      <c r="J1771" s="1">
        <v>1.5957446808510599E-2</v>
      </c>
      <c r="K1771" s="1">
        <v>1.5957446808510599E-2</v>
      </c>
      <c r="L1771" t="s">
        <v>9</v>
      </c>
      <c r="M1771" t="s">
        <v>9</v>
      </c>
      <c r="N1771" t="s">
        <v>357</v>
      </c>
    </row>
    <row r="1772" spans="1:14" x14ac:dyDescent="0.25">
      <c r="A1772" t="s">
        <v>8</v>
      </c>
      <c r="B1772" t="s">
        <v>94</v>
      </c>
      <c r="C1772" t="s">
        <v>9</v>
      </c>
      <c r="D1772" t="s">
        <v>130</v>
      </c>
      <c r="E1772" t="s">
        <v>168</v>
      </c>
      <c r="F1772" t="s">
        <v>271</v>
      </c>
      <c r="G1772" t="s">
        <v>9</v>
      </c>
      <c r="H1772" s="1">
        <v>90</v>
      </c>
      <c r="I1772" s="1">
        <v>90</v>
      </c>
      <c r="J1772" s="1">
        <v>0.23404255319148901</v>
      </c>
      <c r="K1772" s="1">
        <v>0.23404255319148901</v>
      </c>
      <c r="L1772" t="s">
        <v>9</v>
      </c>
      <c r="M1772" t="s">
        <v>9</v>
      </c>
      <c r="N1772" t="s">
        <v>357</v>
      </c>
    </row>
    <row r="1773" spans="1:14" x14ac:dyDescent="0.25">
      <c r="A1773" t="s">
        <v>8</v>
      </c>
      <c r="B1773" t="s">
        <v>94</v>
      </c>
      <c r="C1773" t="s">
        <v>9</v>
      </c>
      <c r="D1773" t="s">
        <v>130</v>
      </c>
      <c r="E1773" t="s">
        <v>353</v>
      </c>
      <c r="F1773" t="s">
        <v>14</v>
      </c>
      <c r="G1773" t="s">
        <v>9</v>
      </c>
      <c r="H1773" s="1">
        <v>80</v>
      </c>
      <c r="I1773" s="1">
        <v>80</v>
      </c>
      <c r="J1773" s="1">
        <v>0.20744680851063799</v>
      </c>
      <c r="K1773" s="1">
        <v>0.20744680851063799</v>
      </c>
      <c r="L1773" t="s">
        <v>9</v>
      </c>
      <c r="M1773" t="s">
        <v>9</v>
      </c>
      <c r="N1773" t="s">
        <v>357</v>
      </c>
    </row>
    <row r="1774" spans="1:14" x14ac:dyDescent="0.25">
      <c r="A1774" t="s">
        <v>8</v>
      </c>
      <c r="B1774" t="s">
        <v>94</v>
      </c>
      <c r="C1774" t="s">
        <v>9</v>
      </c>
      <c r="D1774" t="s">
        <v>130</v>
      </c>
      <c r="E1774" t="s">
        <v>168</v>
      </c>
      <c r="F1774" t="s">
        <v>274</v>
      </c>
      <c r="G1774" t="s">
        <v>9</v>
      </c>
      <c r="H1774" s="1">
        <v>80</v>
      </c>
      <c r="I1774" s="1">
        <v>80</v>
      </c>
      <c r="J1774" s="1">
        <v>0.21276595744680901</v>
      </c>
      <c r="K1774" s="1">
        <v>0.21276595744680901</v>
      </c>
      <c r="L1774" t="s">
        <v>9</v>
      </c>
      <c r="M1774" t="s">
        <v>9</v>
      </c>
      <c r="N1774" t="s">
        <v>357</v>
      </c>
    </row>
    <row r="1775" spans="1:14" x14ac:dyDescent="0.25">
      <c r="A1775" t="s">
        <v>8</v>
      </c>
      <c r="B1775" t="s">
        <v>94</v>
      </c>
      <c r="C1775" t="s">
        <v>9</v>
      </c>
      <c r="D1775" t="s">
        <v>130</v>
      </c>
      <c r="E1775" t="s">
        <v>353</v>
      </c>
      <c r="F1775" t="s">
        <v>228</v>
      </c>
      <c r="G1775" t="s">
        <v>9</v>
      </c>
      <c r="H1775" s="1">
        <v>-1</v>
      </c>
      <c r="I1775" s="1">
        <v>0</v>
      </c>
      <c r="J1775" s="1">
        <v>-0.01</v>
      </c>
      <c r="K1775" s="1">
        <v>0</v>
      </c>
      <c r="L1775" t="s">
        <v>9</v>
      </c>
      <c r="M1775" t="s">
        <v>9</v>
      </c>
      <c r="N1775" t="s">
        <v>357</v>
      </c>
    </row>
    <row r="1776" spans="1:14" x14ac:dyDescent="0.25">
      <c r="A1776" t="s">
        <v>8</v>
      </c>
      <c r="B1776" t="s">
        <v>94</v>
      </c>
      <c r="C1776" t="s">
        <v>9</v>
      </c>
      <c r="D1776" t="s">
        <v>130</v>
      </c>
      <c r="E1776" t="s">
        <v>166</v>
      </c>
      <c r="F1776" t="s">
        <v>248</v>
      </c>
      <c r="G1776" t="s">
        <v>9</v>
      </c>
      <c r="H1776" s="1">
        <v>25</v>
      </c>
      <c r="I1776" s="1">
        <v>25</v>
      </c>
      <c r="J1776" s="1">
        <v>7.1808510638297907E-2</v>
      </c>
      <c r="K1776" s="1">
        <v>7.1808510638297907E-2</v>
      </c>
      <c r="L1776" t="s">
        <v>9</v>
      </c>
      <c r="M1776" t="s">
        <v>9</v>
      </c>
      <c r="N1776" t="s">
        <v>357</v>
      </c>
    </row>
    <row r="1777" spans="1:14" x14ac:dyDescent="0.25">
      <c r="A1777" t="s">
        <v>8</v>
      </c>
      <c r="B1777" t="s">
        <v>94</v>
      </c>
      <c r="C1777" t="s">
        <v>9</v>
      </c>
      <c r="D1777" t="s">
        <v>130</v>
      </c>
      <c r="E1777" t="s">
        <v>180</v>
      </c>
      <c r="F1777" t="s">
        <v>219</v>
      </c>
      <c r="G1777" t="s">
        <v>216</v>
      </c>
      <c r="H1777" s="1">
        <v>45</v>
      </c>
      <c r="I1777" s="1">
        <v>45</v>
      </c>
      <c r="J1777" s="1">
        <v>0.11968085106383</v>
      </c>
      <c r="K1777" s="1">
        <v>0.11968085106383</v>
      </c>
      <c r="L1777" t="s">
        <v>9</v>
      </c>
      <c r="M1777" t="s">
        <v>9</v>
      </c>
      <c r="N1777" t="s">
        <v>357</v>
      </c>
    </row>
    <row r="1778" spans="1:14" x14ac:dyDescent="0.25">
      <c r="A1778" t="s">
        <v>8</v>
      </c>
      <c r="B1778" t="s">
        <v>94</v>
      </c>
      <c r="C1778" t="s">
        <v>9</v>
      </c>
      <c r="D1778" t="s">
        <v>130</v>
      </c>
      <c r="E1778" t="s">
        <v>168</v>
      </c>
      <c r="F1778" t="s">
        <v>273</v>
      </c>
      <c r="G1778" t="s">
        <v>9</v>
      </c>
      <c r="H1778" s="1">
        <v>170</v>
      </c>
      <c r="I1778" s="1">
        <v>170</v>
      </c>
      <c r="J1778" s="1">
        <v>0.45744680851063801</v>
      </c>
      <c r="K1778" s="1">
        <v>0.45744680851063801</v>
      </c>
      <c r="L1778" t="s">
        <v>9</v>
      </c>
      <c r="M1778" t="s">
        <v>9</v>
      </c>
      <c r="N1778" t="s">
        <v>357</v>
      </c>
    </row>
    <row r="1779" spans="1:14" x14ac:dyDescent="0.25">
      <c r="A1779" t="s">
        <v>8</v>
      </c>
      <c r="B1779" t="s">
        <v>94</v>
      </c>
      <c r="C1779" t="s">
        <v>9</v>
      </c>
      <c r="D1779" t="s">
        <v>130</v>
      </c>
      <c r="E1779" t="s">
        <v>180</v>
      </c>
      <c r="F1779" t="s">
        <v>228</v>
      </c>
      <c r="G1779" t="s">
        <v>228</v>
      </c>
      <c r="H1779" s="1">
        <v>-1</v>
      </c>
      <c r="I1779" s="1">
        <v>0</v>
      </c>
      <c r="J1779" s="1">
        <v>-0.01</v>
      </c>
      <c r="K1779" s="1">
        <v>0</v>
      </c>
      <c r="L1779" t="s">
        <v>9</v>
      </c>
      <c r="M1779" t="s">
        <v>9</v>
      </c>
      <c r="N1779" t="s">
        <v>357</v>
      </c>
    </row>
    <row r="1780" spans="1:14" x14ac:dyDescent="0.25">
      <c r="A1780" t="s">
        <v>8</v>
      </c>
      <c r="B1780" t="s">
        <v>94</v>
      </c>
      <c r="C1780" t="s">
        <v>9</v>
      </c>
      <c r="D1780" t="s">
        <v>130</v>
      </c>
      <c r="E1780" t="s">
        <v>180</v>
      </c>
      <c r="F1780" t="s">
        <v>218</v>
      </c>
      <c r="G1780" t="s">
        <v>215</v>
      </c>
      <c r="H1780" s="1">
        <v>330</v>
      </c>
      <c r="I1780" s="1">
        <v>330</v>
      </c>
      <c r="J1780" s="1">
        <v>0.88031914893617003</v>
      </c>
      <c r="K1780" s="1">
        <v>0.88031914893617003</v>
      </c>
      <c r="L1780" t="s">
        <v>9</v>
      </c>
      <c r="M1780" t="s">
        <v>9</v>
      </c>
      <c r="N1780" t="s">
        <v>357</v>
      </c>
    </row>
    <row r="1781" spans="1:14" x14ac:dyDescent="0.25">
      <c r="A1781" t="s">
        <v>8</v>
      </c>
      <c r="B1781" t="s">
        <v>94</v>
      </c>
      <c r="C1781" t="s">
        <v>9</v>
      </c>
      <c r="D1781" t="s">
        <v>130</v>
      </c>
      <c r="E1781" t="s">
        <v>353</v>
      </c>
      <c r="F1781" t="s">
        <v>13</v>
      </c>
      <c r="G1781" t="s">
        <v>9</v>
      </c>
      <c r="H1781" s="1">
        <v>-1</v>
      </c>
      <c r="I1781" s="1">
        <v>0</v>
      </c>
      <c r="J1781" s="1">
        <v>-0.01</v>
      </c>
      <c r="K1781" s="1">
        <v>0</v>
      </c>
      <c r="L1781" t="s">
        <v>9</v>
      </c>
      <c r="M1781" t="s">
        <v>9</v>
      </c>
      <c r="N1781" t="s">
        <v>357</v>
      </c>
    </row>
    <row r="1782" spans="1:14" x14ac:dyDescent="0.25">
      <c r="A1782" t="s">
        <v>8</v>
      </c>
      <c r="B1782" t="s">
        <v>94</v>
      </c>
      <c r="C1782" t="s">
        <v>9</v>
      </c>
      <c r="D1782" t="s">
        <v>130</v>
      </c>
      <c r="E1782" t="s">
        <v>353</v>
      </c>
      <c r="F1782" t="s">
        <v>16</v>
      </c>
      <c r="G1782" t="s">
        <v>9</v>
      </c>
      <c r="H1782" s="1">
        <v>275</v>
      </c>
      <c r="I1782" s="1">
        <v>275</v>
      </c>
      <c r="J1782" s="1">
        <v>0.73670212765957399</v>
      </c>
      <c r="K1782" s="1">
        <v>0.73670212765957399</v>
      </c>
      <c r="L1782" t="s">
        <v>9</v>
      </c>
      <c r="M1782" t="s">
        <v>9</v>
      </c>
      <c r="N1782" t="s">
        <v>357</v>
      </c>
    </row>
    <row r="1783" spans="1:14" x14ac:dyDescent="0.25">
      <c r="A1783" t="s">
        <v>8</v>
      </c>
      <c r="B1783" t="s">
        <v>94</v>
      </c>
      <c r="C1783" t="s">
        <v>9</v>
      </c>
      <c r="D1783" t="s">
        <v>130</v>
      </c>
      <c r="E1783" t="s">
        <v>242</v>
      </c>
      <c r="F1783" t="s">
        <v>236</v>
      </c>
      <c r="G1783" t="s">
        <v>9</v>
      </c>
      <c r="H1783" s="1">
        <v>-1</v>
      </c>
      <c r="I1783" s="1">
        <v>0</v>
      </c>
      <c r="J1783" s="1">
        <v>-0.01</v>
      </c>
      <c r="K1783" s="1">
        <v>0</v>
      </c>
      <c r="L1783" t="s">
        <v>9</v>
      </c>
      <c r="M1783" t="s">
        <v>9</v>
      </c>
      <c r="N1783" t="s">
        <v>357</v>
      </c>
    </row>
    <row r="1784" spans="1:14" x14ac:dyDescent="0.25">
      <c r="A1784" t="s">
        <v>8</v>
      </c>
      <c r="B1784" t="s">
        <v>94</v>
      </c>
      <c r="C1784" t="s">
        <v>9</v>
      </c>
      <c r="D1784" t="s">
        <v>130</v>
      </c>
      <c r="E1784" t="s">
        <v>166</v>
      </c>
      <c r="F1784" t="s">
        <v>170</v>
      </c>
      <c r="G1784" t="s">
        <v>9</v>
      </c>
      <c r="H1784" s="1">
        <v>25</v>
      </c>
      <c r="I1784" s="1">
        <v>25</v>
      </c>
      <c r="J1784" s="1">
        <v>6.1170212765957403E-2</v>
      </c>
      <c r="K1784" s="1">
        <v>6.1170212765957403E-2</v>
      </c>
      <c r="L1784" t="s">
        <v>9</v>
      </c>
      <c r="M1784" t="s">
        <v>9</v>
      </c>
      <c r="N1784" t="s">
        <v>357</v>
      </c>
    </row>
    <row r="1785" spans="1:14" x14ac:dyDescent="0.25">
      <c r="A1785" t="s">
        <v>8</v>
      </c>
      <c r="B1785" t="s">
        <v>94</v>
      </c>
      <c r="C1785" t="s">
        <v>9</v>
      </c>
      <c r="D1785" t="s">
        <v>130</v>
      </c>
      <c r="E1785" t="s">
        <v>168</v>
      </c>
      <c r="F1785" t="s">
        <v>248</v>
      </c>
      <c r="G1785" t="s">
        <v>9</v>
      </c>
      <c r="H1785" s="1">
        <v>-1</v>
      </c>
      <c r="I1785" s="1">
        <v>0</v>
      </c>
      <c r="J1785" s="1">
        <v>-0.01</v>
      </c>
      <c r="K1785" s="1">
        <v>0</v>
      </c>
      <c r="L1785" t="s">
        <v>9</v>
      </c>
      <c r="M1785" t="s">
        <v>9</v>
      </c>
      <c r="N1785" t="s">
        <v>357</v>
      </c>
    </row>
    <row r="1786" spans="1:14" x14ac:dyDescent="0.25">
      <c r="A1786" t="s">
        <v>8</v>
      </c>
      <c r="B1786" t="s">
        <v>94</v>
      </c>
      <c r="C1786" t="s">
        <v>9</v>
      </c>
      <c r="D1786" t="s">
        <v>130</v>
      </c>
      <c r="E1786" t="s">
        <v>229</v>
      </c>
      <c r="F1786" t="s">
        <v>248</v>
      </c>
      <c r="G1786" t="s">
        <v>9</v>
      </c>
      <c r="H1786" s="1">
        <v>-1</v>
      </c>
      <c r="I1786" s="1">
        <v>0</v>
      </c>
      <c r="J1786" s="1">
        <v>-0.01</v>
      </c>
      <c r="K1786" s="1">
        <v>0</v>
      </c>
      <c r="L1786" t="s">
        <v>9</v>
      </c>
      <c r="M1786" t="s">
        <v>9</v>
      </c>
      <c r="N1786" t="s">
        <v>357</v>
      </c>
    </row>
    <row r="1787" spans="1:14" x14ac:dyDescent="0.25">
      <c r="A1787" t="s">
        <v>8</v>
      </c>
      <c r="B1787" t="s">
        <v>94</v>
      </c>
      <c r="C1787" t="s">
        <v>9</v>
      </c>
      <c r="D1787" t="s">
        <v>130</v>
      </c>
      <c r="E1787" t="s">
        <v>242</v>
      </c>
      <c r="F1787" t="s">
        <v>235</v>
      </c>
      <c r="G1787" t="s">
        <v>9</v>
      </c>
      <c r="H1787" s="1">
        <v>40</v>
      </c>
      <c r="I1787" s="1">
        <v>40</v>
      </c>
      <c r="J1787" s="1">
        <v>0.10372340425531899</v>
      </c>
      <c r="K1787" s="1">
        <v>0.10372340425531899</v>
      </c>
      <c r="L1787" t="s">
        <v>9</v>
      </c>
      <c r="M1787" t="s">
        <v>9</v>
      </c>
      <c r="N1787" t="s">
        <v>357</v>
      </c>
    </row>
    <row r="1788" spans="1:14" x14ac:dyDescent="0.25">
      <c r="A1788" t="s">
        <v>8</v>
      </c>
      <c r="B1788" t="s">
        <v>94</v>
      </c>
      <c r="C1788" t="s">
        <v>9</v>
      </c>
      <c r="D1788" t="s">
        <v>130</v>
      </c>
      <c r="E1788" t="s">
        <v>353</v>
      </c>
      <c r="F1788" t="s">
        <v>15</v>
      </c>
      <c r="G1788" t="s">
        <v>9</v>
      </c>
      <c r="H1788" s="1">
        <v>15</v>
      </c>
      <c r="I1788" s="1">
        <v>15</v>
      </c>
      <c r="J1788" s="1">
        <v>4.2553191489361701E-2</v>
      </c>
      <c r="K1788" s="1">
        <v>4.2553191489361701E-2</v>
      </c>
      <c r="L1788" t="s">
        <v>9</v>
      </c>
      <c r="M1788" t="s">
        <v>9</v>
      </c>
      <c r="N1788" t="s">
        <v>357</v>
      </c>
    </row>
    <row r="1789" spans="1:14" x14ac:dyDescent="0.25">
      <c r="A1789" t="s">
        <v>8</v>
      </c>
      <c r="B1789" t="s">
        <v>94</v>
      </c>
      <c r="C1789" t="s">
        <v>9</v>
      </c>
      <c r="D1789" t="s">
        <v>130</v>
      </c>
      <c r="E1789" t="s">
        <v>168</v>
      </c>
      <c r="F1789" t="s">
        <v>272</v>
      </c>
      <c r="G1789" t="s">
        <v>9</v>
      </c>
      <c r="H1789" s="1">
        <v>35</v>
      </c>
      <c r="I1789" s="1">
        <v>35</v>
      </c>
      <c r="J1789" s="1">
        <v>9.5744680851063801E-2</v>
      </c>
      <c r="K1789" s="1">
        <v>9.5744680851063801E-2</v>
      </c>
      <c r="L1789" t="s">
        <v>9</v>
      </c>
      <c r="M1789" t="s">
        <v>9</v>
      </c>
      <c r="N1789" t="s">
        <v>357</v>
      </c>
    </row>
    <row r="1790" spans="1:14" x14ac:dyDescent="0.25">
      <c r="A1790" t="s">
        <v>8</v>
      </c>
      <c r="B1790" t="s">
        <v>94</v>
      </c>
      <c r="C1790" t="s">
        <v>9</v>
      </c>
      <c r="D1790" t="s">
        <v>130</v>
      </c>
      <c r="E1790" t="s">
        <v>229</v>
      </c>
      <c r="F1790" t="s">
        <v>230</v>
      </c>
      <c r="G1790" t="s">
        <v>9</v>
      </c>
      <c r="H1790" s="1">
        <v>30</v>
      </c>
      <c r="I1790" s="1">
        <v>30</v>
      </c>
      <c r="J1790" s="1">
        <v>7.4468085106383003E-2</v>
      </c>
      <c r="K1790" s="1">
        <v>7.4468085106383003E-2</v>
      </c>
      <c r="L1790" t="s">
        <v>9</v>
      </c>
      <c r="M1790" t="s">
        <v>9</v>
      </c>
      <c r="N1790" t="s">
        <v>357</v>
      </c>
    </row>
    <row r="1791" spans="1:14" x14ac:dyDescent="0.25">
      <c r="A1791" t="s">
        <v>8</v>
      </c>
      <c r="B1791" t="s">
        <v>94</v>
      </c>
      <c r="C1791" t="s">
        <v>9</v>
      </c>
      <c r="D1791" t="s">
        <v>130</v>
      </c>
      <c r="E1791" t="s">
        <v>242</v>
      </c>
      <c r="F1791" t="s">
        <v>248</v>
      </c>
      <c r="G1791" t="s">
        <v>9</v>
      </c>
      <c r="H1791" s="1">
        <v>-1</v>
      </c>
      <c r="I1791" s="1">
        <v>0</v>
      </c>
      <c r="J1791" s="1">
        <v>-0.01</v>
      </c>
      <c r="K1791" s="1">
        <v>0</v>
      </c>
      <c r="L1791" t="s">
        <v>9</v>
      </c>
      <c r="M1791" t="s">
        <v>9</v>
      </c>
      <c r="N1791" t="s">
        <v>357</v>
      </c>
    </row>
    <row r="1792" spans="1:14" x14ac:dyDescent="0.25">
      <c r="A1792" t="s">
        <v>8</v>
      </c>
      <c r="B1792" t="s">
        <v>94</v>
      </c>
      <c r="C1792" t="s">
        <v>9</v>
      </c>
      <c r="D1792" t="s">
        <v>130</v>
      </c>
      <c r="E1792" t="s">
        <v>242</v>
      </c>
      <c r="F1792" t="s">
        <v>239</v>
      </c>
      <c r="G1792" t="s">
        <v>9</v>
      </c>
      <c r="H1792" s="1">
        <v>120</v>
      </c>
      <c r="I1792" s="1">
        <v>120</v>
      </c>
      <c r="J1792" s="1">
        <v>0.31648936170212799</v>
      </c>
      <c r="K1792" s="1">
        <v>0.31648936170212799</v>
      </c>
      <c r="L1792" t="s">
        <v>9</v>
      </c>
      <c r="M1792" t="s">
        <v>9</v>
      </c>
      <c r="N1792" t="s">
        <v>357</v>
      </c>
    </row>
    <row r="1793" spans="1:14" x14ac:dyDescent="0.25">
      <c r="A1793" t="s">
        <v>8</v>
      </c>
      <c r="B1793" t="s">
        <v>94</v>
      </c>
      <c r="C1793" t="s">
        <v>9</v>
      </c>
      <c r="D1793" t="s">
        <v>130</v>
      </c>
      <c r="E1793" t="s">
        <v>257</v>
      </c>
      <c r="F1793" t="s">
        <v>228</v>
      </c>
      <c r="G1793" t="s">
        <v>9</v>
      </c>
      <c r="H1793" s="1">
        <v>-1</v>
      </c>
      <c r="I1793" s="1">
        <v>0</v>
      </c>
      <c r="J1793" s="1">
        <v>-0.01</v>
      </c>
      <c r="K1793" s="1">
        <v>0</v>
      </c>
      <c r="L1793" t="s">
        <v>9</v>
      </c>
      <c r="M1793" t="s">
        <v>9</v>
      </c>
      <c r="N1793" t="s">
        <v>357</v>
      </c>
    </row>
    <row r="1794" spans="1:14" x14ac:dyDescent="0.25">
      <c r="A1794" t="s">
        <v>8</v>
      </c>
      <c r="B1794" t="s">
        <v>94</v>
      </c>
      <c r="C1794" t="s">
        <v>9</v>
      </c>
      <c r="D1794" t="s">
        <v>130</v>
      </c>
      <c r="E1794" t="s">
        <v>257</v>
      </c>
      <c r="F1794" t="s">
        <v>261</v>
      </c>
      <c r="G1794" t="s">
        <v>9</v>
      </c>
      <c r="H1794" s="1">
        <v>95</v>
      </c>
      <c r="I1794" s="1">
        <v>95</v>
      </c>
      <c r="J1794" s="1">
        <v>0.25531914893617003</v>
      </c>
      <c r="K1794" s="1">
        <v>0.25531914893617003</v>
      </c>
      <c r="L1794" t="s">
        <v>9</v>
      </c>
      <c r="M1794" t="s">
        <v>9</v>
      </c>
      <c r="N1794" t="s">
        <v>357</v>
      </c>
    </row>
    <row r="1795" spans="1:14" x14ac:dyDescent="0.25">
      <c r="A1795" t="s">
        <v>8</v>
      </c>
      <c r="B1795" t="s">
        <v>94</v>
      </c>
      <c r="C1795" t="s">
        <v>9</v>
      </c>
      <c r="D1795" t="s">
        <v>130</v>
      </c>
      <c r="E1795" t="s">
        <v>172</v>
      </c>
      <c r="F1795" t="s">
        <v>9</v>
      </c>
      <c r="G1795" t="s">
        <v>9</v>
      </c>
      <c r="H1795" s="1" t="s">
        <v>9</v>
      </c>
      <c r="I1795" s="1" t="s">
        <v>9</v>
      </c>
      <c r="J1795" s="1" t="s">
        <v>9</v>
      </c>
      <c r="K1795" s="1" t="s">
        <v>9</v>
      </c>
      <c r="L1795">
        <v>6.5185199999999996</v>
      </c>
      <c r="M1795">
        <v>5</v>
      </c>
      <c r="N1795" t="s">
        <v>357</v>
      </c>
    </row>
    <row r="1796" spans="1:14" x14ac:dyDescent="0.25">
      <c r="A1796" t="s">
        <v>8</v>
      </c>
      <c r="B1796" t="s">
        <v>94</v>
      </c>
      <c r="C1796" t="s">
        <v>9</v>
      </c>
      <c r="D1796" t="s">
        <v>130</v>
      </c>
      <c r="E1796" t="s">
        <v>165</v>
      </c>
      <c r="F1796" t="s">
        <v>9</v>
      </c>
      <c r="G1796" t="s">
        <v>9</v>
      </c>
      <c r="H1796" s="1" t="s">
        <v>9</v>
      </c>
      <c r="I1796" s="1" t="s">
        <v>9</v>
      </c>
      <c r="J1796" s="1" t="s">
        <v>9</v>
      </c>
      <c r="K1796" s="1" t="s">
        <v>9</v>
      </c>
      <c r="L1796">
        <v>31.260639999999999</v>
      </c>
      <c r="M1796">
        <v>32</v>
      </c>
      <c r="N1796" t="s">
        <v>357</v>
      </c>
    </row>
    <row r="1797" spans="1:14" x14ac:dyDescent="0.25">
      <c r="A1797" t="s">
        <v>8</v>
      </c>
      <c r="B1797" t="s">
        <v>94</v>
      </c>
      <c r="C1797" t="s">
        <v>9</v>
      </c>
      <c r="D1797" t="s">
        <v>130</v>
      </c>
      <c r="E1797" t="s">
        <v>166</v>
      </c>
      <c r="F1797" t="s">
        <v>167</v>
      </c>
      <c r="G1797" t="s">
        <v>9</v>
      </c>
      <c r="H1797" s="1">
        <v>40</v>
      </c>
      <c r="I1797" s="1">
        <v>40</v>
      </c>
      <c r="J1797" s="1">
        <v>0.10638297872340401</v>
      </c>
      <c r="K1797" s="1">
        <v>0.10638297872340401</v>
      </c>
      <c r="L1797" t="s">
        <v>9</v>
      </c>
      <c r="M1797" t="s">
        <v>9</v>
      </c>
      <c r="N1797" t="s">
        <v>357</v>
      </c>
    </row>
    <row r="1798" spans="1:14" x14ac:dyDescent="0.25">
      <c r="A1798" t="s">
        <v>8</v>
      </c>
      <c r="B1798" t="s">
        <v>94</v>
      </c>
      <c r="C1798" t="s">
        <v>9</v>
      </c>
      <c r="D1798" t="s">
        <v>130</v>
      </c>
      <c r="E1798" t="s">
        <v>242</v>
      </c>
      <c r="F1798" t="s">
        <v>237</v>
      </c>
      <c r="G1798" t="s">
        <v>9</v>
      </c>
      <c r="H1798" s="1">
        <v>15</v>
      </c>
      <c r="I1798" s="1">
        <v>15</v>
      </c>
      <c r="J1798" s="1">
        <v>4.2553191489361701E-2</v>
      </c>
      <c r="K1798" s="1">
        <v>4.2553191489361701E-2</v>
      </c>
      <c r="L1798" t="s">
        <v>9</v>
      </c>
      <c r="M1798" t="s">
        <v>9</v>
      </c>
      <c r="N1798" t="s">
        <v>357</v>
      </c>
    </row>
    <row r="1799" spans="1:14" x14ac:dyDescent="0.25">
      <c r="A1799" t="s">
        <v>8</v>
      </c>
      <c r="B1799" t="s">
        <v>94</v>
      </c>
      <c r="C1799" t="s">
        <v>9</v>
      </c>
      <c r="D1799" t="s">
        <v>130</v>
      </c>
      <c r="E1799" t="s">
        <v>257</v>
      </c>
      <c r="F1799" t="s">
        <v>340</v>
      </c>
      <c r="G1799" t="s">
        <v>9</v>
      </c>
      <c r="H1799" s="1">
        <v>5</v>
      </c>
      <c r="I1799">
        <v>5</v>
      </c>
      <c r="J1799">
        <v>1.8617021276595699E-2</v>
      </c>
      <c r="K1799">
        <v>1.8617021276595699E-2</v>
      </c>
      <c r="L1799" t="s">
        <v>9</v>
      </c>
      <c r="M1799" t="s">
        <v>9</v>
      </c>
      <c r="N1799" t="s">
        <v>357</v>
      </c>
    </row>
    <row r="1800" spans="1:14" x14ac:dyDescent="0.25">
      <c r="A1800" t="s">
        <v>8</v>
      </c>
      <c r="B1800" t="s">
        <v>94</v>
      </c>
      <c r="C1800" t="s">
        <v>9</v>
      </c>
      <c r="D1800" t="s">
        <v>130</v>
      </c>
      <c r="E1800" t="s">
        <v>257</v>
      </c>
      <c r="F1800" t="s">
        <v>280</v>
      </c>
      <c r="G1800" t="s">
        <v>9</v>
      </c>
      <c r="H1800" s="1">
        <v>-1</v>
      </c>
      <c r="I1800" s="1">
        <v>0</v>
      </c>
      <c r="J1800" s="1">
        <v>-0.01</v>
      </c>
      <c r="K1800" s="1">
        <v>0</v>
      </c>
      <c r="L1800" t="s">
        <v>9</v>
      </c>
      <c r="M1800" t="s">
        <v>9</v>
      </c>
      <c r="N1800" t="s">
        <v>357</v>
      </c>
    </row>
    <row r="1801" spans="1:14" x14ac:dyDescent="0.25">
      <c r="A1801" t="s">
        <v>8</v>
      </c>
      <c r="B1801" t="s">
        <v>94</v>
      </c>
      <c r="C1801" t="s">
        <v>9</v>
      </c>
      <c r="D1801" t="s">
        <v>130</v>
      </c>
      <c r="E1801" t="s">
        <v>166</v>
      </c>
      <c r="F1801" t="s">
        <v>254</v>
      </c>
      <c r="G1801" t="s">
        <v>9</v>
      </c>
      <c r="H1801" s="1">
        <v>-1</v>
      </c>
      <c r="I1801" s="1">
        <v>0</v>
      </c>
      <c r="J1801" s="1">
        <v>-0.01</v>
      </c>
      <c r="K1801" s="1">
        <v>0</v>
      </c>
      <c r="L1801" t="s">
        <v>9</v>
      </c>
      <c r="M1801" t="s">
        <v>9</v>
      </c>
      <c r="N1801" t="s">
        <v>357</v>
      </c>
    </row>
    <row r="1802" spans="1:14" x14ac:dyDescent="0.25">
      <c r="A1802" t="s">
        <v>8</v>
      </c>
      <c r="B1802" t="s">
        <v>94</v>
      </c>
      <c r="C1802" t="s">
        <v>9</v>
      </c>
      <c r="D1802" t="s">
        <v>130</v>
      </c>
      <c r="E1802" t="s">
        <v>166</v>
      </c>
      <c r="F1802" t="s">
        <v>252</v>
      </c>
      <c r="G1802" t="s">
        <v>9</v>
      </c>
      <c r="H1802" s="1">
        <v>25</v>
      </c>
      <c r="I1802" s="1">
        <v>25</v>
      </c>
      <c r="J1802" s="1">
        <v>6.1170212765957403E-2</v>
      </c>
      <c r="K1802" s="1">
        <v>6.1170212765957403E-2</v>
      </c>
      <c r="L1802" t="s">
        <v>9</v>
      </c>
      <c r="M1802" t="s">
        <v>9</v>
      </c>
      <c r="N1802" t="s">
        <v>357</v>
      </c>
    </row>
    <row r="1803" spans="1:14" x14ac:dyDescent="0.25">
      <c r="A1803" t="s">
        <v>8</v>
      </c>
      <c r="B1803" t="s">
        <v>94</v>
      </c>
      <c r="C1803" t="s">
        <v>9</v>
      </c>
      <c r="D1803" t="s">
        <v>130</v>
      </c>
      <c r="E1803" t="s">
        <v>257</v>
      </c>
      <c r="F1803" t="s">
        <v>259</v>
      </c>
      <c r="G1803" t="s">
        <v>9</v>
      </c>
      <c r="H1803" s="1">
        <v>85</v>
      </c>
      <c r="I1803" s="1">
        <v>85</v>
      </c>
      <c r="J1803" s="1">
        <v>0.22872340425531901</v>
      </c>
      <c r="K1803" s="1">
        <v>0.22872340425531901</v>
      </c>
      <c r="L1803" t="s">
        <v>9</v>
      </c>
      <c r="M1803" t="s">
        <v>9</v>
      </c>
      <c r="N1803" t="s">
        <v>357</v>
      </c>
    </row>
    <row r="1804" spans="1:14" x14ac:dyDescent="0.25">
      <c r="A1804" t="s">
        <v>8</v>
      </c>
      <c r="B1804" t="s">
        <v>94</v>
      </c>
      <c r="C1804" t="s">
        <v>9</v>
      </c>
      <c r="D1804" t="s">
        <v>130</v>
      </c>
      <c r="E1804" t="s">
        <v>166</v>
      </c>
      <c r="F1804" t="s">
        <v>253</v>
      </c>
      <c r="G1804" t="s">
        <v>9</v>
      </c>
      <c r="H1804" s="1">
        <v>45</v>
      </c>
      <c r="I1804" s="1">
        <v>45</v>
      </c>
      <c r="J1804" s="1">
        <v>0.117021276595745</v>
      </c>
      <c r="K1804" s="1">
        <v>0.117021276595745</v>
      </c>
      <c r="L1804" t="s">
        <v>9</v>
      </c>
      <c r="M1804" t="s">
        <v>9</v>
      </c>
      <c r="N1804" t="s">
        <v>357</v>
      </c>
    </row>
    <row r="1805" spans="1:14" x14ac:dyDescent="0.25">
      <c r="A1805" t="s">
        <v>8</v>
      </c>
      <c r="B1805" t="s">
        <v>94</v>
      </c>
      <c r="C1805" t="s">
        <v>9</v>
      </c>
      <c r="D1805" t="s">
        <v>130</v>
      </c>
      <c r="E1805" t="s">
        <v>166</v>
      </c>
      <c r="F1805" t="s">
        <v>169</v>
      </c>
      <c r="G1805" t="s">
        <v>9</v>
      </c>
      <c r="H1805" s="1">
        <v>205</v>
      </c>
      <c r="I1805" s="1">
        <v>205</v>
      </c>
      <c r="J1805" s="1">
        <v>0.55053191489361697</v>
      </c>
      <c r="K1805" s="1">
        <v>0.55053191489361697</v>
      </c>
      <c r="L1805" t="s">
        <v>9</v>
      </c>
      <c r="M1805" t="s">
        <v>9</v>
      </c>
      <c r="N1805" t="s">
        <v>357</v>
      </c>
    </row>
    <row r="1806" spans="1:14" x14ac:dyDescent="0.25">
      <c r="A1806" t="s">
        <v>8</v>
      </c>
      <c r="B1806" t="s">
        <v>346</v>
      </c>
      <c r="C1806" t="s">
        <v>9</v>
      </c>
      <c r="D1806" t="s">
        <v>347</v>
      </c>
      <c r="E1806" t="s">
        <v>10</v>
      </c>
      <c r="F1806" t="s">
        <v>240</v>
      </c>
      <c r="G1806" t="s">
        <v>9</v>
      </c>
      <c r="H1806" s="1">
        <v>1</v>
      </c>
      <c r="I1806" s="1" t="s">
        <v>9</v>
      </c>
      <c r="J1806" s="1" t="s">
        <v>9</v>
      </c>
      <c r="K1806" s="1" t="s">
        <v>9</v>
      </c>
      <c r="L1806" t="s">
        <v>9</v>
      </c>
      <c r="M1806" t="s">
        <v>9</v>
      </c>
      <c r="N1806" t="s">
        <v>357</v>
      </c>
    </row>
    <row r="1807" spans="1:14" x14ac:dyDescent="0.25">
      <c r="A1807" t="s">
        <v>8</v>
      </c>
      <c r="B1807" t="s">
        <v>346</v>
      </c>
      <c r="C1807" t="s">
        <v>9</v>
      </c>
      <c r="D1807" t="s">
        <v>347</v>
      </c>
      <c r="E1807" t="s">
        <v>353</v>
      </c>
      <c r="F1807" t="s">
        <v>13</v>
      </c>
      <c r="G1807" t="s">
        <v>9</v>
      </c>
      <c r="H1807" s="1">
        <v>-1</v>
      </c>
      <c r="I1807" s="1">
        <v>0</v>
      </c>
      <c r="J1807" s="1">
        <v>-0.01</v>
      </c>
      <c r="K1807" s="1">
        <v>0</v>
      </c>
      <c r="L1807" t="s">
        <v>9</v>
      </c>
      <c r="M1807" t="s">
        <v>9</v>
      </c>
      <c r="N1807" t="s">
        <v>357</v>
      </c>
    </row>
    <row r="1808" spans="1:14" x14ac:dyDescent="0.25">
      <c r="A1808" t="s">
        <v>8</v>
      </c>
      <c r="B1808" t="s">
        <v>346</v>
      </c>
      <c r="C1808" t="s">
        <v>9</v>
      </c>
      <c r="D1808" t="s">
        <v>347</v>
      </c>
      <c r="E1808" t="s">
        <v>257</v>
      </c>
      <c r="F1808" t="s">
        <v>258</v>
      </c>
      <c r="G1808" t="s">
        <v>9</v>
      </c>
      <c r="H1808" s="1">
        <v>105</v>
      </c>
      <c r="I1808" s="1">
        <v>105</v>
      </c>
      <c r="J1808" s="1">
        <v>0.214859437751004</v>
      </c>
      <c r="K1808" s="1">
        <v>0.214859437751004</v>
      </c>
      <c r="L1808" t="s">
        <v>9</v>
      </c>
      <c r="M1808" t="s">
        <v>9</v>
      </c>
      <c r="N1808" t="s">
        <v>357</v>
      </c>
    </row>
    <row r="1809" spans="1:14" x14ac:dyDescent="0.25">
      <c r="A1809" t="s">
        <v>8</v>
      </c>
      <c r="B1809" t="s">
        <v>346</v>
      </c>
      <c r="C1809" t="s">
        <v>9</v>
      </c>
      <c r="D1809" t="s">
        <v>347</v>
      </c>
      <c r="E1809" t="s">
        <v>229</v>
      </c>
      <c r="F1809" t="s">
        <v>231</v>
      </c>
      <c r="G1809" t="s">
        <v>9</v>
      </c>
      <c r="H1809" s="1">
        <v>-1</v>
      </c>
      <c r="I1809" s="1">
        <v>0</v>
      </c>
      <c r="J1809" s="1">
        <v>-0.01</v>
      </c>
      <c r="K1809" s="1">
        <v>0</v>
      </c>
      <c r="L1809" t="s">
        <v>9</v>
      </c>
      <c r="M1809" t="s">
        <v>9</v>
      </c>
      <c r="N1809" t="s">
        <v>357</v>
      </c>
    </row>
    <row r="1810" spans="1:14" x14ac:dyDescent="0.25">
      <c r="A1810" t="s">
        <v>8</v>
      </c>
      <c r="B1810" t="s">
        <v>346</v>
      </c>
      <c r="C1810" t="s">
        <v>9</v>
      </c>
      <c r="D1810" t="s">
        <v>347</v>
      </c>
      <c r="E1810" t="s">
        <v>232</v>
      </c>
      <c r="F1810" t="s">
        <v>9</v>
      </c>
      <c r="G1810" t="s">
        <v>9</v>
      </c>
      <c r="H1810" s="1">
        <v>500</v>
      </c>
      <c r="I1810" s="1">
        <v>500</v>
      </c>
      <c r="J1810" s="1">
        <v>1</v>
      </c>
      <c r="K1810" s="1">
        <v>1</v>
      </c>
      <c r="L1810" t="s">
        <v>9</v>
      </c>
      <c r="M1810" t="s">
        <v>9</v>
      </c>
      <c r="N1810" t="s">
        <v>357</v>
      </c>
    </row>
    <row r="1811" spans="1:14" x14ac:dyDescent="0.25">
      <c r="A1811" t="s">
        <v>8</v>
      </c>
      <c r="B1811" t="s">
        <v>346</v>
      </c>
      <c r="C1811" t="s">
        <v>9</v>
      </c>
      <c r="D1811" t="s">
        <v>347</v>
      </c>
      <c r="E1811" t="s">
        <v>257</v>
      </c>
      <c r="F1811" t="s">
        <v>260</v>
      </c>
      <c r="G1811" t="s">
        <v>9</v>
      </c>
      <c r="H1811" s="1">
        <v>125</v>
      </c>
      <c r="I1811" s="1">
        <v>125</v>
      </c>
      <c r="J1811" s="1">
        <v>0.25301204819277101</v>
      </c>
      <c r="K1811" s="1">
        <v>0.25301204819277101</v>
      </c>
      <c r="L1811" t="s">
        <v>9</v>
      </c>
      <c r="M1811" t="s">
        <v>9</v>
      </c>
      <c r="N1811" t="s">
        <v>357</v>
      </c>
    </row>
    <row r="1812" spans="1:14" x14ac:dyDescent="0.25">
      <c r="A1812" t="s">
        <v>8</v>
      </c>
      <c r="B1812" t="s">
        <v>346</v>
      </c>
      <c r="C1812" t="s">
        <v>9</v>
      </c>
      <c r="D1812" t="s">
        <v>347</v>
      </c>
      <c r="E1812" t="s">
        <v>166</v>
      </c>
      <c r="F1812" t="s">
        <v>167</v>
      </c>
      <c r="G1812" t="s">
        <v>9</v>
      </c>
      <c r="H1812" s="1">
        <v>25</v>
      </c>
      <c r="I1812" s="1">
        <v>25</v>
      </c>
      <c r="J1812" s="1">
        <v>5.4216867469879498E-2</v>
      </c>
      <c r="K1812" s="1">
        <v>5.4216867469879498E-2</v>
      </c>
      <c r="L1812" t="s">
        <v>9</v>
      </c>
      <c r="M1812" t="s">
        <v>9</v>
      </c>
      <c r="N1812" t="s">
        <v>357</v>
      </c>
    </row>
    <row r="1813" spans="1:14" x14ac:dyDescent="0.25">
      <c r="A1813" t="s">
        <v>8</v>
      </c>
      <c r="B1813" t="s">
        <v>346</v>
      </c>
      <c r="C1813" t="s">
        <v>9</v>
      </c>
      <c r="D1813" t="s">
        <v>347</v>
      </c>
      <c r="E1813" t="s">
        <v>242</v>
      </c>
      <c r="F1813" t="s">
        <v>234</v>
      </c>
      <c r="G1813" t="s">
        <v>9</v>
      </c>
      <c r="H1813" s="1">
        <v>-1</v>
      </c>
      <c r="I1813" s="1">
        <v>0</v>
      </c>
      <c r="J1813" s="1">
        <v>-0.01</v>
      </c>
      <c r="K1813" s="1">
        <v>0</v>
      </c>
      <c r="L1813" t="s">
        <v>9</v>
      </c>
      <c r="M1813" t="s">
        <v>9</v>
      </c>
      <c r="N1813" t="s">
        <v>357</v>
      </c>
    </row>
    <row r="1814" spans="1:14" x14ac:dyDescent="0.25">
      <c r="A1814" t="s">
        <v>8</v>
      </c>
      <c r="B1814" t="s">
        <v>346</v>
      </c>
      <c r="C1814" t="s">
        <v>9</v>
      </c>
      <c r="D1814" t="s">
        <v>347</v>
      </c>
      <c r="E1814" t="s">
        <v>168</v>
      </c>
      <c r="F1814" t="s">
        <v>271</v>
      </c>
      <c r="G1814" t="s">
        <v>9</v>
      </c>
      <c r="H1814" s="1">
        <v>325</v>
      </c>
      <c r="I1814" s="1">
        <v>325</v>
      </c>
      <c r="J1814" s="1">
        <v>0.64859437751004001</v>
      </c>
      <c r="K1814" s="1">
        <v>0.64859437751004001</v>
      </c>
      <c r="L1814" t="s">
        <v>9</v>
      </c>
      <c r="M1814" t="s">
        <v>9</v>
      </c>
      <c r="N1814" t="s">
        <v>357</v>
      </c>
    </row>
    <row r="1815" spans="1:14" x14ac:dyDescent="0.25">
      <c r="A1815" t="s">
        <v>8</v>
      </c>
      <c r="B1815" t="s">
        <v>346</v>
      </c>
      <c r="C1815" t="s">
        <v>9</v>
      </c>
      <c r="D1815" t="s">
        <v>347</v>
      </c>
      <c r="E1815" t="s">
        <v>257</v>
      </c>
      <c r="F1815" t="s">
        <v>259</v>
      </c>
      <c r="G1815" t="s">
        <v>9</v>
      </c>
      <c r="H1815" s="1">
        <v>155</v>
      </c>
      <c r="I1815" s="1">
        <v>155</v>
      </c>
      <c r="J1815" s="1">
        <v>0.30923694779116501</v>
      </c>
      <c r="K1815" s="1">
        <v>0.30923694779116501</v>
      </c>
      <c r="L1815" t="s">
        <v>9</v>
      </c>
      <c r="M1815" t="s">
        <v>9</v>
      </c>
      <c r="N1815" t="s">
        <v>357</v>
      </c>
    </row>
    <row r="1816" spans="1:14" x14ac:dyDescent="0.25">
      <c r="A1816" t="s">
        <v>8</v>
      </c>
      <c r="B1816" t="s">
        <v>346</v>
      </c>
      <c r="C1816" t="s">
        <v>9</v>
      </c>
      <c r="D1816" t="s">
        <v>347</v>
      </c>
      <c r="E1816" t="s">
        <v>166</v>
      </c>
      <c r="F1816" t="s">
        <v>253</v>
      </c>
      <c r="G1816" t="s">
        <v>9</v>
      </c>
      <c r="H1816" s="1">
        <v>20</v>
      </c>
      <c r="I1816" s="1">
        <v>20</v>
      </c>
      <c r="J1816" s="1">
        <v>4.0160642570281103E-2</v>
      </c>
      <c r="K1816" s="1">
        <v>4.0160642570281103E-2</v>
      </c>
      <c r="L1816" t="s">
        <v>9</v>
      </c>
      <c r="M1816" t="s">
        <v>9</v>
      </c>
      <c r="N1816" t="s">
        <v>357</v>
      </c>
    </row>
    <row r="1817" spans="1:14" x14ac:dyDescent="0.25">
      <c r="A1817" t="s">
        <v>8</v>
      </c>
      <c r="B1817" t="s">
        <v>346</v>
      </c>
      <c r="C1817" t="s">
        <v>9</v>
      </c>
      <c r="D1817" t="s">
        <v>347</v>
      </c>
      <c r="E1817" t="s">
        <v>353</v>
      </c>
      <c r="F1817" t="s">
        <v>14</v>
      </c>
      <c r="G1817" t="s">
        <v>9</v>
      </c>
      <c r="H1817" s="1">
        <v>-1</v>
      </c>
      <c r="I1817" s="1">
        <v>0</v>
      </c>
      <c r="J1817" s="1">
        <v>-0.01</v>
      </c>
      <c r="K1817" s="1">
        <v>0</v>
      </c>
      <c r="L1817" t="s">
        <v>9</v>
      </c>
      <c r="M1817" t="s">
        <v>9</v>
      </c>
      <c r="N1817" t="s">
        <v>357</v>
      </c>
    </row>
    <row r="1818" spans="1:14" x14ac:dyDescent="0.25">
      <c r="A1818" t="s">
        <v>8</v>
      </c>
      <c r="B1818" t="s">
        <v>346</v>
      </c>
      <c r="C1818" t="s">
        <v>9</v>
      </c>
      <c r="D1818" t="s">
        <v>347</v>
      </c>
      <c r="E1818" t="s">
        <v>166</v>
      </c>
      <c r="F1818" t="s">
        <v>171</v>
      </c>
      <c r="G1818" t="s">
        <v>9</v>
      </c>
      <c r="H1818" s="1">
        <v>10</v>
      </c>
      <c r="I1818" s="1">
        <v>10</v>
      </c>
      <c r="J1818" s="1">
        <v>2.2088353413654602E-2</v>
      </c>
      <c r="K1818" s="1">
        <v>2.2088353413654602E-2</v>
      </c>
      <c r="L1818" t="s">
        <v>9</v>
      </c>
      <c r="M1818" t="s">
        <v>9</v>
      </c>
      <c r="N1818" t="s">
        <v>357</v>
      </c>
    </row>
    <row r="1819" spans="1:14" x14ac:dyDescent="0.25">
      <c r="A1819" t="s">
        <v>8</v>
      </c>
      <c r="B1819" t="s">
        <v>346</v>
      </c>
      <c r="C1819" t="s">
        <v>9</v>
      </c>
      <c r="D1819" t="s">
        <v>347</v>
      </c>
      <c r="E1819" t="s">
        <v>180</v>
      </c>
      <c r="F1819" t="s">
        <v>228</v>
      </c>
      <c r="G1819" t="s">
        <v>228</v>
      </c>
      <c r="H1819" s="1">
        <v>500</v>
      </c>
      <c r="I1819" s="1">
        <v>500</v>
      </c>
      <c r="J1819" s="1">
        <v>1</v>
      </c>
      <c r="K1819" s="1">
        <v>1</v>
      </c>
      <c r="L1819" t="s">
        <v>9</v>
      </c>
      <c r="M1819" t="s">
        <v>9</v>
      </c>
      <c r="N1819" t="s">
        <v>357</v>
      </c>
    </row>
    <row r="1820" spans="1:14" x14ac:dyDescent="0.25">
      <c r="A1820" t="s">
        <v>8</v>
      </c>
      <c r="B1820" t="s">
        <v>346</v>
      </c>
      <c r="C1820" t="s">
        <v>9</v>
      </c>
      <c r="D1820" t="s">
        <v>347</v>
      </c>
      <c r="E1820" t="s">
        <v>353</v>
      </c>
      <c r="F1820" t="s">
        <v>228</v>
      </c>
      <c r="G1820" t="s">
        <v>9</v>
      </c>
      <c r="H1820" s="1">
        <v>500</v>
      </c>
      <c r="I1820" s="1">
        <v>500</v>
      </c>
      <c r="J1820" s="1">
        <v>1</v>
      </c>
      <c r="K1820" s="1">
        <v>1</v>
      </c>
      <c r="L1820" t="s">
        <v>9</v>
      </c>
      <c r="M1820" t="s">
        <v>9</v>
      </c>
      <c r="N1820" t="s">
        <v>357</v>
      </c>
    </row>
    <row r="1821" spans="1:14" x14ac:dyDescent="0.25">
      <c r="A1821" t="s">
        <v>8</v>
      </c>
      <c r="B1821" t="s">
        <v>346</v>
      </c>
      <c r="C1821" t="s">
        <v>9</v>
      </c>
      <c r="D1821" t="s">
        <v>347</v>
      </c>
      <c r="E1821" t="s">
        <v>166</v>
      </c>
      <c r="F1821" t="s">
        <v>254</v>
      </c>
      <c r="G1821" t="s">
        <v>9</v>
      </c>
      <c r="H1821" s="1">
        <v>55</v>
      </c>
      <c r="I1821" s="1">
        <v>55</v>
      </c>
      <c r="J1821" s="1">
        <v>0.11044176706827299</v>
      </c>
      <c r="K1821" s="1">
        <v>0.11044176706827299</v>
      </c>
      <c r="L1821" t="s">
        <v>9</v>
      </c>
      <c r="M1821" t="s">
        <v>9</v>
      </c>
      <c r="N1821" t="s">
        <v>357</v>
      </c>
    </row>
    <row r="1822" spans="1:14" x14ac:dyDescent="0.25">
      <c r="A1822" t="s">
        <v>8</v>
      </c>
      <c r="B1822" t="s">
        <v>346</v>
      </c>
      <c r="C1822" t="s">
        <v>9</v>
      </c>
      <c r="D1822" t="s">
        <v>347</v>
      </c>
      <c r="E1822" t="s">
        <v>166</v>
      </c>
      <c r="F1822" t="s">
        <v>169</v>
      </c>
      <c r="G1822" t="s">
        <v>9</v>
      </c>
      <c r="H1822" s="1">
        <v>300</v>
      </c>
      <c r="I1822" s="1">
        <v>300</v>
      </c>
      <c r="J1822" s="1">
        <v>0.59839357429718898</v>
      </c>
      <c r="K1822" s="1">
        <v>0.59839357429718898</v>
      </c>
      <c r="L1822" t="s">
        <v>9</v>
      </c>
      <c r="M1822" t="s">
        <v>9</v>
      </c>
      <c r="N1822" t="s">
        <v>357</v>
      </c>
    </row>
    <row r="1823" spans="1:14" x14ac:dyDescent="0.25">
      <c r="A1823" t="s">
        <v>8</v>
      </c>
      <c r="B1823" t="s">
        <v>346</v>
      </c>
      <c r="C1823" t="s">
        <v>9</v>
      </c>
      <c r="D1823" t="s">
        <v>347</v>
      </c>
      <c r="E1823" t="s">
        <v>242</v>
      </c>
      <c r="F1823" t="s">
        <v>238</v>
      </c>
      <c r="G1823" t="s">
        <v>9</v>
      </c>
      <c r="H1823" s="1">
        <v>-1</v>
      </c>
      <c r="I1823" s="1">
        <v>0</v>
      </c>
      <c r="J1823" s="1">
        <v>-0.01</v>
      </c>
      <c r="K1823" s="1">
        <v>0</v>
      </c>
      <c r="L1823" t="s">
        <v>9</v>
      </c>
      <c r="M1823" t="s">
        <v>9</v>
      </c>
      <c r="N1823" t="s">
        <v>357</v>
      </c>
    </row>
    <row r="1824" spans="1:14" x14ac:dyDescent="0.25">
      <c r="A1824" t="s">
        <v>8</v>
      </c>
      <c r="B1824" t="s">
        <v>346</v>
      </c>
      <c r="C1824" t="s">
        <v>9</v>
      </c>
      <c r="D1824" t="s">
        <v>347</v>
      </c>
      <c r="E1824" t="s">
        <v>257</v>
      </c>
      <c r="F1824" t="s">
        <v>280</v>
      </c>
      <c r="G1824" t="s">
        <v>9</v>
      </c>
      <c r="H1824" s="1">
        <v>-1</v>
      </c>
      <c r="I1824" s="1">
        <v>0</v>
      </c>
      <c r="J1824" s="1">
        <v>-0.01</v>
      </c>
      <c r="K1824" s="1">
        <v>0</v>
      </c>
      <c r="L1824" t="s">
        <v>9</v>
      </c>
      <c r="M1824" t="s">
        <v>9</v>
      </c>
      <c r="N1824" t="s">
        <v>357</v>
      </c>
    </row>
    <row r="1825" spans="1:14" x14ac:dyDescent="0.25">
      <c r="A1825" t="s">
        <v>8</v>
      </c>
      <c r="B1825" t="s">
        <v>346</v>
      </c>
      <c r="C1825" t="s">
        <v>9</v>
      </c>
      <c r="D1825" t="s">
        <v>347</v>
      </c>
      <c r="E1825" t="s">
        <v>166</v>
      </c>
      <c r="F1825" t="s">
        <v>248</v>
      </c>
      <c r="G1825" t="s">
        <v>9</v>
      </c>
      <c r="H1825" s="1">
        <v>-1</v>
      </c>
      <c r="I1825" s="1">
        <v>0</v>
      </c>
      <c r="J1825" s="1">
        <v>-0.01</v>
      </c>
      <c r="K1825" s="1">
        <v>0</v>
      </c>
      <c r="L1825" t="s">
        <v>9</v>
      </c>
      <c r="M1825" t="s">
        <v>9</v>
      </c>
      <c r="N1825" t="s">
        <v>357</v>
      </c>
    </row>
    <row r="1826" spans="1:14" x14ac:dyDescent="0.25">
      <c r="A1826" t="s">
        <v>8</v>
      </c>
      <c r="B1826" t="s">
        <v>346</v>
      </c>
      <c r="C1826" t="s">
        <v>9</v>
      </c>
      <c r="D1826" t="s">
        <v>347</v>
      </c>
      <c r="E1826" t="s">
        <v>229</v>
      </c>
      <c r="F1826" t="s">
        <v>217</v>
      </c>
      <c r="G1826" t="s">
        <v>9</v>
      </c>
      <c r="H1826" s="1">
        <v>-1</v>
      </c>
      <c r="I1826" s="1">
        <v>0</v>
      </c>
      <c r="J1826" s="1">
        <v>-0.01</v>
      </c>
      <c r="K1826" s="1">
        <v>0</v>
      </c>
      <c r="L1826" t="s">
        <v>9</v>
      </c>
      <c r="M1826" t="s">
        <v>9</v>
      </c>
      <c r="N1826" t="s">
        <v>357</v>
      </c>
    </row>
    <row r="1827" spans="1:14" x14ac:dyDescent="0.25">
      <c r="A1827" t="s">
        <v>8</v>
      </c>
      <c r="B1827" t="s">
        <v>346</v>
      </c>
      <c r="C1827" t="s">
        <v>9</v>
      </c>
      <c r="D1827" t="s">
        <v>347</v>
      </c>
      <c r="E1827" t="s">
        <v>353</v>
      </c>
      <c r="F1827" t="s">
        <v>16</v>
      </c>
      <c r="G1827" t="s">
        <v>9</v>
      </c>
      <c r="H1827" s="1">
        <v>-1</v>
      </c>
      <c r="I1827" s="1">
        <v>0</v>
      </c>
      <c r="J1827" s="1">
        <v>-0.01</v>
      </c>
      <c r="K1827" s="1">
        <v>0</v>
      </c>
      <c r="L1827" t="s">
        <v>9</v>
      </c>
      <c r="M1827" t="s">
        <v>9</v>
      </c>
      <c r="N1827" t="s">
        <v>357</v>
      </c>
    </row>
    <row r="1828" spans="1:14" x14ac:dyDescent="0.25">
      <c r="A1828" t="s">
        <v>8</v>
      </c>
      <c r="B1828" t="s">
        <v>346</v>
      </c>
      <c r="C1828" t="s">
        <v>9</v>
      </c>
      <c r="D1828" t="s">
        <v>347</v>
      </c>
      <c r="E1828" t="s">
        <v>257</v>
      </c>
      <c r="F1828" t="s">
        <v>261</v>
      </c>
      <c r="G1828" t="s">
        <v>9</v>
      </c>
      <c r="H1828" s="1">
        <v>55</v>
      </c>
      <c r="I1828" s="1">
        <v>55</v>
      </c>
      <c r="J1828" s="1">
        <v>0.114457831325301</v>
      </c>
      <c r="K1828" s="1">
        <v>0.114457831325301</v>
      </c>
      <c r="L1828" t="s">
        <v>9</v>
      </c>
      <c r="M1828" t="s">
        <v>9</v>
      </c>
      <c r="N1828" t="s">
        <v>357</v>
      </c>
    </row>
    <row r="1829" spans="1:14" x14ac:dyDescent="0.25">
      <c r="A1829" t="s">
        <v>8</v>
      </c>
      <c r="B1829" t="s">
        <v>346</v>
      </c>
      <c r="C1829" t="s">
        <v>9</v>
      </c>
      <c r="D1829" t="s">
        <v>347</v>
      </c>
      <c r="E1829" t="s">
        <v>168</v>
      </c>
      <c r="F1829" t="s">
        <v>273</v>
      </c>
      <c r="G1829" t="s">
        <v>9</v>
      </c>
      <c r="H1829" s="1">
        <v>90</v>
      </c>
      <c r="I1829" s="1">
        <v>90</v>
      </c>
      <c r="J1829" s="1">
        <v>0.17670682730923701</v>
      </c>
      <c r="K1829" s="1">
        <v>0.17670682730923701</v>
      </c>
      <c r="L1829" t="s">
        <v>9</v>
      </c>
      <c r="M1829" t="s">
        <v>9</v>
      </c>
      <c r="N1829" t="s">
        <v>357</v>
      </c>
    </row>
    <row r="1830" spans="1:14" x14ac:dyDescent="0.25">
      <c r="A1830" t="s">
        <v>8</v>
      </c>
      <c r="B1830" t="s">
        <v>346</v>
      </c>
      <c r="C1830" t="s">
        <v>9</v>
      </c>
      <c r="D1830" t="s">
        <v>347</v>
      </c>
      <c r="E1830" t="s">
        <v>242</v>
      </c>
      <c r="F1830" t="s">
        <v>248</v>
      </c>
      <c r="G1830" t="s">
        <v>9</v>
      </c>
      <c r="H1830" s="1">
        <v>500</v>
      </c>
      <c r="I1830" s="1">
        <v>500</v>
      </c>
      <c r="J1830" s="1">
        <v>1</v>
      </c>
      <c r="K1830" s="1">
        <v>1</v>
      </c>
      <c r="L1830" t="s">
        <v>9</v>
      </c>
      <c r="M1830" t="s">
        <v>9</v>
      </c>
      <c r="N1830" t="s">
        <v>357</v>
      </c>
    </row>
    <row r="1831" spans="1:14" x14ac:dyDescent="0.25">
      <c r="A1831" t="s">
        <v>8</v>
      </c>
      <c r="B1831" t="s">
        <v>346</v>
      </c>
      <c r="C1831" t="s">
        <v>9</v>
      </c>
      <c r="D1831" t="s">
        <v>347</v>
      </c>
      <c r="E1831" t="s">
        <v>180</v>
      </c>
      <c r="F1831" t="s">
        <v>218</v>
      </c>
      <c r="G1831" t="s">
        <v>215</v>
      </c>
      <c r="H1831" s="1">
        <v>-1</v>
      </c>
      <c r="I1831" s="1">
        <v>0</v>
      </c>
      <c r="J1831" s="1">
        <v>-0.01</v>
      </c>
      <c r="K1831" s="1">
        <v>0</v>
      </c>
      <c r="L1831" t="s">
        <v>9</v>
      </c>
      <c r="M1831" t="s">
        <v>9</v>
      </c>
      <c r="N1831" t="s">
        <v>357</v>
      </c>
    </row>
    <row r="1832" spans="1:14" x14ac:dyDescent="0.25">
      <c r="A1832" t="s">
        <v>8</v>
      </c>
      <c r="B1832" t="s">
        <v>346</v>
      </c>
      <c r="C1832" t="s">
        <v>9</v>
      </c>
      <c r="D1832" t="s">
        <v>347</v>
      </c>
      <c r="E1832" t="s">
        <v>166</v>
      </c>
      <c r="F1832" t="s">
        <v>252</v>
      </c>
      <c r="G1832" t="s">
        <v>9</v>
      </c>
      <c r="H1832" s="1">
        <v>15</v>
      </c>
      <c r="I1832" s="1">
        <v>15</v>
      </c>
      <c r="J1832" s="1">
        <v>3.0120481927710802E-2</v>
      </c>
      <c r="K1832" s="1">
        <v>3.0120481927710802E-2</v>
      </c>
      <c r="L1832" t="s">
        <v>9</v>
      </c>
      <c r="M1832" t="s">
        <v>9</v>
      </c>
      <c r="N1832" t="s">
        <v>357</v>
      </c>
    </row>
    <row r="1833" spans="1:14" x14ac:dyDescent="0.25">
      <c r="A1833" t="s">
        <v>8</v>
      </c>
      <c r="B1833" t="s">
        <v>346</v>
      </c>
      <c r="C1833" t="s">
        <v>9</v>
      </c>
      <c r="D1833" t="s">
        <v>347</v>
      </c>
      <c r="E1833" t="s">
        <v>257</v>
      </c>
      <c r="F1833" t="s">
        <v>340</v>
      </c>
      <c r="G1833" t="s">
        <v>9</v>
      </c>
      <c r="H1833" s="1">
        <v>30</v>
      </c>
      <c r="I1833" s="1">
        <v>30</v>
      </c>
      <c r="J1833" s="1">
        <v>6.02409638554217E-2</v>
      </c>
      <c r="K1833" s="1">
        <v>6.02409638554217E-2</v>
      </c>
      <c r="L1833" t="s">
        <v>9</v>
      </c>
      <c r="M1833" t="s">
        <v>9</v>
      </c>
      <c r="N1833" t="s">
        <v>357</v>
      </c>
    </row>
    <row r="1834" spans="1:14" x14ac:dyDescent="0.25">
      <c r="A1834" t="s">
        <v>8</v>
      </c>
      <c r="B1834" t="s">
        <v>346</v>
      </c>
      <c r="C1834" t="s">
        <v>9</v>
      </c>
      <c r="D1834" t="s">
        <v>347</v>
      </c>
      <c r="E1834" t="s">
        <v>353</v>
      </c>
      <c r="F1834" t="s">
        <v>15</v>
      </c>
      <c r="G1834" t="s">
        <v>9</v>
      </c>
      <c r="H1834" s="1">
        <v>-1</v>
      </c>
      <c r="I1834" s="1">
        <v>0</v>
      </c>
      <c r="J1834" s="1">
        <v>-0.01</v>
      </c>
      <c r="K1834" s="1">
        <v>0</v>
      </c>
      <c r="L1834" t="s">
        <v>9</v>
      </c>
      <c r="M1834" t="s">
        <v>9</v>
      </c>
      <c r="N1834" t="s">
        <v>357</v>
      </c>
    </row>
    <row r="1835" spans="1:14" x14ac:dyDescent="0.25">
      <c r="A1835" t="s">
        <v>8</v>
      </c>
      <c r="B1835" t="s">
        <v>346</v>
      </c>
      <c r="C1835" t="s">
        <v>9</v>
      </c>
      <c r="D1835" t="s">
        <v>347</v>
      </c>
      <c r="E1835" t="s">
        <v>257</v>
      </c>
      <c r="F1835" t="s">
        <v>228</v>
      </c>
      <c r="G1835" t="s">
        <v>9</v>
      </c>
      <c r="H1835" s="1">
        <v>-1</v>
      </c>
      <c r="I1835" s="1">
        <v>0</v>
      </c>
      <c r="J1835" s="1">
        <v>-0.01</v>
      </c>
      <c r="K1835" s="1">
        <v>0</v>
      </c>
      <c r="L1835" t="s">
        <v>9</v>
      </c>
      <c r="M1835" t="s">
        <v>9</v>
      </c>
      <c r="N1835" t="s">
        <v>357</v>
      </c>
    </row>
    <row r="1836" spans="1:14" x14ac:dyDescent="0.25">
      <c r="A1836" t="s">
        <v>8</v>
      </c>
      <c r="B1836" t="s">
        <v>346</v>
      </c>
      <c r="C1836" t="s">
        <v>9</v>
      </c>
      <c r="D1836" t="s">
        <v>347</v>
      </c>
      <c r="E1836" t="s">
        <v>242</v>
      </c>
      <c r="F1836" t="s">
        <v>235</v>
      </c>
      <c r="G1836" t="s">
        <v>9</v>
      </c>
      <c r="H1836" s="1">
        <v>-1</v>
      </c>
      <c r="I1836" s="1">
        <v>0</v>
      </c>
      <c r="J1836" s="1">
        <v>-0.01</v>
      </c>
      <c r="K1836" s="1">
        <v>0</v>
      </c>
      <c r="L1836" t="s">
        <v>9</v>
      </c>
      <c r="M1836" t="s">
        <v>9</v>
      </c>
      <c r="N1836" t="s">
        <v>357</v>
      </c>
    </row>
    <row r="1837" spans="1:14" x14ac:dyDescent="0.25">
      <c r="A1837" t="s">
        <v>8</v>
      </c>
      <c r="B1837" t="s">
        <v>346</v>
      </c>
      <c r="C1837" t="s">
        <v>9</v>
      </c>
      <c r="D1837" t="s">
        <v>347</v>
      </c>
      <c r="E1837" t="s">
        <v>166</v>
      </c>
      <c r="F1837" t="s">
        <v>170</v>
      </c>
      <c r="G1837" t="s">
        <v>9</v>
      </c>
      <c r="H1837" s="1">
        <v>70</v>
      </c>
      <c r="I1837" s="1">
        <v>70</v>
      </c>
      <c r="J1837" s="1">
        <v>0.14457831325301199</v>
      </c>
      <c r="K1837" s="1">
        <v>0.14457831325301199</v>
      </c>
      <c r="L1837" t="s">
        <v>9</v>
      </c>
      <c r="M1837" t="s">
        <v>9</v>
      </c>
      <c r="N1837" t="s">
        <v>357</v>
      </c>
    </row>
    <row r="1838" spans="1:14" x14ac:dyDescent="0.25">
      <c r="A1838" t="s">
        <v>8</v>
      </c>
      <c r="B1838" t="s">
        <v>346</v>
      </c>
      <c r="C1838" t="s">
        <v>9</v>
      </c>
      <c r="D1838" t="s">
        <v>347</v>
      </c>
      <c r="E1838" t="s">
        <v>172</v>
      </c>
      <c r="F1838" t="s">
        <v>9</v>
      </c>
      <c r="G1838" t="s">
        <v>9</v>
      </c>
      <c r="H1838" s="1" t="s">
        <v>9</v>
      </c>
      <c r="I1838" s="1" t="s">
        <v>9</v>
      </c>
      <c r="J1838" s="1" t="s">
        <v>9</v>
      </c>
      <c r="K1838" s="1" t="s">
        <v>9</v>
      </c>
      <c r="L1838">
        <v>-1</v>
      </c>
      <c r="M1838">
        <v>-1</v>
      </c>
      <c r="N1838" t="s">
        <v>357</v>
      </c>
    </row>
    <row r="1839" spans="1:14" x14ac:dyDescent="0.25">
      <c r="A1839" t="s">
        <v>8</v>
      </c>
      <c r="B1839" t="s">
        <v>346</v>
      </c>
      <c r="C1839" t="s">
        <v>9</v>
      </c>
      <c r="D1839" t="s">
        <v>347</v>
      </c>
      <c r="E1839" t="s">
        <v>165</v>
      </c>
      <c r="F1839" t="s">
        <v>9</v>
      </c>
      <c r="G1839" t="s">
        <v>9</v>
      </c>
      <c r="H1839" s="1" t="s">
        <v>9</v>
      </c>
      <c r="I1839" s="1" t="s">
        <v>9</v>
      </c>
      <c r="J1839" s="1" t="s">
        <v>9</v>
      </c>
      <c r="K1839" s="1" t="s">
        <v>9</v>
      </c>
      <c r="L1839">
        <v>28.522089999999999</v>
      </c>
      <c r="M1839">
        <v>28</v>
      </c>
      <c r="N1839" t="s">
        <v>357</v>
      </c>
    </row>
    <row r="1840" spans="1:14" x14ac:dyDescent="0.25">
      <c r="A1840" t="s">
        <v>8</v>
      </c>
      <c r="B1840" t="s">
        <v>346</v>
      </c>
      <c r="C1840" t="s">
        <v>9</v>
      </c>
      <c r="D1840" t="s">
        <v>347</v>
      </c>
      <c r="E1840" t="s">
        <v>168</v>
      </c>
      <c r="F1840" t="s">
        <v>272</v>
      </c>
      <c r="G1840" t="s">
        <v>9</v>
      </c>
      <c r="H1840" s="1">
        <v>30</v>
      </c>
      <c r="I1840" s="1">
        <v>30</v>
      </c>
      <c r="J1840" s="1">
        <v>6.2248995983935698E-2</v>
      </c>
      <c r="K1840" s="1">
        <v>6.2248995983935698E-2</v>
      </c>
      <c r="L1840" t="s">
        <v>9</v>
      </c>
      <c r="M1840" t="s">
        <v>9</v>
      </c>
      <c r="N1840" t="s">
        <v>357</v>
      </c>
    </row>
    <row r="1841" spans="1:14" x14ac:dyDescent="0.25">
      <c r="A1841" t="s">
        <v>8</v>
      </c>
      <c r="B1841" t="s">
        <v>346</v>
      </c>
      <c r="C1841" t="s">
        <v>9</v>
      </c>
      <c r="D1841" t="s">
        <v>347</v>
      </c>
      <c r="E1841" t="s">
        <v>229</v>
      </c>
      <c r="F1841" t="s">
        <v>230</v>
      </c>
      <c r="G1841" t="s">
        <v>9</v>
      </c>
      <c r="H1841" s="1">
        <v>-1</v>
      </c>
      <c r="I1841" s="1">
        <v>0</v>
      </c>
      <c r="J1841" s="1">
        <v>-0.01</v>
      </c>
      <c r="K1841" s="1">
        <v>0</v>
      </c>
      <c r="L1841" t="s">
        <v>9</v>
      </c>
      <c r="M1841" t="s">
        <v>9</v>
      </c>
      <c r="N1841" t="s">
        <v>357</v>
      </c>
    </row>
    <row r="1842" spans="1:14" x14ac:dyDescent="0.25">
      <c r="A1842" t="s">
        <v>8</v>
      </c>
      <c r="B1842" t="s">
        <v>346</v>
      </c>
      <c r="C1842" t="s">
        <v>9</v>
      </c>
      <c r="D1842" t="s">
        <v>347</v>
      </c>
      <c r="E1842" t="s">
        <v>242</v>
      </c>
      <c r="F1842" t="s">
        <v>239</v>
      </c>
      <c r="G1842" t="s">
        <v>9</v>
      </c>
      <c r="H1842" s="1">
        <v>-1</v>
      </c>
      <c r="I1842">
        <v>0</v>
      </c>
      <c r="J1842">
        <v>-0.01</v>
      </c>
      <c r="K1842">
        <v>0</v>
      </c>
      <c r="L1842" t="s">
        <v>9</v>
      </c>
      <c r="M1842" t="s">
        <v>9</v>
      </c>
      <c r="N1842" t="s">
        <v>357</v>
      </c>
    </row>
    <row r="1843" spans="1:14" x14ac:dyDescent="0.25">
      <c r="A1843" t="s">
        <v>8</v>
      </c>
      <c r="B1843" t="s">
        <v>346</v>
      </c>
      <c r="C1843" t="s">
        <v>9</v>
      </c>
      <c r="D1843" t="s">
        <v>347</v>
      </c>
      <c r="E1843" t="s">
        <v>229</v>
      </c>
      <c r="F1843" t="s">
        <v>248</v>
      </c>
      <c r="G1843" t="s">
        <v>9</v>
      </c>
      <c r="H1843">
        <v>500</v>
      </c>
      <c r="I1843">
        <v>500</v>
      </c>
      <c r="J1843">
        <v>1</v>
      </c>
      <c r="K1843">
        <v>1</v>
      </c>
      <c r="L1843" s="1" t="s">
        <v>9</v>
      </c>
      <c r="M1843" s="1" t="s">
        <v>9</v>
      </c>
      <c r="N1843" t="s">
        <v>357</v>
      </c>
    </row>
    <row r="1844" spans="1:14" x14ac:dyDescent="0.25">
      <c r="A1844" t="s">
        <v>8</v>
      </c>
      <c r="B1844" t="s">
        <v>346</v>
      </c>
      <c r="C1844" t="s">
        <v>9</v>
      </c>
      <c r="D1844" t="s">
        <v>347</v>
      </c>
      <c r="E1844" t="s">
        <v>180</v>
      </c>
      <c r="F1844" t="s">
        <v>219</v>
      </c>
      <c r="G1844" t="s">
        <v>216</v>
      </c>
      <c r="H1844">
        <v>-1</v>
      </c>
      <c r="I1844">
        <v>0</v>
      </c>
      <c r="J1844">
        <v>-0.01</v>
      </c>
      <c r="K1844">
        <v>0</v>
      </c>
      <c r="L1844" s="1" t="s">
        <v>9</v>
      </c>
      <c r="M1844" s="1" t="s">
        <v>9</v>
      </c>
      <c r="N1844" t="s">
        <v>357</v>
      </c>
    </row>
    <row r="1845" spans="1:14" x14ac:dyDescent="0.25">
      <c r="A1845" t="s">
        <v>8</v>
      </c>
      <c r="B1845" t="s">
        <v>346</v>
      </c>
      <c r="C1845" t="s">
        <v>9</v>
      </c>
      <c r="D1845" t="s">
        <v>347</v>
      </c>
      <c r="E1845" t="s">
        <v>242</v>
      </c>
      <c r="F1845" t="s">
        <v>237</v>
      </c>
      <c r="G1845" t="s">
        <v>9</v>
      </c>
      <c r="H1845" s="1">
        <v>-1</v>
      </c>
      <c r="I1845" s="1">
        <v>0</v>
      </c>
      <c r="J1845" s="1">
        <v>-0.01</v>
      </c>
      <c r="K1845" s="1">
        <v>0</v>
      </c>
      <c r="L1845" t="s">
        <v>9</v>
      </c>
      <c r="M1845" t="s">
        <v>9</v>
      </c>
      <c r="N1845" t="s">
        <v>357</v>
      </c>
    </row>
    <row r="1846" spans="1:14" x14ac:dyDescent="0.25">
      <c r="A1846" t="s">
        <v>8</v>
      </c>
      <c r="B1846" t="s">
        <v>346</v>
      </c>
      <c r="C1846" t="s">
        <v>9</v>
      </c>
      <c r="D1846" t="s">
        <v>347</v>
      </c>
      <c r="E1846" t="s">
        <v>168</v>
      </c>
      <c r="F1846" t="s">
        <v>248</v>
      </c>
      <c r="G1846" t="s">
        <v>9</v>
      </c>
      <c r="H1846" s="1">
        <v>-1</v>
      </c>
      <c r="I1846" s="1">
        <v>0</v>
      </c>
      <c r="J1846" s="1">
        <v>-0.01</v>
      </c>
      <c r="K1846" s="1">
        <v>0</v>
      </c>
      <c r="L1846" t="s">
        <v>9</v>
      </c>
      <c r="M1846" t="s">
        <v>9</v>
      </c>
      <c r="N1846" t="s">
        <v>357</v>
      </c>
    </row>
    <row r="1847" spans="1:14" x14ac:dyDescent="0.25">
      <c r="A1847" t="s">
        <v>8</v>
      </c>
      <c r="B1847" t="s">
        <v>346</v>
      </c>
      <c r="C1847" t="s">
        <v>9</v>
      </c>
      <c r="D1847" t="s">
        <v>347</v>
      </c>
      <c r="E1847" t="s">
        <v>257</v>
      </c>
      <c r="F1847" t="s">
        <v>262</v>
      </c>
      <c r="G1847" t="s">
        <v>9</v>
      </c>
      <c r="H1847" s="1">
        <v>20</v>
      </c>
      <c r="I1847" s="1">
        <v>20</v>
      </c>
      <c r="J1847" s="1">
        <v>4.0160642570281103E-2</v>
      </c>
      <c r="K1847" s="1">
        <v>4.0160642570281103E-2</v>
      </c>
      <c r="L1847" t="s">
        <v>9</v>
      </c>
      <c r="M1847" t="s">
        <v>9</v>
      </c>
      <c r="N1847" t="s">
        <v>357</v>
      </c>
    </row>
    <row r="1848" spans="1:14" x14ac:dyDescent="0.25">
      <c r="A1848" t="s">
        <v>8</v>
      </c>
      <c r="B1848" t="s">
        <v>346</v>
      </c>
      <c r="C1848" t="s">
        <v>9</v>
      </c>
      <c r="D1848" t="s">
        <v>347</v>
      </c>
      <c r="E1848" t="s">
        <v>168</v>
      </c>
      <c r="F1848" t="s">
        <v>274</v>
      </c>
      <c r="G1848" t="s">
        <v>9</v>
      </c>
      <c r="H1848" s="1">
        <v>55</v>
      </c>
      <c r="I1848" s="1">
        <v>55</v>
      </c>
      <c r="J1848" s="1">
        <v>0.11244979919678701</v>
      </c>
      <c r="K1848" s="1">
        <v>0.11244979919678701</v>
      </c>
      <c r="L1848" t="s">
        <v>9</v>
      </c>
      <c r="M1848" t="s">
        <v>9</v>
      </c>
      <c r="N1848" t="s">
        <v>357</v>
      </c>
    </row>
    <row r="1849" spans="1:14" x14ac:dyDescent="0.25">
      <c r="A1849" t="s">
        <v>8</v>
      </c>
      <c r="B1849" t="s">
        <v>346</v>
      </c>
      <c r="C1849" t="s">
        <v>9</v>
      </c>
      <c r="D1849" t="s">
        <v>347</v>
      </c>
      <c r="E1849" t="s">
        <v>242</v>
      </c>
      <c r="F1849" t="s">
        <v>236</v>
      </c>
      <c r="G1849" t="s">
        <v>9</v>
      </c>
      <c r="H1849" s="1">
        <v>-1</v>
      </c>
      <c r="I1849" s="1">
        <v>0</v>
      </c>
      <c r="J1849" s="1">
        <v>-0.01</v>
      </c>
      <c r="K1849" s="1">
        <v>0</v>
      </c>
      <c r="L1849" t="s">
        <v>9</v>
      </c>
      <c r="M1849" t="s">
        <v>9</v>
      </c>
      <c r="N1849" t="s">
        <v>357</v>
      </c>
    </row>
    <row r="1850" spans="1:14" x14ac:dyDescent="0.25">
      <c r="A1850" t="s">
        <v>8</v>
      </c>
      <c r="B1850" t="s">
        <v>63</v>
      </c>
      <c r="C1850" t="s">
        <v>9</v>
      </c>
      <c r="D1850" t="s">
        <v>64</v>
      </c>
      <c r="E1850" t="s">
        <v>257</v>
      </c>
      <c r="F1850" t="s">
        <v>258</v>
      </c>
      <c r="G1850" t="s">
        <v>9</v>
      </c>
      <c r="H1850" s="1">
        <v>50</v>
      </c>
      <c r="I1850" s="1">
        <v>50</v>
      </c>
      <c r="J1850" s="1">
        <v>0.26395939086294401</v>
      </c>
      <c r="K1850" s="1">
        <v>0.26395939086294401</v>
      </c>
      <c r="L1850" t="s">
        <v>9</v>
      </c>
      <c r="M1850" t="s">
        <v>9</v>
      </c>
      <c r="N1850" t="s">
        <v>357</v>
      </c>
    </row>
    <row r="1851" spans="1:14" x14ac:dyDescent="0.25">
      <c r="A1851" t="s">
        <v>8</v>
      </c>
      <c r="B1851" t="s">
        <v>63</v>
      </c>
      <c r="C1851" t="s">
        <v>9</v>
      </c>
      <c r="D1851" t="s">
        <v>64</v>
      </c>
      <c r="E1851" t="s">
        <v>166</v>
      </c>
      <c r="F1851" t="s">
        <v>253</v>
      </c>
      <c r="G1851" t="s">
        <v>9</v>
      </c>
      <c r="H1851" s="1">
        <v>20</v>
      </c>
      <c r="I1851" s="1">
        <v>20</v>
      </c>
      <c r="J1851" s="1">
        <v>0.10659898477157401</v>
      </c>
      <c r="K1851" s="1">
        <v>0.10659898477157401</v>
      </c>
      <c r="L1851" t="s">
        <v>9</v>
      </c>
      <c r="M1851" t="s">
        <v>9</v>
      </c>
      <c r="N1851" t="s">
        <v>357</v>
      </c>
    </row>
    <row r="1852" spans="1:14" x14ac:dyDescent="0.25">
      <c r="A1852" t="s">
        <v>8</v>
      </c>
      <c r="B1852" t="s">
        <v>63</v>
      </c>
      <c r="C1852" t="s">
        <v>9</v>
      </c>
      <c r="D1852" t="s">
        <v>64</v>
      </c>
      <c r="E1852" t="s">
        <v>257</v>
      </c>
      <c r="F1852" t="s">
        <v>260</v>
      </c>
      <c r="G1852" t="s">
        <v>9</v>
      </c>
      <c r="H1852" s="1">
        <v>40</v>
      </c>
      <c r="I1852" s="1">
        <v>40</v>
      </c>
      <c r="J1852" s="1">
        <v>0.208121827411168</v>
      </c>
      <c r="K1852" s="1">
        <v>0.208121827411168</v>
      </c>
      <c r="L1852" t="s">
        <v>9</v>
      </c>
      <c r="M1852" t="s">
        <v>9</v>
      </c>
      <c r="N1852" t="s">
        <v>357</v>
      </c>
    </row>
    <row r="1853" spans="1:14" x14ac:dyDescent="0.25">
      <c r="A1853" t="s">
        <v>8</v>
      </c>
      <c r="B1853" t="s">
        <v>63</v>
      </c>
      <c r="C1853" t="s">
        <v>9</v>
      </c>
      <c r="D1853" t="s">
        <v>64</v>
      </c>
      <c r="E1853" t="s">
        <v>229</v>
      </c>
      <c r="F1853" t="s">
        <v>231</v>
      </c>
      <c r="G1853" t="s">
        <v>9</v>
      </c>
      <c r="H1853" s="1">
        <v>140</v>
      </c>
      <c r="I1853" s="1">
        <v>140</v>
      </c>
      <c r="J1853" s="1">
        <v>0.71573604060913698</v>
      </c>
      <c r="K1853" s="1">
        <v>0.71573604060913698</v>
      </c>
      <c r="L1853" t="s">
        <v>9</v>
      </c>
      <c r="M1853" t="s">
        <v>9</v>
      </c>
      <c r="N1853" t="s">
        <v>357</v>
      </c>
    </row>
    <row r="1854" spans="1:14" x14ac:dyDescent="0.25">
      <c r="A1854" t="s">
        <v>8</v>
      </c>
      <c r="B1854" t="s">
        <v>63</v>
      </c>
      <c r="C1854" t="s">
        <v>9</v>
      </c>
      <c r="D1854" t="s">
        <v>64</v>
      </c>
      <c r="E1854" t="s">
        <v>242</v>
      </c>
      <c r="F1854" t="s">
        <v>236</v>
      </c>
      <c r="G1854" t="s">
        <v>9</v>
      </c>
      <c r="H1854" s="1">
        <v>-1</v>
      </c>
      <c r="I1854" s="1">
        <v>0</v>
      </c>
      <c r="J1854" s="1">
        <v>-0.01</v>
      </c>
      <c r="K1854" s="1">
        <v>0</v>
      </c>
      <c r="L1854" t="s">
        <v>9</v>
      </c>
      <c r="M1854" t="s">
        <v>9</v>
      </c>
      <c r="N1854" t="s">
        <v>357</v>
      </c>
    </row>
    <row r="1855" spans="1:14" x14ac:dyDescent="0.25">
      <c r="A1855" t="s">
        <v>8</v>
      </c>
      <c r="B1855" t="s">
        <v>63</v>
      </c>
      <c r="C1855" t="s">
        <v>9</v>
      </c>
      <c r="D1855" t="s">
        <v>64</v>
      </c>
      <c r="E1855" t="s">
        <v>166</v>
      </c>
      <c r="F1855" t="s">
        <v>167</v>
      </c>
      <c r="G1855" t="s">
        <v>9</v>
      </c>
      <c r="H1855" s="1">
        <v>-1</v>
      </c>
      <c r="I1855" s="1">
        <v>0</v>
      </c>
      <c r="J1855" s="1">
        <v>-0.01</v>
      </c>
      <c r="K1855" s="1">
        <v>0</v>
      </c>
      <c r="L1855" t="s">
        <v>9</v>
      </c>
      <c r="M1855" t="s">
        <v>9</v>
      </c>
      <c r="N1855" t="s">
        <v>357</v>
      </c>
    </row>
    <row r="1856" spans="1:14" x14ac:dyDescent="0.25">
      <c r="A1856" t="s">
        <v>8</v>
      </c>
      <c r="B1856" t="s">
        <v>63</v>
      </c>
      <c r="C1856" t="s">
        <v>9</v>
      </c>
      <c r="D1856" t="s">
        <v>64</v>
      </c>
      <c r="E1856" t="s">
        <v>257</v>
      </c>
      <c r="F1856" t="s">
        <v>262</v>
      </c>
      <c r="G1856" t="s">
        <v>9</v>
      </c>
      <c r="H1856" s="1">
        <v>5</v>
      </c>
      <c r="I1856" s="1">
        <v>5</v>
      </c>
      <c r="J1856" s="1">
        <v>2.5380710659898501E-2</v>
      </c>
      <c r="K1856" s="1">
        <v>2.5380710659898501E-2</v>
      </c>
      <c r="L1856" t="s">
        <v>9</v>
      </c>
      <c r="M1856" t="s">
        <v>9</v>
      </c>
      <c r="N1856" t="s">
        <v>357</v>
      </c>
    </row>
    <row r="1857" spans="1:14" x14ac:dyDescent="0.25">
      <c r="A1857" t="s">
        <v>8</v>
      </c>
      <c r="B1857" t="s">
        <v>63</v>
      </c>
      <c r="C1857" t="s">
        <v>9</v>
      </c>
      <c r="D1857" t="s">
        <v>64</v>
      </c>
      <c r="E1857" t="s">
        <v>257</v>
      </c>
      <c r="F1857" t="s">
        <v>259</v>
      </c>
      <c r="G1857" t="s">
        <v>9</v>
      </c>
      <c r="H1857" s="1">
        <v>65</v>
      </c>
      <c r="I1857" s="1">
        <v>65</v>
      </c>
      <c r="J1857" s="1">
        <v>0.33502538071066001</v>
      </c>
      <c r="K1857" s="1">
        <v>0.33502538071066001</v>
      </c>
      <c r="L1857" t="s">
        <v>9</v>
      </c>
      <c r="M1857" t="s">
        <v>9</v>
      </c>
      <c r="N1857" t="s">
        <v>357</v>
      </c>
    </row>
    <row r="1858" spans="1:14" x14ac:dyDescent="0.25">
      <c r="A1858" t="s">
        <v>8</v>
      </c>
      <c r="B1858" t="s">
        <v>63</v>
      </c>
      <c r="C1858" t="s">
        <v>9</v>
      </c>
      <c r="D1858" t="s">
        <v>64</v>
      </c>
      <c r="E1858" t="s">
        <v>166</v>
      </c>
      <c r="F1858" t="s">
        <v>171</v>
      </c>
      <c r="G1858" t="s">
        <v>9</v>
      </c>
      <c r="H1858" s="1">
        <v>-1</v>
      </c>
      <c r="I1858" s="1">
        <v>0</v>
      </c>
      <c r="J1858" s="1">
        <v>-0.01</v>
      </c>
      <c r="K1858" s="1">
        <v>0</v>
      </c>
      <c r="L1858" t="s">
        <v>9</v>
      </c>
      <c r="M1858" t="s">
        <v>9</v>
      </c>
      <c r="N1858" t="s">
        <v>357</v>
      </c>
    </row>
    <row r="1859" spans="1:14" x14ac:dyDescent="0.25">
      <c r="A1859" t="s">
        <v>8</v>
      </c>
      <c r="B1859" t="s">
        <v>63</v>
      </c>
      <c r="C1859" t="s">
        <v>9</v>
      </c>
      <c r="D1859" t="s">
        <v>64</v>
      </c>
      <c r="E1859" t="s">
        <v>232</v>
      </c>
      <c r="F1859" t="s">
        <v>9</v>
      </c>
      <c r="G1859" t="s">
        <v>9</v>
      </c>
      <c r="H1859" s="1">
        <v>195</v>
      </c>
      <c r="I1859" s="1">
        <v>195</v>
      </c>
      <c r="J1859" s="1">
        <v>1</v>
      </c>
      <c r="K1859" s="1">
        <v>1</v>
      </c>
      <c r="L1859" t="s">
        <v>9</v>
      </c>
      <c r="M1859" t="s">
        <v>9</v>
      </c>
      <c r="N1859" t="s">
        <v>357</v>
      </c>
    </row>
    <row r="1860" spans="1:14" x14ac:dyDescent="0.25">
      <c r="A1860" t="s">
        <v>8</v>
      </c>
      <c r="B1860" t="s">
        <v>63</v>
      </c>
      <c r="C1860" t="s">
        <v>9</v>
      </c>
      <c r="D1860" t="s">
        <v>64</v>
      </c>
      <c r="E1860" t="s">
        <v>180</v>
      </c>
      <c r="F1860" t="s">
        <v>228</v>
      </c>
      <c r="G1860" t="s">
        <v>228</v>
      </c>
      <c r="H1860" s="1">
        <v>175</v>
      </c>
      <c r="I1860" s="1">
        <v>175</v>
      </c>
      <c r="J1860" s="1">
        <v>0.87817258883248706</v>
      </c>
      <c r="K1860" s="1">
        <v>0.87817258883248706</v>
      </c>
      <c r="L1860" t="s">
        <v>9</v>
      </c>
      <c r="M1860" t="s">
        <v>9</v>
      </c>
      <c r="N1860" t="s">
        <v>357</v>
      </c>
    </row>
    <row r="1861" spans="1:14" x14ac:dyDescent="0.25">
      <c r="A1861" t="s">
        <v>8</v>
      </c>
      <c r="B1861" t="s">
        <v>63</v>
      </c>
      <c r="C1861" t="s">
        <v>9</v>
      </c>
      <c r="D1861" t="s">
        <v>64</v>
      </c>
      <c r="E1861" t="s">
        <v>257</v>
      </c>
      <c r="F1861" t="s">
        <v>280</v>
      </c>
      <c r="G1861" t="s">
        <v>9</v>
      </c>
      <c r="H1861" s="1">
        <v>-1</v>
      </c>
      <c r="I1861" s="1">
        <v>0</v>
      </c>
      <c r="J1861" s="1">
        <v>-0.01</v>
      </c>
      <c r="K1861" s="1">
        <v>0</v>
      </c>
      <c r="L1861" t="s">
        <v>9</v>
      </c>
      <c r="M1861" t="s">
        <v>9</v>
      </c>
      <c r="N1861" t="s">
        <v>357</v>
      </c>
    </row>
    <row r="1862" spans="1:14" x14ac:dyDescent="0.25">
      <c r="A1862" t="s">
        <v>8</v>
      </c>
      <c r="B1862" t="s">
        <v>63</v>
      </c>
      <c r="C1862" t="s">
        <v>9</v>
      </c>
      <c r="D1862" t="s">
        <v>64</v>
      </c>
      <c r="E1862" t="s">
        <v>353</v>
      </c>
      <c r="F1862" t="s">
        <v>14</v>
      </c>
      <c r="G1862" t="s">
        <v>9</v>
      </c>
      <c r="H1862" s="1">
        <v>-1</v>
      </c>
      <c r="I1862" s="1">
        <v>0</v>
      </c>
      <c r="J1862" s="1">
        <v>-0.01</v>
      </c>
      <c r="K1862" s="1">
        <v>0</v>
      </c>
      <c r="L1862" t="s">
        <v>9</v>
      </c>
      <c r="M1862" t="s">
        <v>9</v>
      </c>
      <c r="N1862" t="s">
        <v>357</v>
      </c>
    </row>
    <row r="1863" spans="1:14" x14ac:dyDescent="0.25">
      <c r="A1863" t="s">
        <v>8</v>
      </c>
      <c r="B1863" t="s">
        <v>63</v>
      </c>
      <c r="C1863" t="s">
        <v>9</v>
      </c>
      <c r="D1863" t="s">
        <v>64</v>
      </c>
      <c r="E1863" t="s">
        <v>168</v>
      </c>
      <c r="F1863" t="s">
        <v>271</v>
      </c>
      <c r="G1863" t="s">
        <v>9</v>
      </c>
      <c r="H1863" s="1">
        <v>55</v>
      </c>
      <c r="I1863" s="1">
        <v>55</v>
      </c>
      <c r="J1863" s="1">
        <v>0.269035532994924</v>
      </c>
      <c r="K1863" s="1">
        <v>0.269035532994924</v>
      </c>
      <c r="L1863" t="s">
        <v>9</v>
      </c>
      <c r="M1863" t="s">
        <v>9</v>
      </c>
      <c r="N1863" t="s">
        <v>357</v>
      </c>
    </row>
    <row r="1864" spans="1:14" x14ac:dyDescent="0.25">
      <c r="A1864" t="s">
        <v>8</v>
      </c>
      <c r="B1864" t="s">
        <v>63</v>
      </c>
      <c r="C1864" t="s">
        <v>9</v>
      </c>
      <c r="D1864" t="s">
        <v>64</v>
      </c>
      <c r="E1864" t="s">
        <v>257</v>
      </c>
      <c r="F1864" t="s">
        <v>261</v>
      </c>
      <c r="G1864" t="s">
        <v>9</v>
      </c>
      <c r="H1864" s="1">
        <v>15</v>
      </c>
      <c r="I1864" s="1">
        <v>15</v>
      </c>
      <c r="J1864" s="1">
        <v>7.6142131979695396E-2</v>
      </c>
      <c r="K1864" s="1">
        <v>7.6142131979695396E-2</v>
      </c>
      <c r="L1864" t="s">
        <v>9</v>
      </c>
      <c r="M1864" t="s">
        <v>9</v>
      </c>
      <c r="N1864" t="s">
        <v>357</v>
      </c>
    </row>
    <row r="1865" spans="1:14" x14ac:dyDescent="0.25">
      <c r="A1865" t="s">
        <v>8</v>
      </c>
      <c r="B1865" t="s">
        <v>63</v>
      </c>
      <c r="C1865" t="s">
        <v>9</v>
      </c>
      <c r="D1865" t="s">
        <v>64</v>
      </c>
      <c r="E1865" t="s">
        <v>180</v>
      </c>
      <c r="F1865" t="s">
        <v>218</v>
      </c>
      <c r="G1865" t="s">
        <v>215</v>
      </c>
      <c r="H1865" s="1">
        <v>-1</v>
      </c>
      <c r="I1865" s="1">
        <v>0</v>
      </c>
      <c r="J1865" s="1">
        <v>-0.01</v>
      </c>
      <c r="K1865" s="1">
        <v>0</v>
      </c>
      <c r="L1865" t="s">
        <v>9</v>
      </c>
      <c r="M1865" t="s">
        <v>9</v>
      </c>
      <c r="N1865" t="s">
        <v>357</v>
      </c>
    </row>
    <row r="1866" spans="1:14" x14ac:dyDescent="0.25">
      <c r="A1866" t="s">
        <v>8</v>
      </c>
      <c r="B1866" t="s">
        <v>63</v>
      </c>
      <c r="C1866" t="s">
        <v>9</v>
      </c>
      <c r="D1866" t="s">
        <v>64</v>
      </c>
      <c r="E1866" t="s">
        <v>242</v>
      </c>
      <c r="F1866" t="s">
        <v>248</v>
      </c>
      <c r="G1866" t="s">
        <v>9</v>
      </c>
      <c r="H1866" s="1">
        <v>-1</v>
      </c>
      <c r="I1866" s="1">
        <v>0</v>
      </c>
      <c r="J1866" s="1">
        <v>-0.01</v>
      </c>
      <c r="K1866" s="1">
        <v>0</v>
      </c>
      <c r="L1866" t="s">
        <v>9</v>
      </c>
      <c r="M1866" t="s">
        <v>9</v>
      </c>
      <c r="N1866" t="s">
        <v>357</v>
      </c>
    </row>
    <row r="1867" spans="1:14" x14ac:dyDescent="0.25">
      <c r="A1867" t="s">
        <v>8</v>
      </c>
      <c r="B1867" t="s">
        <v>63</v>
      </c>
      <c r="C1867" t="s">
        <v>9</v>
      </c>
      <c r="D1867" t="s">
        <v>64</v>
      </c>
      <c r="E1867" t="s">
        <v>353</v>
      </c>
      <c r="F1867" t="s">
        <v>15</v>
      </c>
      <c r="G1867" t="s">
        <v>9</v>
      </c>
      <c r="H1867" s="1">
        <v>-1</v>
      </c>
      <c r="I1867" s="1">
        <v>0</v>
      </c>
      <c r="J1867" s="1">
        <v>-0.01</v>
      </c>
      <c r="K1867" s="1">
        <v>0</v>
      </c>
      <c r="L1867" t="s">
        <v>9</v>
      </c>
      <c r="M1867" t="s">
        <v>9</v>
      </c>
      <c r="N1867" t="s">
        <v>357</v>
      </c>
    </row>
    <row r="1868" spans="1:14" x14ac:dyDescent="0.25">
      <c r="A1868" t="s">
        <v>8</v>
      </c>
      <c r="B1868" t="s">
        <v>63</v>
      </c>
      <c r="C1868" t="s">
        <v>9</v>
      </c>
      <c r="D1868" t="s">
        <v>64</v>
      </c>
      <c r="E1868" t="s">
        <v>242</v>
      </c>
      <c r="F1868" t="s">
        <v>238</v>
      </c>
      <c r="G1868" t="s">
        <v>9</v>
      </c>
      <c r="H1868" s="1">
        <v>-1</v>
      </c>
      <c r="I1868" s="1">
        <v>0</v>
      </c>
      <c r="J1868" s="1">
        <v>-0.01</v>
      </c>
      <c r="K1868" s="1">
        <v>0</v>
      </c>
      <c r="L1868" t="s">
        <v>9</v>
      </c>
      <c r="M1868" t="s">
        <v>9</v>
      </c>
      <c r="N1868" t="s">
        <v>357</v>
      </c>
    </row>
    <row r="1869" spans="1:14" x14ac:dyDescent="0.25">
      <c r="A1869" t="s">
        <v>8</v>
      </c>
      <c r="B1869" t="s">
        <v>63</v>
      </c>
      <c r="C1869" t="s">
        <v>9</v>
      </c>
      <c r="D1869" t="s">
        <v>64</v>
      </c>
      <c r="E1869" t="s">
        <v>166</v>
      </c>
      <c r="F1869" t="s">
        <v>170</v>
      </c>
      <c r="G1869" t="s">
        <v>9</v>
      </c>
      <c r="H1869" s="1">
        <v>5</v>
      </c>
      <c r="I1869" s="1">
        <v>5</v>
      </c>
      <c r="J1869" s="1">
        <v>2.5380710659898501E-2</v>
      </c>
      <c r="K1869" s="1">
        <v>2.5380710659898501E-2</v>
      </c>
      <c r="L1869" t="s">
        <v>9</v>
      </c>
      <c r="M1869" t="s">
        <v>9</v>
      </c>
      <c r="N1869" t="s">
        <v>357</v>
      </c>
    </row>
    <row r="1870" spans="1:14" x14ac:dyDescent="0.25">
      <c r="A1870" t="s">
        <v>8</v>
      </c>
      <c r="B1870" t="s">
        <v>63</v>
      </c>
      <c r="C1870" t="s">
        <v>9</v>
      </c>
      <c r="D1870" t="s">
        <v>64</v>
      </c>
      <c r="E1870" t="s">
        <v>168</v>
      </c>
      <c r="F1870" t="s">
        <v>248</v>
      </c>
      <c r="G1870" t="s">
        <v>9</v>
      </c>
      <c r="H1870" s="1">
        <v>-1</v>
      </c>
      <c r="I1870" s="1">
        <v>0</v>
      </c>
      <c r="J1870" s="1">
        <v>-0.01</v>
      </c>
      <c r="K1870" s="1">
        <v>0</v>
      </c>
      <c r="L1870" t="s">
        <v>9</v>
      </c>
      <c r="M1870" t="s">
        <v>9</v>
      </c>
      <c r="N1870" t="s">
        <v>357</v>
      </c>
    </row>
    <row r="1871" spans="1:14" x14ac:dyDescent="0.25">
      <c r="A1871" t="s">
        <v>8</v>
      </c>
      <c r="B1871" t="s">
        <v>63</v>
      </c>
      <c r="C1871" t="s">
        <v>9</v>
      </c>
      <c r="D1871" t="s">
        <v>64</v>
      </c>
      <c r="E1871" t="s">
        <v>229</v>
      </c>
      <c r="F1871" t="s">
        <v>248</v>
      </c>
      <c r="G1871" t="s">
        <v>9</v>
      </c>
      <c r="H1871" s="1">
        <v>25</v>
      </c>
      <c r="I1871" s="1">
        <v>25</v>
      </c>
      <c r="J1871" s="1">
        <v>0.131979695431472</v>
      </c>
      <c r="K1871" s="1">
        <v>0.131979695431472</v>
      </c>
      <c r="L1871" t="s">
        <v>9</v>
      </c>
      <c r="M1871" t="s">
        <v>9</v>
      </c>
      <c r="N1871" t="s">
        <v>357</v>
      </c>
    </row>
    <row r="1872" spans="1:14" x14ac:dyDescent="0.25">
      <c r="A1872" t="s">
        <v>8</v>
      </c>
      <c r="B1872" t="s">
        <v>63</v>
      </c>
      <c r="C1872" t="s">
        <v>9</v>
      </c>
      <c r="D1872" t="s">
        <v>64</v>
      </c>
      <c r="E1872" t="s">
        <v>242</v>
      </c>
      <c r="F1872" t="s">
        <v>237</v>
      </c>
      <c r="G1872" t="s">
        <v>9</v>
      </c>
      <c r="H1872" s="1">
        <v>5</v>
      </c>
      <c r="I1872" s="1">
        <v>5</v>
      </c>
      <c r="J1872" s="1">
        <v>2.5380710659898501E-2</v>
      </c>
      <c r="K1872" s="1">
        <v>2.5380710659898501E-2</v>
      </c>
      <c r="L1872" t="s">
        <v>9</v>
      </c>
      <c r="M1872" t="s">
        <v>9</v>
      </c>
      <c r="N1872" t="s">
        <v>357</v>
      </c>
    </row>
    <row r="1873" spans="1:14" x14ac:dyDescent="0.25">
      <c r="A1873" t="s">
        <v>8</v>
      </c>
      <c r="B1873" t="s">
        <v>63</v>
      </c>
      <c r="C1873" t="s">
        <v>9</v>
      </c>
      <c r="D1873" t="s">
        <v>64</v>
      </c>
      <c r="E1873" t="s">
        <v>180</v>
      </c>
      <c r="F1873" t="s">
        <v>219</v>
      </c>
      <c r="G1873" t="s">
        <v>216</v>
      </c>
      <c r="H1873" s="1">
        <v>25</v>
      </c>
      <c r="I1873" s="1">
        <v>25</v>
      </c>
      <c r="J1873" s="1">
        <v>0.121827411167513</v>
      </c>
      <c r="K1873" s="1">
        <v>0.121827411167513</v>
      </c>
      <c r="L1873" t="s">
        <v>9</v>
      </c>
      <c r="M1873" t="s">
        <v>9</v>
      </c>
      <c r="N1873" t="s">
        <v>357</v>
      </c>
    </row>
    <row r="1874" spans="1:14" x14ac:dyDescent="0.25">
      <c r="A1874" t="s">
        <v>8</v>
      </c>
      <c r="B1874" t="s">
        <v>63</v>
      </c>
      <c r="C1874" t="s">
        <v>9</v>
      </c>
      <c r="D1874" t="s">
        <v>64</v>
      </c>
      <c r="E1874" t="s">
        <v>229</v>
      </c>
      <c r="F1874" t="s">
        <v>230</v>
      </c>
      <c r="G1874" t="s">
        <v>9</v>
      </c>
      <c r="H1874" s="1">
        <v>30</v>
      </c>
      <c r="I1874" s="1">
        <v>30</v>
      </c>
      <c r="J1874" s="1">
        <v>0.15228426395939099</v>
      </c>
      <c r="K1874" s="1">
        <v>0.15228426395939099</v>
      </c>
      <c r="L1874" t="s">
        <v>9</v>
      </c>
      <c r="M1874" t="s">
        <v>9</v>
      </c>
      <c r="N1874" t="s">
        <v>357</v>
      </c>
    </row>
    <row r="1875" spans="1:14" x14ac:dyDescent="0.25">
      <c r="A1875" t="s">
        <v>8</v>
      </c>
      <c r="B1875" t="s">
        <v>63</v>
      </c>
      <c r="C1875" t="s">
        <v>9</v>
      </c>
      <c r="D1875" t="s">
        <v>64</v>
      </c>
      <c r="E1875" t="s">
        <v>168</v>
      </c>
      <c r="F1875" t="s">
        <v>273</v>
      </c>
      <c r="G1875" t="s">
        <v>9</v>
      </c>
      <c r="H1875" s="1">
        <v>75</v>
      </c>
      <c r="I1875" s="1">
        <v>75</v>
      </c>
      <c r="J1875" s="1">
        <v>0.38071065989847702</v>
      </c>
      <c r="K1875" s="1">
        <v>0.38071065989847702</v>
      </c>
      <c r="L1875" t="s">
        <v>9</v>
      </c>
      <c r="M1875" t="s">
        <v>9</v>
      </c>
      <c r="N1875" t="s">
        <v>357</v>
      </c>
    </row>
    <row r="1876" spans="1:14" x14ac:dyDescent="0.25">
      <c r="A1876" t="s">
        <v>8</v>
      </c>
      <c r="B1876" t="s">
        <v>63</v>
      </c>
      <c r="C1876" t="s">
        <v>9</v>
      </c>
      <c r="D1876" t="s">
        <v>64</v>
      </c>
      <c r="E1876" t="s">
        <v>257</v>
      </c>
      <c r="F1876" t="s">
        <v>228</v>
      </c>
      <c r="G1876" t="s">
        <v>9</v>
      </c>
      <c r="H1876" s="1">
        <v>-1</v>
      </c>
      <c r="I1876" s="1">
        <v>0</v>
      </c>
      <c r="J1876" s="1">
        <v>-0.01</v>
      </c>
      <c r="K1876" s="1">
        <v>0</v>
      </c>
      <c r="L1876" t="s">
        <v>9</v>
      </c>
      <c r="M1876" t="s">
        <v>9</v>
      </c>
      <c r="N1876" t="s">
        <v>357</v>
      </c>
    </row>
    <row r="1877" spans="1:14" x14ac:dyDescent="0.25">
      <c r="A1877" t="s">
        <v>8</v>
      </c>
      <c r="B1877" t="s">
        <v>63</v>
      </c>
      <c r="C1877" t="s">
        <v>9</v>
      </c>
      <c r="D1877" t="s">
        <v>64</v>
      </c>
      <c r="E1877" t="s">
        <v>242</v>
      </c>
      <c r="F1877" t="s">
        <v>239</v>
      </c>
      <c r="G1877" t="s">
        <v>9</v>
      </c>
      <c r="H1877" s="1">
        <v>55</v>
      </c>
      <c r="I1877" s="1">
        <v>55</v>
      </c>
      <c r="J1877" s="1">
        <v>0.269035532994924</v>
      </c>
      <c r="K1877" s="1">
        <v>0.269035532994924</v>
      </c>
      <c r="L1877" t="s">
        <v>9</v>
      </c>
      <c r="M1877" t="s">
        <v>9</v>
      </c>
      <c r="N1877" t="s">
        <v>357</v>
      </c>
    </row>
    <row r="1878" spans="1:14" x14ac:dyDescent="0.25">
      <c r="A1878" t="s">
        <v>8</v>
      </c>
      <c r="B1878" t="s">
        <v>63</v>
      </c>
      <c r="C1878" t="s">
        <v>9</v>
      </c>
      <c r="D1878" t="s">
        <v>64</v>
      </c>
      <c r="E1878" t="s">
        <v>242</v>
      </c>
      <c r="F1878" t="s">
        <v>234</v>
      </c>
      <c r="G1878" t="s">
        <v>9</v>
      </c>
      <c r="H1878" s="1">
        <v>115</v>
      </c>
      <c r="I1878" s="1">
        <v>115</v>
      </c>
      <c r="J1878" s="1">
        <v>0.57360406091370597</v>
      </c>
      <c r="K1878" s="1">
        <v>0.57360406091370597</v>
      </c>
      <c r="L1878" t="s">
        <v>9</v>
      </c>
      <c r="M1878" t="s">
        <v>9</v>
      </c>
      <c r="N1878" t="s">
        <v>357</v>
      </c>
    </row>
    <row r="1879" spans="1:14" x14ac:dyDescent="0.25">
      <c r="A1879" t="s">
        <v>8</v>
      </c>
      <c r="B1879" t="s">
        <v>63</v>
      </c>
      <c r="C1879" t="s">
        <v>9</v>
      </c>
      <c r="D1879" t="s">
        <v>64</v>
      </c>
      <c r="E1879" t="s">
        <v>168</v>
      </c>
      <c r="F1879" t="s">
        <v>272</v>
      </c>
      <c r="G1879" t="s">
        <v>9</v>
      </c>
      <c r="H1879" s="1">
        <v>10</v>
      </c>
      <c r="I1879" s="1">
        <v>10</v>
      </c>
      <c r="J1879" s="1">
        <v>5.5837563451776699E-2</v>
      </c>
      <c r="K1879" s="1">
        <v>5.5837563451776699E-2</v>
      </c>
      <c r="L1879" t="s">
        <v>9</v>
      </c>
      <c r="M1879" t="s">
        <v>9</v>
      </c>
      <c r="N1879" t="s">
        <v>357</v>
      </c>
    </row>
    <row r="1880" spans="1:14" x14ac:dyDescent="0.25">
      <c r="A1880" t="s">
        <v>8</v>
      </c>
      <c r="B1880" t="s">
        <v>63</v>
      </c>
      <c r="C1880" t="s">
        <v>9</v>
      </c>
      <c r="D1880" t="s">
        <v>64</v>
      </c>
      <c r="E1880" t="s">
        <v>353</v>
      </c>
      <c r="F1880" t="s">
        <v>13</v>
      </c>
      <c r="G1880" t="s">
        <v>9</v>
      </c>
      <c r="H1880" s="1">
        <v>-1</v>
      </c>
      <c r="I1880" s="1">
        <v>0</v>
      </c>
      <c r="J1880" s="1">
        <v>-0.01</v>
      </c>
      <c r="K1880" s="1">
        <v>0</v>
      </c>
      <c r="L1880" t="s">
        <v>9</v>
      </c>
      <c r="M1880" t="s">
        <v>9</v>
      </c>
      <c r="N1880" t="s">
        <v>357</v>
      </c>
    </row>
    <row r="1881" spans="1:14" x14ac:dyDescent="0.25">
      <c r="A1881" t="s">
        <v>8</v>
      </c>
      <c r="B1881" t="s">
        <v>63</v>
      </c>
      <c r="C1881" t="s">
        <v>9</v>
      </c>
      <c r="D1881" t="s">
        <v>64</v>
      </c>
      <c r="E1881" t="s">
        <v>168</v>
      </c>
      <c r="F1881" t="s">
        <v>274</v>
      </c>
      <c r="G1881" t="s">
        <v>9</v>
      </c>
      <c r="H1881" s="1">
        <v>60</v>
      </c>
      <c r="I1881" s="1">
        <v>60</v>
      </c>
      <c r="J1881" s="1">
        <v>0.294416243654822</v>
      </c>
      <c r="K1881" s="1">
        <v>0.294416243654822</v>
      </c>
      <c r="L1881" t="s">
        <v>9</v>
      </c>
      <c r="M1881" t="s">
        <v>9</v>
      </c>
      <c r="N1881" t="s">
        <v>357</v>
      </c>
    </row>
    <row r="1882" spans="1:14" x14ac:dyDescent="0.25">
      <c r="A1882" t="s">
        <v>8</v>
      </c>
      <c r="B1882" t="s">
        <v>63</v>
      </c>
      <c r="C1882" t="s">
        <v>9</v>
      </c>
      <c r="D1882" t="s">
        <v>64</v>
      </c>
      <c r="E1882" t="s">
        <v>166</v>
      </c>
      <c r="F1882" t="s">
        <v>252</v>
      </c>
      <c r="G1882" t="s">
        <v>9</v>
      </c>
      <c r="H1882">
        <v>5</v>
      </c>
      <c r="I1882">
        <v>5</v>
      </c>
      <c r="J1882">
        <v>2.5380710659898501E-2</v>
      </c>
      <c r="K1882">
        <v>2.5380710659898501E-2</v>
      </c>
      <c r="L1882" s="1" t="s">
        <v>9</v>
      </c>
      <c r="M1882" s="1" t="s">
        <v>9</v>
      </c>
      <c r="N1882" t="s">
        <v>357</v>
      </c>
    </row>
    <row r="1883" spans="1:14" x14ac:dyDescent="0.25">
      <c r="A1883" t="s">
        <v>8</v>
      </c>
      <c r="B1883" t="s">
        <v>63</v>
      </c>
      <c r="C1883" t="s">
        <v>9</v>
      </c>
      <c r="D1883" t="s">
        <v>64</v>
      </c>
      <c r="E1883" t="s">
        <v>242</v>
      </c>
      <c r="F1883" t="s">
        <v>235</v>
      </c>
      <c r="G1883" t="s">
        <v>9</v>
      </c>
      <c r="H1883">
        <v>25</v>
      </c>
      <c r="I1883">
        <v>25</v>
      </c>
      <c r="J1883">
        <v>0.116751269035533</v>
      </c>
      <c r="K1883">
        <v>0.116751269035533</v>
      </c>
      <c r="L1883" s="1" t="s">
        <v>9</v>
      </c>
      <c r="M1883" s="1" t="s">
        <v>9</v>
      </c>
      <c r="N1883" t="s">
        <v>357</v>
      </c>
    </row>
    <row r="1884" spans="1:14" x14ac:dyDescent="0.25">
      <c r="A1884" t="s">
        <v>8</v>
      </c>
      <c r="B1884" t="s">
        <v>63</v>
      </c>
      <c r="C1884" t="s">
        <v>9</v>
      </c>
      <c r="D1884" t="s">
        <v>64</v>
      </c>
      <c r="E1884" t="s">
        <v>257</v>
      </c>
      <c r="F1884" t="s">
        <v>340</v>
      </c>
      <c r="G1884" t="s">
        <v>9</v>
      </c>
      <c r="H1884" s="1">
        <v>20</v>
      </c>
      <c r="I1884" s="1">
        <v>20</v>
      </c>
      <c r="J1884" s="1">
        <v>9.13705583756345E-2</v>
      </c>
      <c r="K1884" s="1">
        <v>9.13705583756345E-2</v>
      </c>
      <c r="L1884" t="s">
        <v>9</v>
      </c>
      <c r="M1884" t="s">
        <v>9</v>
      </c>
      <c r="N1884" t="s">
        <v>357</v>
      </c>
    </row>
    <row r="1885" spans="1:14" x14ac:dyDescent="0.25">
      <c r="A1885" t="s">
        <v>8</v>
      </c>
      <c r="B1885" t="s">
        <v>63</v>
      </c>
      <c r="C1885" t="s">
        <v>9</v>
      </c>
      <c r="D1885" t="s">
        <v>64</v>
      </c>
      <c r="E1885" t="s">
        <v>166</v>
      </c>
      <c r="F1885" t="s">
        <v>169</v>
      </c>
      <c r="G1885" t="s">
        <v>9</v>
      </c>
      <c r="H1885" s="1">
        <v>150</v>
      </c>
      <c r="I1885" s="1">
        <v>150</v>
      </c>
      <c r="J1885" s="1">
        <v>0.76649746192893398</v>
      </c>
      <c r="K1885" s="1">
        <v>0.76649746192893398</v>
      </c>
      <c r="L1885" t="s">
        <v>9</v>
      </c>
      <c r="M1885" t="s">
        <v>9</v>
      </c>
      <c r="N1885" t="s">
        <v>357</v>
      </c>
    </row>
    <row r="1886" spans="1:14" x14ac:dyDescent="0.25">
      <c r="A1886" t="s">
        <v>8</v>
      </c>
      <c r="B1886" t="s">
        <v>63</v>
      </c>
      <c r="C1886" t="s">
        <v>9</v>
      </c>
      <c r="D1886" t="s">
        <v>64</v>
      </c>
      <c r="E1886" t="s">
        <v>229</v>
      </c>
      <c r="F1886" t="s">
        <v>217</v>
      </c>
      <c r="G1886" t="s">
        <v>9</v>
      </c>
      <c r="H1886" s="1">
        <v>-1</v>
      </c>
      <c r="I1886">
        <v>0</v>
      </c>
      <c r="J1886">
        <v>-0.01</v>
      </c>
      <c r="K1886">
        <v>0</v>
      </c>
      <c r="L1886" t="s">
        <v>9</v>
      </c>
      <c r="M1886" t="s">
        <v>9</v>
      </c>
      <c r="N1886" t="s">
        <v>357</v>
      </c>
    </row>
    <row r="1887" spans="1:14" x14ac:dyDescent="0.25">
      <c r="A1887" t="s">
        <v>8</v>
      </c>
      <c r="B1887" t="s">
        <v>63</v>
      </c>
      <c r="C1887" t="s">
        <v>9</v>
      </c>
      <c r="D1887" t="s">
        <v>64</v>
      </c>
      <c r="E1887" t="s">
        <v>353</v>
      </c>
      <c r="F1887" t="s">
        <v>16</v>
      </c>
      <c r="G1887" t="s">
        <v>9</v>
      </c>
      <c r="H1887" s="1">
        <v>-1</v>
      </c>
      <c r="I1887" s="1">
        <v>0</v>
      </c>
      <c r="J1887" s="1">
        <v>-0.01</v>
      </c>
      <c r="K1887" s="1">
        <v>0</v>
      </c>
      <c r="L1887" t="s">
        <v>9</v>
      </c>
      <c r="M1887" t="s">
        <v>9</v>
      </c>
      <c r="N1887" t="s">
        <v>357</v>
      </c>
    </row>
    <row r="1888" spans="1:14" x14ac:dyDescent="0.25">
      <c r="A1888" t="s">
        <v>8</v>
      </c>
      <c r="B1888" t="s">
        <v>63</v>
      </c>
      <c r="C1888" t="s">
        <v>9</v>
      </c>
      <c r="D1888" t="s">
        <v>64</v>
      </c>
      <c r="E1888" t="s">
        <v>353</v>
      </c>
      <c r="F1888" t="s">
        <v>228</v>
      </c>
      <c r="G1888" t="s">
        <v>9</v>
      </c>
      <c r="H1888" s="1">
        <v>195</v>
      </c>
      <c r="I1888" s="1">
        <v>195</v>
      </c>
      <c r="J1888" s="1">
        <v>1</v>
      </c>
      <c r="K1888" s="1">
        <v>1</v>
      </c>
      <c r="L1888" t="s">
        <v>9</v>
      </c>
      <c r="M1888" t="s">
        <v>9</v>
      </c>
      <c r="N1888" t="s">
        <v>357</v>
      </c>
    </row>
    <row r="1889" spans="1:14" x14ac:dyDescent="0.25">
      <c r="A1889" t="s">
        <v>8</v>
      </c>
      <c r="B1889" t="s">
        <v>63</v>
      </c>
      <c r="C1889" t="s">
        <v>9</v>
      </c>
      <c r="D1889" t="s">
        <v>64</v>
      </c>
      <c r="E1889" t="s">
        <v>166</v>
      </c>
      <c r="F1889" t="s">
        <v>254</v>
      </c>
      <c r="G1889" t="s">
        <v>9</v>
      </c>
      <c r="H1889" s="1">
        <v>-1</v>
      </c>
      <c r="I1889" s="1">
        <v>0</v>
      </c>
      <c r="J1889" s="1">
        <v>-0.01</v>
      </c>
      <c r="K1889" s="1">
        <v>0</v>
      </c>
      <c r="L1889" t="s">
        <v>9</v>
      </c>
      <c r="M1889" t="s">
        <v>9</v>
      </c>
      <c r="N1889" t="s">
        <v>357</v>
      </c>
    </row>
    <row r="1890" spans="1:14" x14ac:dyDescent="0.25">
      <c r="A1890" t="s">
        <v>8</v>
      </c>
      <c r="B1890" t="s">
        <v>63</v>
      </c>
      <c r="C1890" t="s">
        <v>9</v>
      </c>
      <c r="D1890" t="s">
        <v>64</v>
      </c>
      <c r="E1890" t="s">
        <v>166</v>
      </c>
      <c r="F1890" t="s">
        <v>248</v>
      </c>
      <c r="G1890" t="s">
        <v>9</v>
      </c>
      <c r="H1890" s="1">
        <v>10</v>
      </c>
      <c r="I1890" s="1">
        <v>10</v>
      </c>
      <c r="J1890" s="1">
        <v>5.0761421319797002E-2</v>
      </c>
      <c r="K1890" s="1">
        <v>5.0761421319797002E-2</v>
      </c>
      <c r="L1890" t="s">
        <v>9</v>
      </c>
      <c r="M1890" t="s">
        <v>9</v>
      </c>
      <c r="N1890" t="s">
        <v>357</v>
      </c>
    </row>
    <row r="1891" spans="1:14" x14ac:dyDescent="0.25">
      <c r="A1891" t="s">
        <v>8</v>
      </c>
      <c r="B1891" t="s">
        <v>63</v>
      </c>
      <c r="C1891" t="s">
        <v>9</v>
      </c>
      <c r="D1891" t="s">
        <v>64</v>
      </c>
      <c r="E1891" t="s">
        <v>10</v>
      </c>
      <c r="F1891" t="s">
        <v>240</v>
      </c>
      <c r="G1891" t="s">
        <v>9</v>
      </c>
      <c r="H1891" s="1">
        <v>1</v>
      </c>
      <c r="I1891" s="1" t="s">
        <v>9</v>
      </c>
      <c r="J1891" s="1" t="s">
        <v>9</v>
      </c>
      <c r="K1891" s="1" t="s">
        <v>9</v>
      </c>
      <c r="L1891" t="s">
        <v>9</v>
      </c>
      <c r="M1891" t="s">
        <v>9</v>
      </c>
      <c r="N1891" t="s">
        <v>357</v>
      </c>
    </row>
    <row r="1892" spans="1:14" x14ac:dyDescent="0.25">
      <c r="A1892" t="s">
        <v>8</v>
      </c>
      <c r="B1892" t="s">
        <v>63</v>
      </c>
      <c r="C1892" t="s">
        <v>9</v>
      </c>
      <c r="D1892" t="s">
        <v>64</v>
      </c>
      <c r="E1892" t="s">
        <v>172</v>
      </c>
      <c r="F1892" t="s">
        <v>9</v>
      </c>
      <c r="G1892" t="s">
        <v>9</v>
      </c>
      <c r="H1892" s="1" t="s">
        <v>9</v>
      </c>
      <c r="I1892" s="1" t="s">
        <v>9</v>
      </c>
      <c r="J1892" s="1" t="s">
        <v>9</v>
      </c>
      <c r="K1892" s="1" t="s">
        <v>9</v>
      </c>
      <c r="L1892">
        <v>4.5666700000000002</v>
      </c>
      <c r="M1892">
        <v>0</v>
      </c>
      <c r="N1892" t="s">
        <v>357</v>
      </c>
    </row>
    <row r="1893" spans="1:14" x14ac:dyDescent="0.25">
      <c r="A1893" t="s">
        <v>8</v>
      </c>
      <c r="B1893" t="s">
        <v>63</v>
      </c>
      <c r="C1893" t="s">
        <v>9</v>
      </c>
      <c r="D1893" t="s">
        <v>64</v>
      </c>
      <c r="E1893" t="s">
        <v>165</v>
      </c>
      <c r="F1893" t="s">
        <v>9</v>
      </c>
      <c r="G1893" t="s">
        <v>9</v>
      </c>
      <c r="H1893" s="1" t="s">
        <v>9</v>
      </c>
      <c r="I1893" s="1" t="s">
        <v>9</v>
      </c>
      <c r="J1893" s="1" t="s">
        <v>9</v>
      </c>
      <c r="K1893" s="1" t="s">
        <v>9</v>
      </c>
      <c r="L1893">
        <v>26.923860000000001</v>
      </c>
      <c r="M1893">
        <v>27</v>
      </c>
      <c r="N1893" t="s">
        <v>357</v>
      </c>
    </row>
    <row r="1894" spans="1:14" x14ac:dyDescent="0.25">
      <c r="A1894" t="s">
        <v>8</v>
      </c>
      <c r="B1894" t="s">
        <v>65</v>
      </c>
      <c r="C1894" t="s">
        <v>9</v>
      </c>
      <c r="D1894" t="s">
        <v>66</v>
      </c>
      <c r="E1894" t="s">
        <v>172</v>
      </c>
      <c r="F1894" t="s">
        <v>9</v>
      </c>
      <c r="G1894" t="s">
        <v>9</v>
      </c>
      <c r="H1894" s="1" t="s">
        <v>9</v>
      </c>
      <c r="I1894" s="1" t="s">
        <v>9</v>
      </c>
      <c r="J1894" s="1" t="s">
        <v>9</v>
      </c>
      <c r="K1894" s="1" t="s">
        <v>9</v>
      </c>
      <c r="L1894">
        <v>-1</v>
      </c>
      <c r="M1894">
        <v>-1</v>
      </c>
      <c r="N1894" t="s">
        <v>357</v>
      </c>
    </row>
    <row r="1895" spans="1:14" x14ac:dyDescent="0.25">
      <c r="A1895" t="s">
        <v>8</v>
      </c>
      <c r="B1895" t="s">
        <v>65</v>
      </c>
      <c r="C1895" t="s">
        <v>9</v>
      </c>
      <c r="D1895" t="s">
        <v>66</v>
      </c>
      <c r="E1895" t="s">
        <v>165</v>
      </c>
      <c r="F1895" t="s">
        <v>9</v>
      </c>
      <c r="G1895" t="s">
        <v>9</v>
      </c>
      <c r="H1895" s="1" t="s">
        <v>9</v>
      </c>
      <c r="I1895" s="1" t="s">
        <v>9</v>
      </c>
      <c r="J1895" s="1" t="s">
        <v>9</v>
      </c>
      <c r="K1895" s="1" t="s">
        <v>9</v>
      </c>
      <c r="L1895">
        <v>29.950520000000001</v>
      </c>
      <c r="M1895">
        <v>30</v>
      </c>
      <c r="N1895" t="s">
        <v>357</v>
      </c>
    </row>
    <row r="1896" spans="1:14" x14ac:dyDescent="0.25">
      <c r="A1896" t="s">
        <v>8</v>
      </c>
      <c r="B1896" t="s">
        <v>65</v>
      </c>
      <c r="C1896" t="s">
        <v>9</v>
      </c>
      <c r="D1896" t="s">
        <v>66</v>
      </c>
      <c r="E1896" t="s">
        <v>257</v>
      </c>
      <c r="F1896" t="s">
        <v>280</v>
      </c>
      <c r="G1896" t="s">
        <v>9</v>
      </c>
      <c r="H1896" s="1">
        <v>-1</v>
      </c>
      <c r="I1896" s="1">
        <v>0</v>
      </c>
      <c r="J1896" s="1">
        <v>-0.01</v>
      </c>
      <c r="K1896" s="1">
        <v>0</v>
      </c>
      <c r="L1896" t="s">
        <v>9</v>
      </c>
      <c r="M1896" t="s">
        <v>9</v>
      </c>
      <c r="N1896" t="s">
        <v>357</v>
      </c>
    </row>
    <row r="1897" spans="1:14" x14ac:dyDescent="0.25">
      <c r="A1897" t="s">
        <v>8</v>
      </c>
      <c r="B1897" t="s">
        <v>65</v>
      </c>
      <c r="C1897" t="s">
        <v>9</v>
      </c>
      <c r="D1897" t="s">
        <v>66</v>
      </c>
      <c r="E1897" t="s">
        <v>232</v>
      </c>
      <c r="F1897" t="s">
        <v>9</v>
      </c>
      <c r="G1897" t="s">
        <v>9</v>
      </c>
      <c r="H1897" s="1">
        <v>1255</v>
      </c>
      <c r="I1897" s="1">
        <v>1255</v>
      </c>
      <c r="J1897" s="1">
        <v>1</v>
      </c>
      <c r="K1897" s="1">
        <v>1</v>
      </c>
      <c r="L1897" t="s">
        <v>9</v>
      </c>
      <c r="M1897" t="s">
        <v>9</v>
      </c>
      <c r="N1897" t="s">
        <v>357</v>
      </c>
    </row>
    <row r="1898" spans="1:14" x14ac:dyDescent="0.25">
      <c r="A1898" t="s">
        <v>8</v>
      </c>
      <c r="B1898" t="s">
        <v>65</v>
      </c>
      <c r="C1898" t="s">
        <v>9</v>
      </c>
      <c r="D1898" t="s">
        <v>66</v>
      </c>
      <c r="E1898" t="s">
        <v>168</v>
      </c>
      <c r="F1898" t="s">
        <v>271</v>
      </c>
      <c r="G1898" t="s">
        <v>9</v>
      </c>
      <c r="H1898" s="1">
        <v>50</v>
      </c>
      <c r="I1898" s="1">
        <v>50</v>
      </c>
      <c r="J1898" s="1">
        <v>4.1500399042298498E-2</v>
      </c>
      <c r="K1898" s="1">
        <v>4.1500399042298498E-2</v>
      </c>
      <c r="L1898" t="s">
        <v>9</v>
      </c>
      <c r="M1898" t="s">
        <v>9</v>
      </c>
      <c r="N1898" t="s">
        <v>357</v>
      </c>
    </row>
    <row r="1899" spans="1:14" x14ac:dyDescent="0.25">
      <c r="A1899" t="s">
        <v>8</v>
      </c>
      <c r="B1899" t="s">
        <v>65</v>
      </c>
      <c r="C1899" t="s">
        <v>9</v>
      </c>
      <c r="D1899" t="s">
        <v>66</v>
      </c>
      <c r="E1899" t="s">
        <v>353</v>
      </c>
      <c r="F1899" t="s">
        <v>14</v>
      </c>
      <c r="G1899" t="s">
        <v>9</v>
      </c>
      <c r="H1899" s="1">
        <v>470</v>
      </c>
      <c r="I1899" s="1">
        <v>470</v>
      </c>
      <c r="J1899" s="1">
        <v>0.37589784517158797</v>
      </c>
      <c r="K1899" s="1">
        <v>0.37589784517158797</v>
      </c>
      <c r="L1899" t="s">
        <v>9</v>
      </c>
      <c r="M1899" t="s">
        <v>9</v>
      </c>
      <c r="N1899" t="s">
        <v>357</v>
      </c>
    </row>
    <row r="1900" spans="1:14" x14ac:dyDescent="0.25">
      <c r="A1900" t="s">
        <v>8</v>
      </c>
      <c r="B1900" t="s">
        <v>65</v>
      </c>
      <c r="C1900" t="s">
        <v>9</v>
      </c>
      <c r="D1900" t="s">
        <v>66</v>
      </c>
      <c r="E1900" t="s">
        <v>257</v>
      </c>
      <c r="F1900" t="s">
        <v>258</v>
      </c>
      <c r="G1900" t="s">
        <v>9</v>
      </c>
      <c r="H1900" s="1">
        <v>170</v>
      </c>
      <c r="I1900" s="1">
        <v>170</v>
      </c>
      <c r="J1900" s="1">
        <v>0.13487629688746999</v>
      </c>
      <c r="K1900" s="1">
        <v>0.13487629688746999</v>
      </c>
      <c r="L1900" t="s">
        <v>9</v>
      </c>
      <c r="M1900" t="s">
        <v>9</v>
      </c>
      <c r="N1900" t="s">
        <v>357</v>
      </c>
    </row>
    <row r="1901" spans="1:14" x14ac:dyDescent="0.25">
      <c r="A1901" t="s">
        <v>8</v>
      </c>
      <c r="B1901" t="s">
        <v>65</v>
      </c>
      <c r="C1901" t="s">
        <v>9</v>
      </c>
      <c r="D1901" t="s">
        <v>66</v>
      </c>
      <c r="E1901" t="s">
        <v>353</v>
      </c>
      <c r="F1901" t="s">
        <v>15</v>
      </c>
      <c r="G1901" t="s">
        <v>9</v>
      </c>
      <c r="H1901" s="1">
        <v>350</v>
      </c>
      <c r="I1901" s="1">
        <v>350</v>
      </c>
      <c r="J1901" s="1">
        <v>0.27773343974461301</v>
      </c>
      <c r="K1901" s="1">
        <v>0.27773343974461301</v>
      </c>
      <c r="L1901" t="s">
        <v>9</v>
      </c>
      <c r="M1901" t="s">
        <v>9</v>
      </c>
      <c r="N1901" t="s">
        <v>357</v>
      </c>
    </row>
    <row r="1902" spans="1:14" x14ac:dyDescent="0.25">
      <c r="A1902" t="s">
        <v>8</v>
      </c>
      <c r="B1902" t="s">
        <v>65</v>
      </c>
      <c r="C1902" t="s">
        <v>9</v>
      </c>
      <c r="D1902" t="s">
        <v>66</v>
      </c>
      <c r="E1902" t="s">
        <v>229</v>
      </c>
      <c r="F1902" t="s">
        <v>231</v>
      </c>
      <c r="G1902" t="s">
        <v>9</v>
      </c>
      <c r="H1902" s="1">
        <v>-1</v>
      </c>
      <c r="I1902" s="1">
        <v>0</v>
      </c>
      <c r="J1902" s="1">
        <v>-0.01</v>
      </c>
      <c r="K1902" s="1">
        <v>0</v>
      </c>
      <c r="L1902" t="s">
        <v>9</v>
      </c>
      <c r="M1902" t="s">
        <v>9</v>
      </c>
      <c r="N1902" t="s">
        <v>357</v>
      </c>
    </row>
    <row r="1903" spans="1:14" x14ac:dyDescent="0.25">
      <c r="A1903" t="s">
        <v>8</v>
      </c>
      <c r="B1903" t="s">
        <v>65</v>
      </c>
      <c r="C1903" t="s">
        <v>9</v>
      </c>
      <c r="D1903" t="s">
        <v>66</v>
      </c>
      <c r="E1903" t="s">
        <v>353</v>
      </c>
      <c r="F1903" t="s">
        <v>228</v>
      </c>
      <c r="G1903" t="s">
        <v>9</v>
      </c>
      <c r="H1903" s="1">
        <v>100</v>
      </c>
      <c r="I1903" s="1">
        <v>100</v>
      </c>
      <c r="J1903" s="1">
        <v>8.0606544293695098E-2</v>
      </c>
      <c r="K1903" s="1">
        <v>8.0606544293695098E-2</v>
      </c>
      <c r="L1903" t="s">
        <v>9</v>
      </c>
      <c r="M1903" t="s">
        <v>9</v>
      </c>
      <c r="N1903" t="s">
        <v>357</v>
      </c>
    </row>
    <row r="1904" spans="1:14" x14ac:dyDescent="0.25">
      <c r="A1904" t="s">
        <v>8</v>
      </c>
      <c r="B1904" t="s">
        <v>65</v>
      </c>
      <c r="C1904" t="s">
        <v>9</v>
      </c>
      <c r="D1904" t="s">
        <v>66</v>
      </c>
      <c r="E1904" t="s">
        <v>166</v>
      </c>
      <c r="F1904" t="s">
        <v>248</v>
      </c>
      <c r="G1904" t="s">
        <v>9</v>
      </c>
      <c r="H1904" s="1">
        <v>-1</v>
      </c>
      <c r="I1904" s="1">
        <v>0</v>
      </c>
      <c r="J1904" s="1">
        <v>-0.01</v>
      </c>
      <c r="K1904" s="1">
        <v>0</v>
      </c>
      <c r="L1904" t="s">
        <v>9</v>
      </c>
      <c r="M1904" t="s">
        <v>9</v>
      </c>
      <c r="N1904" t="s">
        <v>357</v>
      </c>
    </row>
    <row r="1905" spans="1:14" x14ac:dyDescent="0.25">
      <c r="A1905" t="s">
        <v>8</v>
      </c>
      <c r="B1905" t="s">
        <v>65</v>
      </c>
      <c r="C1905" t="s">
        <v>9</v>
      </c>
      <c r="D1905" t="s">
        <v>66</v>
      </c>
      <c r="E1905" t="s">
        <v>257</v>
      </c>
      <c r="F1905" t="s">
        <v>259</v>
      </c>
      <c r="G1905" t="s">
        <v>9</v>
      </c>
      <c r="H1905" s="1">
        <v>370</v>
      </c>
      <c r="I1905" s="1">
        <v>370</v>
      </c>
      <c r="J1905" s="1">
        <v>0.29529130087789301</v>
      </c>
      <c r="K1905" s="1">
        <v>0.29529130087789301</v>
      </c>
      <c r="L1905" t="s">
        <v>9</v>
      </c>
      <c r="M1905" t="s">
        <v>9</v>
      </c>
      <c r="N1905" t="s">
        <v>357</v>
      </c>
    </row>
    <row r="1906" spans="1:14" x14ac:dyDescent="0.25">
      <c r="A1906" t="s">
        <v>8</v>
      </c>
      <c r="B1906" t="s">
        <v>65</v>
      </c>
      <c r="C1906" t="s">
        <v>9</v>
      </c>
      <c r="D1906" t="s">
        <v>66</v>
      </c>
      <c r="E1906" t="s">
        <v>166</v>
      </c>
      <c r="F1906" t="s">
        <v>254</v>
      </c>
      <c r="G1906" t="s">
        <v>9</v>
      </c>
      <c r="H1906" s="1">
        <v>50</v>
      </c>
      <c r="I1906" s="1">
        <v>50</v>
      </c>
      <c r="J1906" s="1">
        <v>3.9904229848363899E-2</v>
      </c>
      <c r="K1906" s="1">
        <v>3.9904229848363899E-2</v>
      </c>
      <c r="L1906" t="s">
        <v>9</v>
      </c>
      <c r="M1906" t="s">
        <v>9</v>
      </c>
      <c r="N1906" t="s">
        <v>357</v>
      </c>
    </row>
    <row r="1907" spans="1:14" x14ac:dyDescent="0.25">
      <c r="A1907" t="s">
        <v>8</v>
      </c>
      <c r="B1907" t="s">
        <v>65</v>
      </c>
      <c r="C1907" t="s">
        <v>9</v>
      </c>
      <c r="D1907" t="s">
        <v>66</v>
      </c>
      <c r="E1907" t="s">
        <v>166</v>
      </c>
      <c r="F1907" t="s">
        <v>169</v>
      </c>
      <c r="G1907" t="s">
        <v>9</v>
      </c>
      <c r="H1907" s="1">
        <v>610</v>
      </c>
      <c r="I1907" s="1">
        <v>610</v>
      </c>
      <c r="J1907" s="1">
        <v>0.48683160415004001</v>
      </c>
      <c r="K1907" s="1">
        <v>0.48683160415004001</v>
      </c>
      <c r="L1907" t="s">
        <v>9</v>
      </c>
      <c r="M1907" t="s">
        <v>9</v>
      </c>
      <c r="N1907" t="s">
        <v>357</v>
      </c>
    </row>
    <row r="1908" spans="1:14" x14ac:dyDescent="0.25">
      <c r="A1908" t="s">
        <v>8</v>
      </c>
      <c r="B1908" t="s">
        <v>65</v>
      </c>
      <c r="C1908" t="s">
        <v>9</v>
      </c>
      <c r="D1908" t="s">
        <v>66</v>
      </c>
      <c r="E1908" t="s">
        <v>180</v>
      </c>
      <c r="F1908" t="s">
        <v>228</v>
      </c>
      <c r="G1908" t="s">
        <v>228</v>
      </c>
      <c r="H1908" s="1">
        <v>5</v>
      </c>
      <c r="I1908" s="1">
        <v>5</v>
      </c>
      <c r="J1908" s="1">
        <v>4.7885075818036704E-3</v>
      </c>
      <c r="K1908" s="1">
        <v>4.7885075818036704E-3</v>
      </c>
      <c r="L1908" t="s">
        <v>9</v>
      </c>
      <c r="M1908" t="s">
        <v>9</v>
      </c>
      <c r="N1908" t="s">
        <v>357</v>
      </c>
    </row>
    <row r="1909" spans="1:14" x14ac:dyDescent="0.25">
      <c r="A1909" t="s">
        <v>8</v>
      </c>
      <c r="B1909" t="s">
        <v>65</v>
      </c>
      <c r="C1909" t="s">
        <v>9</v>
      </c>
      <c r="D1909" t="s">
        <v>66</v>
      </c>
      <c r="E1909" t="s">
        <v>168</v>
      </c>
      <c r="F1909" t="s">
        <v>272</v>
      </c>
      <c r="G1909" t="s">
        <v>9</v>
      </c>
      <c r="H1909" s="1">
        <v>665</v>
      </c>
      <c r="I1909" s="1">
        <v>665</v>
      </c>
      <c r="J1909" s="1">
        <v>0.53072625698324005</v>
      </c>
      <c r="K1909" s="1">
        <v>0.53072625698324005</v>
      </c>
      <c r="L1909" t="s">
        <v>9</v>
      </c>
      <c r="M1909" t="s">
        <v>9</v>
      </c>
      <c r="N1909" t="s">
        <v>357</v>
      </c>
    </row>
    <row r="1910" spans="1:14" x14ac:dyDescent="0.25">
      <c r="A1910" t="s">
        <v>8</v>
      </c>
      <c r="B1910" t="s">
        <v>65</v>
      </c>
      <c r="C1910" t="s">
        <v>9</v>
      </c>
      <c r="D1910" t="s">
        <v>66</v>
      </c>
      <c r="E1910" t="s">
        <v>242</v>
      </c>
      <c r="F1910" t="s">
        <v>248</v>
      </c>
      <c r="G1910" t="s">
        <v>9</v>
      </c>
      <c r="H1910" s="1">
        <v>580</v>
      </c>
      <c r="I1910" s="1">
        <v>580</v>
      </c>
      <c r="J1910" s="1">
        <v>0.462889066241022</v>
      </c>
      <c r="K1910" s="1">
        <v>0.462889066241022</v>
      </c>
      <c r="L1910" t="s">
        <v>9</v>
      </c>
      <c r="M1910" t="s">
        <v>9</v>
      </c>
      <c r="N1910" t="s">
        <v>357</v>
      </c>
    </row>
    <row r="1911" spans="1:14" x14ac:dyDescent="0.25">
      <c r="A1911" t="s">
        <v>8</v>
      </c>
      <c r="B1911" t="s">
        <v>65</v>
      </c>
      <c r="C1911" t="s">
        <v>9</v>
      </c>
      <c r="D1911" t="s">
        <v>66</v>
      </c>
      <c r="E1911" t="s">
        <v>180</v>
      </c>
      <c r="F1911" t="s">
        <v>218</v>
      </c>
      <c r="G1911" t="s">
        <v>215</v>
      </c>
      <c r="H1911" s="1">
        <v>1120</v>
      </c>
      <c r="I1911" s="1">
        <v>1120</v>
      </c>
      <c r="J1911" s="1">
        <v>0.89465283320031896</v>
      </c>
      <c r="K1911" s="1">
        <v>0.89465283320031896</v>
      </c>
      <c r="L1911" t="s">
        <v>9</v>
      </c>
      <c r="M1911" t="s">
        <v>9</v>
      </c>
      <c r="N1911" t="s">
        <v>357</v>
      </c>
    </row>
    <row r="1912" spans="1:14" x14ac:dyDescent="0.25">
      <c r="A1912" t="s">
        <v>8</v>
      </c>
      <c r="B1912" t="s">
        <v>65</v>
      </c>
      <c r="C1912" t="s">
        <v>9</v>
      </c>
      <c r="D1912" t="s">
        <v>66</v>
      </c>
      <c r="E1912" t="s">
        <v>166</v>
      </c>
      <c r="F1912" t="s">
        <v>170</v>
      </c>
      <c r="G1912" t="s">
        <v>9</v>
      </c>
      <c r="H1912" s="1">
        <v>360</v>
      </c>
      <c r="I1912" s="1">
        <v>360</v>
      </c>
      <c r="J1912" s="1">
        <v>0.28731045490821999</v>
      </c>
      <c r="K1912" s="1">
        <v>0.28731045490821999</v>
      </c>
      <c r="L1912" t="s">
        <v>9</v>
      </c>
      <c r="M1912" t="s">
        <v>9</v>
      </c>
      <c r="N1912" t="s">
        <v>357</v>
      </c>
    </row>
    <row r="1913" spans="1:14" x14ac:dyDescent="0.25">
      <c r="A1913" t="s">
        <v>8</v>
      </c>
      <c r="B1913" t="s">
        <v>65</v>
      </c>
      <c r="C1913" t="s">
        <v>9</v>
      </c>
      <c r="D1913" t="s">
        <v>66</v>
      </c>
      <c r="E1913" t="s">
        <v>168</v>
      </c>
      <c r="F1913" t="s">
        <v>248</v>
      </c>
      <c r="G1913" t="s">
        <v>9</v>
      </c>
      <c r="H1913" s="1">
        <v>-1</v>
      </c>
      <c r="I1913" s="1">
        <v>0</v>
      </c>
      <c r="J1913" s="1">
        <v>-0.01</v>
      </c>
      <c r="K1913" s="1">
        <v>0</v>
      </c>
      <c r="L1913" t="s">
        <v>9</v>
      </c>
      <c r="M1913" t="s">
        <v>9</v>
      </c>
      <c r="N1913" t="s">
        <v>357</v>
      </c>
    </row>
    <row r="1914" spans="1:14" x14ac:dyDescent="0.25">
      <c r="A1914" t="s">
        <v>8</v>
      </c>
      <c r="B1914" t="s">
        <v>65</v>
      </c>
      <c r="C1914" t="s">
        <v>9</v>
      </c>
      <c r="D1914" t="s">
        <v>66</v>
      </c>
      <c r="E1914" t="s">
        <v>242</v>
      </c>
      <c r="F1914" t="s">
        <v>234</v>
      </c>
      <c r="G1914" t="s">
        <v>9</v>
      </c>
      <c r="H1914" s="1">
        <v>25</v>
      </c>
      <c r="I1914" s="1">
        <v>25</v>
      </c>
      <c r="J1914" s="1">
        <v>2.15482841181165E-2</v>
      </c>
      <c r="K1914" s="1">
        <v>2.15482841181165E-2</v>
      </c>
      <c r="L1914" t="s">
        <v>9</v>
      </c>
      <c r="M1914" t="s">
        <v>9</v>
      </c>
      <c r="N1914" t="s">
        <v>357</v>
      </c>
    </row>
    <row r="1915" spans="1:14" x14ac:dyDescent="0.25">
      <c r="A1915" t="s">
        <v>8</v>
      </c>
      <c r="B1915" t="s">
        <v>65</v>
      </c>
      <c r="C1915" t="s">
        <v>9</v>
      </c>
      <c r="D1915" t="s">
        <v>66</v>
      </c>
      <c r="E1915" t="s">
        <v>257</v>
      </c>
      <c r="F1915" t="s">
        <v>261</v>
      </c>
      <c r="G1915" t="s">
        <v>9</v>
      </c>
      <c r="H1915" s="1">
        <v>220</v>
      </c>
      <c r="I1915" s="1">
        <v>220</v>
      </c>
      <c r="J1915" s="1">
        <v>0.17717478052673599</v>
      </c>
      <c r="K1915" s="1">
        <v>0.17717478052673599</v>
      </c>
      <c r="L1915" t="s">
        <v>9</v>
      </c>
      <c r="M1915" t="s">
        <v>9</v>
      </c>
      <c r="N1915" t="s">
        <v>357</v>
      </c>
    </row>
    <row r="1916" spans="1:14" x14ac:dyDescent="0.25">
      <c r="A1916" t="s">
        <v>8</v>
      </c>
      <c r="B1916" t="s">
        <v>65</v>
      </c>
      <c r="C1916" t="s">
        <v>9</v>
      </c>
      <c r="D1916" t="s">
        <v>66</v>
      </c>
      <c r="E1916" t="s">
        <v>242</v>
      </c>
      <c r="F1916" t="s">
        <v>238</v>
      </c>
      <c r="G1916" t="s">
        <v>9</v>
      </c>
      <c r="H1916" s="1">
        <v>30</v>
      </c>
      <c r="I1916" s="1">
        <v>30</v>
      </c>
      <c r="J1916" s="1">
        <v>2.3942537909018399E-2</v>
      </c>
      <c r="K1916" s="1">
        <v>2.3942537909018399E-2</v>
      </c>
      <c r="L1916" t="s">
        <v>9</v>
      </c>
      <c r="M1916" t="s">
        <v>9</v>
      </c>
      <c r="N1916" t="s">
        <v>357</v>
      </c>
    </row>
    <row r="1917" spans="1:14" x14ac:dyDescent="0.25">
      <c r="A1917" t="s">
        <v>8</v>
      </c>
      <c r="B1917" t="s">
        <v>65</v>
      </c>
      <c r="C1917" t="s">
        <v>9</v>
      </c>
      <c r="D1917" t="s">
        <v>66</v>
      </c>
      <c r="E1917" t="s">
        <v>242</v>
      </c>
      <c r="F1917" t="s">
        <v>239</v>
      </c>
      <c r="G1917" t="s">
        <v>9</v>
      </c>
      <c r="H1917" s="1">
        <v>340</v>
      </c>
      <c r="I1917" s="1">
        <v>340</v>
      </c>
      <c r="J1917" s="1">
        <v>0.271348762968875</v>
      </c>
      <c r="K1917" s="1">
        <v>0.271348762968875</v>
      </c>
      <c r="L1917" t="s">
        <v>9</v>
      </c>
      <c r="M1917" t="s">
        <v>9</v>
      </c>
      <c r="N1917" t="s">
        <v>357</v>
      </c>
    </row>
    <row r="1918" spans="1:14" x14ac:dyDescent="0.25">
      <c r="A1918" t="s">
        <v>8</v>
      </c>
      <c r="B1918" t="s">
        <v>65</v>
      </c>
      <c r="C1918" t="s">
        <v>9</v>
      </c>
      <c r="D1918" t="s">
        <v>66</v>
      </c>
      <c r="E1918" t="s">
        <v>229</v>
      </c>
      <c r="F1918" t="s">
        <v>248</v>
      </c>
      <c r="G1918" t="s">
        <v>9</v>
      </c>
      <c r="H1918" s="1">
        <v>-1</v>
      </c>
      <c r="I1918" s="1">
        <v>0</v>
      </c>
      <c r="J1918" s="1">
        <v>-0.01</v>
      </c>
      <c r="K1918" s="1">
        <v>0</v>
      </c>
      <c r="L1918" t="s">
        <v>9</v>
      </c>
      <c r="M1918" t="s">
        <v>9</v>
      </c>
      <c r="N1918" t="s">
        <v>357</v>
      </c>
    </row>
    <row r="1919" spans="1:14" x14ac:dyDescent="0.25">
      <c r="A1919" t="s">
        <v>8</v>
      </c>
      <c r="B1919" t="s">
        <v>65</v>
      </c>
      <c r="C1919" t="s">
        <v>9</v>
      </c>
      <c r="D1919" t="s">
        <v>66</v>
      </c>
      <c r="E1919" t="s">
        <v>242</v>
      </c>
      <c r="F1919" t="s">
        <v>236</v>
      </c>
      <c r="G1919" t="s">
        <v>9</v>
      </c>
      <c r="H1919" s="1">
        <v>25</v>
      </c>
      <c r="I1919" s="1">
        <v>25</v>
      </c>
      <c r="J1919" s="1">
        <v>2.0750199521149201E-2</v>
      </c>
      <c r="K1919" s="1">
        <v>2.0750199521149201E-2</v>
      </c>
      <c r="L1919" t="s">
        <v>9</v>
      </c>
      <c r="M1919" t="s">
        <v>9</v>
      </c>
      <c r="N1919" t="s">
        <v>357</v>
      </c>
    </row>
    <row r="1920" spans="1:14" x14ac:dyDescent="0.25">
      <c r="A1920" t="s">
        <v>8</v>
      </c>
      <c r="B1920" t="s">
        <v>65</v>
      </c>
      <c r="C1920" t="s">
        <v>9</v>
      </c>
      <c r="D1920" t="s">
        <v>66</v>
      </c>
      <c r="E1920" t="s">
        <v>180</v>
      </c>
      <c r="F1920" t="s">
        <v>219</v>
      </c>
      <c r="G1920" t="s">
        <v>216</v>
      </c>
      <c r="H1920" s="1">
        <v>125</v>
      </c>
      <c r="I1920" s="1">
        <v>125</v>
      </c>
      <c r="J1920" s="1">
        <v>0.100558659217877</v>
      </c>
      <c r="K1920" s="1">
        <v>0.100558659217877</v>
      </c>
      <c r="L1920" t="s">
        <v>9</v>
      </c>
      <c r="M1920" t="s">
        <v>9</v>
      </c>
      <c r="N1920" t="s">
        <v>357</v>
      </c>
    </row>
    <row r="1921" spans="1:14" x14ac:dyDescent="0.25">
      <c r="A1921" t="s">
        <v>8</v>
      </c>
      <c r="B1921" t="s">
        <v>65</v>
      </c>
      <c r="C1921" t="s">
        <v>9</v>
      </c>
      <c r="D1921" t="s">
        <v>66</v>
      </c>
      <c r="E1921" t="s">
        <v>229</v>
      </c>
      <c r="F1921" t="s">
        <v>230</v>
      </c>
      <c r="G1921" t="s">
        <v>9</v>
      </c>
      <c r="H1921" s="1">
        <v>-1</v>
      </c>
      <c r="I1921" s="1">
        <v>0</v>
      </c>
      <c r="J1921" s="1">
        <v>-0.01</v>
      </c>
      <c r="K1921" s="1">
        <v>0</v>
      </c>
      <c r="L1921" t="s">
        <v>9</v>
      </c>
      <c r="M1921" t="s">
        <v>9</v>
      </c>
      <c r="N1921" t="s">
        <v>357</v>
      </c>
    </row>
    <row r="1922" spans="1:14" x14ac:dyDescent="0.25">
      <c r="A1922" t="s">
        <v>8</v>
      </c>
      <c r="B1922" t="s">
        <v>65</v>
      </c>
      <c r="C1922" t="s">
        <v>9</v>
      </c>
      <c r="D1922" t="s">
        <v>66</v>
      </c>
      <c r="E1922" t="s">
        <v>257</v>
      </c>
      <c r="F1922" t="s">
        <v>228</v>
      </c>
      <c r="G1922" t="s">
        <v>9</v>
      </c>
      <c r="H1922" s="1">
        <v>-1</v>
      </c>
      <c r="I1922" s="1">
        <v>0</v>
      </c>
      <c r="J1922" s="1">
        <v>-0.01</v>
      </c>
      <c r="K1922" s="1">
        <v>0</v>
      </c>
      <c r="L1922" t="s">
        <v>9</v>
      </c>
      <c r="M1922" t="s">
        <v>9</v>
      </c>
      <c r="N1922" t="s">
        <v>357</v>
      </c>
    </row>
    <row r="1923" spans="1:14" x14ac:dyDescent="0.25">
      <c r="A1923" t="s">
        <v>8</v>
      </c>
      <c r="B1923" t="s">
        <v>65</v>
      </c>
      <c r="C1923" t="s">
        <v>9</v>
      </c>
      <c r="D1923" t="s">
        <v>66</v>
      </c>
      <c r="E1923" t="s">
        <v>168</v>
      </c>
      <c r="F1923" t="s">
        <v>273</v>
      </c>
      <c r="G1923" t="s">
        <v>9</v>
      </c>
      <c r="H1923" s="1">
        <v>325</v>
      </c>
      <c r="I1923" s="1">
        <v>325</v>
      </c>
      <c r="J1923" s="1">
        <v>0.25937749401436599</v>
      </c>
      <c r="K1923" s="1">
        <v>0.25937749401436599</v>
      </c>
      <c r="L1923" t="s">
        <v>9</v>
      </c>
      <c r="M1923" t="s">
        <v>9</v>
      </c>
      <c r="N1923" t="s">
        <v>357</v>
      </c>
    </row>
    <row r="1924" spans="1:14" x14ac:dyDescent="0.25">
      <c r="A1924" t="s">
        <v>8</v>
      </c>
      <c r="B1924" t="s">
        <v>65</v>
      </c>
      <c r="C1924" t="s">
        <v>9</v>
      </c>
      <c r="D1924" t="s">
        <v>66</v>
      </c>
      <c r="E1924" t="s">
        <v>242</v>
      </c>
      <c r="F1924" t="s">
        <v>237</v>
      </c>
      <c r="G1924" t="s">
        <v>9</v>
      </c>
      <c r="H1924" s="1">
        <v>65</v>
      </c>
      <c r="I1924" s="1">
        <v>65</v>
      </c>
      <c r="J1924" s="1">
        <v>5.3471667996807699E-2</v>
      </c>
      <c r="K1924" s="1">
        <v>5.3471667996807699E-2</v>
      </c>
      <c r="L1924" t="s">
        <v>9</v>
      </c>
      <c r="M1924" t="s">
        <v>9</v>
      </c>
      <c r="N1924" t="s">
        <v>357</v>
      </c>
    </row>
    <row r="1925" spans="1:14" x14ac:dyDescent="0.25">
      <c r="A1925" t="s">
        <v>8</v>
      </c>
      <c r="B1925" t="s">
        <v>65</v>
      </c>
      <c r="C1925" t="s">
        <v>9</v>
      </c>
      <c r="D1925" t="s">
        <v>66</v>
      </c>
      <c r="E1925" t="s">
        <v>10</v>
      </c>
      <c r="F1925" t="s">
        <v>240</v>
      </c>
      <c r="G1925" t="s">
        <v>9</v>
      </c>
      <c r="H1925" s="1">
        <v>1</v>
      </c>
      <c r="I1925" s="1" t="s">
        <v>9</v>
      </c>
      <c r="J1925" s="1" t="s">
        <v>9</v>
      </c>
      <c r="K1925" s="1" t="s">
        <v>9</v>
      </c>
      <c r="L1925" t="s">
        <v>9</v>
      </c>
      <c r="M1925" t="s">
        <v>9</v>
      </c>
      <c r="N1925" t="s">
        <v>357</v>
      </c>
    </row>
    <row r="1926" spans="1:14" x14ac:dyDescent="0.25">
      <c r="A1926" t="s">
        <v>8</v>
      </c>
      <c r="B1926" t="s">
        <v>65</v>
      </c>
      <c r="C1926" t="s">
        <v>9</v>
      </c>
      <c r="D1926" t="s">
        <v>66</v>
      </c>
      <c r="E1926" t="s">
        <v>257</v>
      </c>
      <c r="F1926" t="s">
        <v>340</v>
      </c>
      <c r="G1926" t="s">
        <v>9</v>
      </c>
      <c r="H1926" s="1">
        <v>45</v>
      </c>
      <c r="I1926" s="1">
        <v>45</v>
      </c>
      <c r="J1926" s="1">
        <v>3.5115722266560297E-2</v>
      </c>
      <c r="K1926" s="1">
        <v>3.5115722266560297E-2</v>
      </c>
      <c r="L1926" t="s">
        <v>9</v>
      </c>
      <c r="M1926" t="s">
        <v>9</v>
      </c>
      <c r="N1926" t="s">
        <v>357</v>
      </c>
    </row>
    <row r="1927" spans="1:14" x14ac:dyDescent="0.25">
      <c r="A1927" t="s">
        <v>8</v>
      </c>
      <c r="B1927" t="s">
        <v>65</v>
      </c>
      <c r="C1927" t="s">
        <v>9</v>
      </c>
      <c r="D1927" t="s">
        <v>66</v>
      </c>
      <c r="E1927" t="s">
        <v>257</v>
      </c>
      <c r="F1927" t="s">
        <v>260</v>
      </c>
      <c r="G1927" t="s">
        <v>9</v>
      </c>
      <c r="H1927" s="1">
        <v>400</v>
      </c>
      <c r="I1927" s="1">
        <v>400</v>
      </c>
      <c r="J1927" s="1">
        <v>0.31763766959297701</v>
      </c>
      <c r="K1927" s="1">
        <v>0.31763766959297701</v>
      </c>
      <c r="L1927" t="s">
        <v>9</v>
      </c>
      <c r="M1927" t="s">
        <v>9</v>
      </c>
      <c r="N1927" t="s">
        <v>357</v>
      </c>
    </row>
    <row r="1928" spans="1:14" x14ac:dyDescent="0.25">
      <c r="A1928" t="s">
        <v>8</v>
      </c>
      <c r="B1928" t="s">
        <v>65</v>
      </c>
      <c r="C1928" t="s">
        <v>9</v>
      </c>
      <c r="D1928" t="s">
        <v>66</v>
      </c>
      <c r="E1928" t="s">
        <v>168</v>
      </c>
      <c r="F1928" t="s">
        <v>274</v>
      </c>
      <c r="G1928" t="s">
        <v>9</v>
      </c>
      <c r="H1928" s="1">
        <v>210</v>
      </c>
      <c r="I1928" s="1">
        <v>210</v>
      </c>
      <c r="J1928" s="1">
        <v>0.16759776536312801</v>
      </c>
      <c r="K1928" s="1">
        <v>0.16759776536312801</v>
      </c>
      <c r="L1928" t="s">
        <v>9</v>
      </c>
      <c r="M1928" t="s">
        <v>9</v>
      </c>
      <c r="N1928" t="s">
        <v>357</v>
      </c>
    </row>
    <row r="1929" spans="1:14" x14ac:dyDescent="0.25">
      <c r="A1929" t="s">
        <v>8</v>
      </c>
      <c r="B1929" t="s">
        <v>65</v>
      </c>
      <c r="C1929" t="s">
        <v>9</v>
      </c>
      <c r="D1929" t="s">
        <v>66</v>
      </c>
      <c r="E1929" t="s">
        <v>166</v>
      </c>
      <c r="F1929" t="s">
        <v>171</v>
      </c>
      <c r="G1929" t="s">
        <v>9</v>
      </c>
      <c r="H1929" s="1">
        <v>40</v>
      </c>
      <c r="I1929" s="1">
        <v>40</v>
      </c>
      <c r="J1929" s="1">
        <v>3.3519553072625698E-2</v>
      </c>
      <c r="K1929" s="1">
        <v>3.3519553072625698E-2</v>
      </c>
      <c r="L1929" t="s">
        <v>9</v>
      </c>
      <c r="M1929" t="s">
        <v>9</v>
      </c>
      <c r="N1929" t="s">
        <v>357</v>
      </c>
    </row>
    <row r="1930" spans="1:14" x14ac:dyDescent="0.25">
      <c r="A1930" t="s">
        <v>8</v>
      </c>
      <c r="B1930" t="s">
        <v>65</v>
      </c>
      <c r="C1930" t="s">
        <v>9</v>
      </c>
      <c r="D1930" t="s">
        <v>66</v>
      </c>
      <c r="E1930" t="s">
        <v>353</v>
      </c>
      <c r="F1930" t="s">
        <v>13</v>
      </c>
      <c r="G1930" t="s">
        <v>9</v>
      </c>
      <c r="H1930" s="1">
        <v>305</v>
      </c>
      <c r="I1930" s="1">
        <v>305</v>
      </c>
      <c r="J1930" s="1">
        <v>0.24501197126895499</v>
      </c>
      <c r="K1930" s="1">
        <v>0.24501197126895499</v>
      </c>
      <c r="L1930" t="s">
        <v>9</v>
      </c>
      <c r="M1930" t="s">
        <v>9</v>
      </c>
      <c r="N1930" t="s">
        <v>357</v>
      </c>
    </row>
    <row r="1931" spans="1:14" x14ac:dyDescent="0.25">
      <c r="A1931" t="s">
        <v>8</v>
      </c>
      <c r="B1931" t="s">
        <v>65</v>
      </c>
      <c r="C1931" t="s">
        <v>9</v>
      </c>
      <c r="D1931" t="s">
        <v>66</v>
      </c>
      <c r="E1931" t="s">
        <v>166</v>
      </c>
      <c r="F1931" t="s">
        <v>167</v>
      </c>
      <c r="G1931" t="s">
        <v>9</v>
      </c>
      <c r="H1931" s="1">
        <v>115</v>
      </c>
      <c r="I1931" s="1">
        <v>115</v>
      </c>
      <c r="J1931" s="1">
        <v>9.2577813248204299E-2</v>
      </c>
      <c r="K1931" s="1">
        <v>9.2577813248204299E-2</v>
      </c>
      <c r="L1931" t="s">
        <v>9</v>
      </c>
      <c r="M1931" t="s">
        <v>9</v>
      </c>
      <c r="N1931" t="s">
        <v>357</v>
      </c>
    </row>
    <row r="1932" spans="1:14" x14ac:dyDescent="0.25">
      <c r="A1932" t="s">
        <v>8</v>
      </c>
      <c r="B1932" t="s">
        <v>65</v>
      </c>
      <c r="C1932" t="s">
        <v>9</v>
      </c>
      <c r="D1932" t="s">
        <v>66</v>
      </c>
      <c r="E1932" t="s">
        <v>257</v>
      </c>
      <c r="F1932" t="s">
        <v>262</v>
      </c>
      <c r="G1932" t="s">
        <v>9</v>
      </c>
      <c r="H1932" s="1">
        <v>45</v>
      </c>
      <c r="I1932" s="1">
        <v>45</v>
      </c>
      <c r="J1932" s="1">
        <v>3.7509976057462098E-2</v>
      </c>
      <c r="K1932" s="1">
        <v>3.7509976057462098E-2</v>
      </c>
      <c r="L1932" t="s">
        <v>9</v>
      </c>
      <c r="M1932" t="s">
        <v>9</v>
      </c>
      <c r="N1932" t="s">
        <v>357</v>
      </c>
    </row>
    <row r="1933" spans="1:14" x14ac:dyDescent="0.25">
      <c r="A1933" t="s">
        <v>8</v>
      </c>
      <c r="B1933" t="s">
        <v>65</v>
      </c>
      <c r="C1933" t="s">
        <v>9</v>
      </c>
      <c r="D1933" t="s">
        <v>66</v>
      </c>
      <c r="E1933" t="s">
        <v>242</v>
      </c>
      <c r="F1933" t="s">
        <v>235</v>
      </c>
      <c r="G1933" t="s">
        <v>9</v>
      </c>
      <c r="H1933" s="1">
        <v>185</v>
      </c>
      <c r="I1933" s="1">
        <v>185</v>
      </c>
      <c r="J1933" s="1">
        <v>0.14604948124501199</v>
      </c>
      <c r="K1933" s="1">
        <v>0.14604948124501199</v>
      </c>
      <c r="L1933" t="s">
        <v>9</v>
      </c>
      <c r="M1933" t="s">
        <v>9</v>
      </c>
      <c r="N1933" t="s">
        <v>357</v>
      </c>
    </row>
    <row r="1934" spans="1:14" x14ac:dyDescent="0.25">
      <c r="A1934" t="s">
        <v>8</v>
      </c>
      <c r="B1934" t="s">
        <v>65</v>
      </c>
      <c r="C1934" t="s">
        <v>9</v>
      </c>
      <c r="D1934" t="s">
        <v>66</v>
      </c>
      <c r="E1934" t="s">
        <v>353</v>
      </c>
      <c r="F1934" t="s">
        <v>16</v>
      </c>
      <c r="G1934" t="s">
        <v>9</v>
      </c>
      <c r="H1934" s="1">
        <v>25</v>
      </c>
      <c r="I1934">
        <v>25</v>
      </c>
      <c r="J1934">
        <v>2.0750199521149201E-2</v>
      </c>
      <c r="K1934">
        <v>2.0750199521149201E-2</v>
      </c>
      <c r="L1934" t="s">
        <v>9</v>
      </c>
      <c r="M1934" t="s">
        <v>9</v>
      </c>
      <c r="N1934" t="s">
        <v>357</v>
      </c>
    </row>
    <row r="1935" spans="1:14" x14ac:dyDescent="0.25">
      <c r="A1935" t="s">
        <v>8</v>
      </c>
      <c r="B1935" t="s">
        <v>65</v>
      </c>
      <c r="C1935" t="s">
        <v>9</v>
      </c>
      <c r="D1935" t="s">
        <v>66</v>
      </c>
      <c r="E1935" t="s">
        <v>229</v>
      </c>
      <c r="F1935" t="s">
        <v>217</v>
      </c>
      <c r="G1935" t="s">
        <v>9</v>
      </c>
      <c r="H1935">
        <v>1255</v>
      </c>
      <c r="I1935">
        <v>1255</v>
      </c>
      <c r="J1935">
        <v>1</v>
      </c>
      <c r="K1935">
        <v>1</v>
      </c>
      <c r="L1935" s="1" t="s">
        <v>9</v>
      </c>
      <c r="M1935" s="1" t="s">
        <v>9</v>
      </c>
      <c r="N1935" t="s">
        <v>357</v>
      </c>
    </row>
    <row r="1936" spans="1:14" x14ac:dyDescent="0.25">
      <c r="A1936" t="s">
        <v>8</v>
      </c>
      <c r="B1936" t="s">
        <v>65</v>
      </c>
      <c r="C1936" t="s">
        <v>9</v>
      </c>
      <c r="D1936" t="s">
        <v>66</v>
      </c>
      <c r="E1936" t="s">
        <v>166</v>
      </c>
      <c r="F1936" t="s">
        <v>252</v>
      </c>
      <c r="G1936" t="s">
        <v>9</v>
      </c>
      <c r="H1936">
        <v>55</v>
      </c>
      <c r="I1936">
        <v>55</v>
      </c>
      <c r="J1936">
        <v>4.4692737430167599E-2</v>
      </c>
      <c r="K1936">
        <v>4.4692737430167599E-2</v>
      </c>
      <c r="L1936" s="1" t="s">
        <v>9</v>
      </c>
      <c r="M1936" s="1" t="s">
        <v>9</v>
      </c>
      <c r="N1936" t="s">
        <v>357</v>
      </c>
    </row>
    <row r="1937" spans="1:14" x14ac:dyDescent="0.25">
      <c r="A1937" t="s">
        <v>8</v>
      </c>
      <c r="B1937" t="s">
        <v>65</v>
      </c>
      <c r="C1937" t="s">
        <v>9</v>
      </c>
      <c r="D1937" t="s">
        <v>66</v>
      </c>
      <c r="E1937" t="s">
        <v>166</v>
      </c>
      <c r="F1937" t="s">
        <v>253</v>
      </c>
      <c r="G1937" t="s">
        <v>9</v>
      </c>
      <c r="H1937">
        <v>20</v>
      </c>
      <c r="I1937">
        <v>20</v>
      </c>
      <c r="J1937">
        <v>1.51636073423783E-2</v>
      </c>
      <c r="K1937">
        <v>1.51636073423783E-2</v>
      </c>
      <c r="L1937" s="1" t="s">
        <v>9</v>
      </c>
      <c r="M1937" s="1" t="s">
        <v>9</v>
      </c>
      <c r="N1937" t="s">
        <v>357</v>
      </c>
    </row>
    <row r="1938" spans="1:14" x14ac:dyDescent="0.25">
      <c r="A1938" t="s">
        <v>8</v>
      </c>
      <c r="B1938" t="s">
        <v>67</v>
      </c>
      <c r="C1938" t="s">
        <v>9</v>
      </c>
      <c r="D1938" t="s">
        <v>301</v>
      </c>
      <c r="E1938" t="s">
        <v>172</v>
      </c>
      <c r="F1938" t="s">
        <v>9</v>
      </c>
      <c r="G1938" t="s">
        <v>9</v>
      </c>
      <c r="H1938" s="1" t="s">
        <v>9</v>
      </c>
      <c r="I1938" s="1" t="s">
        <v>9</v>
      </c>
      <c r="J1938" s="1" t="s">
        <v>9</v>
      </c>
      <c r="K1938" s="1" t="s">
        <v>9</v>
      </c>
      <c r="L1938">
        <v>6.05</v>
      </c>
      <c r="M1938">
        <v>5</v>
      </c>
      <c r="N1938" t="s">
        <v>357</v>
      </c>
    </row>
    <row r="1939" spans="1:14" x14ac:dyDescent="0.25">
      <c r="A1939" t="s">
        <v>8</v>
      </c>
      <c r="B1939" t="s">
        <v>67</v>
      </c>
      <c r="C1939" t="s">
        <v>9</v>
      </c>
      <c r="D1939" t="s">
        <v>301</v>
      </c>
      <c r="E1939" t="s">
        <v>165</v>
      </c>
      <c r="F1939" t="s">
        <v>9</v>
      </c>
      <c r="G1939" t="s">
        <v>9</v>
      </c>
      <c r="H1939" s="1" t="s">
        <v>9</v>
      </c>
      <c r="I1939" s="1" t="s">
        <v>9</v>
      </c>
      <c r="J1939" s="1" t="s">
        <v>9</v>
      </c>
      <c r="K1939" s="1" t="s">
        <v>9</v>
      </c>
      <c r="L1939">
        <v>28.8</v>
      </c>
      <c r="M1939">
        <v>29</v>
      </c>
      <c r="N1939" t="s">
        <v>357</v>
      </c>
    </row>
    <row r="1940" spans="1:14" x14ac:dyDescent="0.25">
      <c r="A1940" t="s">
        <v>8</v>
      </c>
      <c r="B1940" t="s">
        <v>67</v>
      </c>
      <c r="C1940" t="s">
        <v>9</v>
      </c>
      <c r="D1940" t="s">
        <v>301</v>
      </c>
      <c r="E1940" t="s">
        <v>257</v>
      </c>
      <c r="F1940" t="s">
        <v>260</v>
      </c>
      <c r="G1940" t="s">
        <v>9</v>
      </c>
      <c r="H1940" s="1">
        <v>70</v>
      </c>
      <c r="I1940" s="1">
        <v>70</v>
      </c>
      <c r="J1940" s="1">
        <v>0.338095238095238</v>
      </c>
      <c r="K1940" s="1">
        <v>0.338095238095238</v>
      </c>
      <c r="L1940" t="s">
        <v>9</v>
      </c>
      <c r="M1940" t="s">
        <v>9</v>
      </c>
      <c r="N1940" t="s">
        <v>357</v>
      </c>
    </row>
    <row r="1941" spans="1:14" x14ac:dyDescent="0.25">
      <c r="A1941" t="s">
        <v>8</v>
      </c>
      <c r="B1941" t="s">
        <v>67</v>
      </c>
      <c r="C1941" t="s">
        <v>9</v>
      </c>
      <c r="D1941" t="s">
        <v>301</v>
      </c>
      <c r="E1941" t="s">
        <v>229</v>
      </c>
      <c r="F1941" t="s">
        <v>231</v>
      </c>
      <c r="G1941" t="s">
        <v>9</v>
      </c>
      <c r="H1941" s="1">
        <v>180</v>
      </c>
      <c r="I1941" s="1">
        <v>180</v>
      </c>
      <c r="J1941" s="1">
        <v>0.85238095238095202</v>
      </c>
      <c r="K1941" s="1">
        <v>0.85238095238095202</v>
      </c>
      <c r="L1941" t="s">
        <v>9</v>
      </c>
      <c r="M1941" t="s">
        <v>9</v>
      </c>
      <c r="N1941" t="s">
        <v>357</v>
      </c>
    </row>
    <row r="1942" spans="1:14" x14ac:dyDescent="0.25">
      <c r="A1942" t="s">
        <v>8</v>
      </c>
      <c r="B1942" t="s">
        <v>67</v>
      </c>
      <c r="C1942" t="s">
        <v>9</v>
      </c>
      <c r="D1942" t="s">
        <v>301</v>
      </c>
      <c r="E1942" t="s">
        <v>353</v>
      </c>
      <c r="F1942" t="s">
        <v>13</v>
      </c>
      <c r="G1942" t="s">
        <v>9</v>
      </c>
      <c r="H1942" s="1">
        <v>45</v>
      </c>
      <c r="I1942" s="1">
        <v>45</v>
      </c>
      <c r="J1942" s="1">
        <v>0.21904761904761899</v>
      </c>
      <c r="K1942" s="1">
        <v>0.21904761904761899</v>
      </c>
      <c r="L1942" t="s">
        <v>9</v>
      </c>
      <c r="M1942" t="s">
        <v>9</v>
      </c>
      <c r="N1942" t="s">
        <v>357</v>
      </c>
    </row>
    <row r="1943" spans="1:14" x14ac:dyDescent="0.25">
      <c r="A1943" t="s">
        <v>8</v>
      </c>
      <c r="B1943" t="s">
        <v>67</v>
      </c>
      <c r="C1943" t="s">
        <v>9</v>
      </c>
      <c r="D1943" t="s">
        <v>301</v>
      </c>
      <c r="E1943" t="s">
        <v>257</v>
      </c>
      <c r="F1943" t="s">
        <v>262</v>
      </c>
      <c r="G1943" t="s">
        <v>9</v>
      </c>
      <c r="H1943" s="1">
        <v>5</v>
      </c>
      <c r="I1943" s="1">
        <v>5</v>
      </c>
      <c r="J1943" s="1">
        <v>2.8571428571428598E-2</v>
      </c>
      <c r="K1943" s="1">
        <v>2.8571428571428598E-2</v>
      </c>
      <c r="L1943" t="s">
        <v>9</v>
      </c>
      <c r="M1943" t="s">
        <v>9</v>
      </c>
      <c r="N1943" t="s">
        <v>357</v>
      </c>
    </row>
    <row r="1944" spans="1:14" x14ac:dyDescent="0.25">
      <c r="A1944" t="s">
        <v>8</v>
      </c>
      <c r="B1944" t="s">
        <v>67</v>
      </c>
      <c r="C1944" t="s">
        <v>9</v>
      </c>
      <c r="D1944" t="s">
        <v>301</v>
      </c>
      <c r="E1944" t="s">
        <v>242</v>
      </c>
      <c r="F1944" t="s">
        <v>235</v>
      </c>
      <c r="G1944" t="s">
        <v>9</v>
      </c>
      <c r="H1944" s="1">
        <v>-1</v>
      </c>
      <c r="I1944" s="1">
        <v>0</v>
      </c>
      <c r="J1944" s="1">
        <v>-0.01</v>
      </c>
      <c r="K1944" s="1">
        <v>0</v>
      </c>
      <c r="L1944" t="s">
        <v>9</v>
      </c>
      <c r="M1944" t="s">
        <v>9</v>
      </c>
      <c r="N1944" t="s">
        <v>357</v>
      </c>
    </row>
    <row r="1945" spans="1:14" x14ac:dyDescent="0.25">
      <c r="A1945" t="s">
        <v>8</v>
      </c>
      <c r="B1945" t="s">
        <v>67</v>
      </c>
      <c r="C1945" t="s">
        <v>9</v>
      </c>
      <c r="D1945" t="s">
        <v>301</v>
      </c>
      <c r="E1945" t="s">
        <v>166</v>
      </c>
      <c r="F1945" t="s">
        <v>252</v>
      </c>
      <c r="G1945" t="s">
        <v>9</v>
      </c>
      <c r="H1945" s="1">
        <v>5</v>
      </c>
      <c r="I1945" s="1">
        <v>5</v>
      </c>
      <c r="J1945" s="1">
        <v>2.3809523809523801E-2</v>
      </c>
      <c r="K1945" s="1">
        <v>2.3809523809523801E-2</v>
      </c>
      <c r="L1945" t="s">
        <v>9</v>
      </c>
      <c r="M1945" t="s">
        <v>9</v>
      </c>
      <c r="N1945" t="s">
        <v>357</v>
      </c>
    </row>
    <row r="1946" spans="1:14" x14ac:dyDescent="0.25">
      <c r="A1946" t="s">
        <v>8</v>
      </c>
      <c r="B1946" t="s">
        <v>67</v>
      </c>
      <c r="C1946" t="s">
        <v>9</v>
      </c>
      <c r="D1946" t="s">
        <v>301</v>
      </c>
      <c r="E1946" t="s">
        <v>166</v>
      </c>
      <c r="F1946" t="s">
        <v>248</v>
      </c>
      <c r="G1946" t="s">
        <v>9</v>
      </c>
      <c r="H1946" s="1">
        <v>-1</v>
      </c>
      <c r="I1946" s="1">
        <v>0</v>
      </c>
      <c r="J1946" s="1">
        <v>-0.01</v>
      </c>
      <c r="K1946" s="1">
        <v>0</v>
      </c>
      <c r="L1946" t="s">
        <v>9</v>
      </c>
      <c r="M1946" t="s">
        <v>9</v>
      </c>
      <c r="N1946" t="s">
        <v>357</v>
      </c>
    </row>
    <row r="1947" spans="1:14" x14ac:dyDescent="0.25">
      <c r="A1947" t="s">
        <v>8</v>
      </c>
      <c r="B1947" t="s">
        <v>67</v>
      </c>
      <c r="C1947" t="s">
        <v>9</v>
      </c>
      <c r="D1947" t="s">
        <v>301</v>
      </c>
      <c r="E1947" t="s">
        <v>168</v>
      </c>
      <c r="F1947" t="s">
        <v>272</v>
      </c>
      <c r="G1947" t="s">
        <v>9</v>
      </c>
      <c r="H1947" s="1">
        <v>10</v>
      </c>
      <c r="I1947" s="1">
        <v>10</v>
      </c>
      <c r="J1947" s="1">
        <v>5.2380952380952403E-2</v>
      </c>
      <c r="K1947" s="1">
        <v>5.2380952380952403E-2</v>
      </c>
      <c r="L1947" t="s">
        <v>9</v>
      </c>
      <c r="M1947" t="s">
        <v>9</v>
      </c>
      <c r="N1947" t="s">
        <v>357</v>
      </c>
    </row>
    <row r="1948" spans="1:14" x14ac:dyDescent="0.25">
      <c r="A1948" t="s">
        <v>8</v>
      </c>
      <c r="B1948" t="s">
        <v>67</v>
      </c>
      <c r="C1948" t="s">
        <v>9</v>
      </c>
      <c r="D1948" t="s">
        <v>301</v>
      </c>
      <c r="E1948" t="s">
        <v>257</v>
      </c>
      <c r="F1948" t="s">
        <v>258</v>
      </c>
      <c r="G1948" t="s">
        <v>9</v>
      </c>
      <c r="H1948" s="1">
        <v>35</v>
      </c>
      <c r="I1948" s="1">
        <v>35</v>
      </c>
      <c r="J1948" s="1">
        <v>0.17142857142857101</v>
      </c>
      <c r="K1948" s="1">
        <v>0.17142857142857101</v>
      </c>
      <c r="L1948" t="s">
        <v>9</v>
      </c>
      <c r="M1948" t="s">
        <v>9</v>
      </c>
      <c r="N1948" t="s">
        <v>357</v>
      </c>
    </row>
    <row r="1949" spans="1:14" x14ac:dyDescent="0.25">
      <c r="A1949" t="s">
        <v>8</v>
      </c>
      <c r="B1949" t="s">
        <v>67</v>
      </c>
      <c r="C1949" t="s">
        <v>9</v>
      </c>
      <c r="D1949" t="s">
        <v>301</v>
      </c>
      <c r="E1949" t="s">
        <v>353</v>
      </c>
      <c r="F1949" t="s">
        <v>15</v>
      </c>
      <c r="G1949" t="s">
        <v>9</v>
      </c>
      <c r="H1949" s="1">
        <v>55</v>
      </c>
      <c r="I1949" s="1">
        <v>55</v>
      </c>
      <c r="J1949" s="1">
        <v>0.26190476190476197</v>
      </c>
      <c r="K1949" s="1">
        <v>0.26190476190476197</v>
      </c>
      <c r="L1949" t="s">
        <v>9</v>
      </c>
      <c r="M1949" t="s">
        <v>9</v>
      </c>
      <c r="N1949" t="s">
        <v>357</v>
      </c>
    </row>
    <row r="1950" spans="1:14" x14ac:dyDescent="0.25">
      <c r="A1950" t="s">
        <v>8</v>
      </c>
      <c r="B1950" t="s">
        <v>67</v>
      </c>
      <c r="C1950" t="s">
        <v>9</v>
      </c>
      <c r="D1950" t="s">
        <v>301</v>
      </c>
      <c r="E1950" t="s">
        <v>353</v>
      </c>
      <c r="F1950" t="s">
        <v>14</v>
      </c>
      <c r="G1950" t="s">
        <v>9</v>
      </c>
      <c r="H1950" s="1">
        <v>100</v>
      </c>
      <c r="I1950" s="1">
        <v>100</v>
      </c>
      <c r="J1950" s="1">
        <v>0.46666666666666701</v>
      </c>
      <c r="K1950" s="1">
        <v>0.46666666666666701</v>
      </c>
      <c r="L1950" t="s">
        <v>9</v>
      </c>
      <c r="M1950" t="s">
        <v>9</v>
      </c>
      <c r="N1950" t="s">
        <v>357</v>
      </c>
    </row>
    <row r="1951" spans="1:14" x14ac:dyDescent="0.25">
      <c r="A1951" t="s">
        <v>8</v>
      </c>
      <c r="B1951" t="s">
        <v>67</v>
      </c>
      <c r="C1951" t="s">
        <v>9</v>
      </c>
      <c r="D1951" t="s">
        <v>301</v>
      </c>
      <c r="E1951" t="s">
        <v>168</v>
      </c>
      <c r="F1951" t="s">
        <v>271</v>
      </c>
      <c r="G1951" t="s">
        <v>9</v>
      </c>
      <c r="H1951" s="1">
        <v>145</v>
      </c>
      <c r="I1951" s="1">
        <v>145</v>
      </c>
      <c r="J1951" s="1">
        <v>0.68571428571428605</v>
      </c>
      <c r="K1951" s="1">
        <v>0.68571428571428605</v>
      </c>
      <c r="L1951" t="s">
        <v>9</v>
      </c>
      <c r="M1951" t="s">
        <v>9</v>
      </c>
      <c r="N1951" t="s">
        <v>357</v>
      </c>
    </row>
    <row r="1952" spans="1:14" x14ac:dyDescent="0.25">
      <c r="A1952" t="s">
        <v>8</v>
      </c>
      <c r="B1952" t="s">
        <v>67</v>
      </c>
      <c r="C1952" t="s">
        <v>9</v>
      </c>
      <c r="D1952" t="s">
        <v>301</v>
      </c>
      <c r="E1952" t="s">
        <v>257</v>
      </c>
      <c r="F1952" t="s">
        <v>340</v>
      </c>
      <c r="G1952" t="s">
        <v>9</v>
      </c>
      <c r="H1952" s="1">
        <v>15</v>
      </c>
      <c r="I1952" s="1">
        <v>15</v>
      </c>
      <c r="J1952" s="1">
        <v>7.1428571428571397E-2</v>
      </c>
      <c r="K1952" s="1">
        <v>7.1428571428571397E-2</v>
      </c>
      <c r="L1952" t="s">
        <v>9</v>
      </c>
      <c r="M1952" t="s">
        <v>9</v>
      </c>
      <c r="N1952" t="s">
        <v>357</v>
      </c>
    </row>
    <row r="1953" spans="1:14" x14ac:dyDescent="0.25">
      <c r="A1953" t="s">
        <v>8</v>
      </c>
      <c r="B1953" t="s">
        <v>67</v>
      </c>
      <c r="C1953" t="s">
        <v>9</v>
      </c>
      <c r="D1953" t="s">
        <v>301</v>
      </c>
      <c r="E1953" t="s">
        <v>166</v>
      </c>
      <c r="F1953" t="s">
        <v>171</v>
      </c>
      <c r="G1953" t="s">
        <v>9</v>
      </c>
      <c r="H1953" s="1">
        <v>-1</v>
      </c>
      <c r="I1953" s="1">
        <v>0</v>
      </c>
      <c r="J1953" s="1">
        <v>-0.01</v>
      </c>
      <c r="K1953" s="1">
        <v>0</v>
      </c>
      <c r="L1953" t="s">
        <v>9</v>
      </c>
      <c r="M1953" t="s">
        <v>9</v>
      </c>
      <c r="N1953" t="s">
        <v>357</v>
      </c>
    </row>
    <row r="1954" spans="1:14" x14ac:dyDescent="0.25">
      <c r="A1954" t="s">
        <v>8</v>
      </c>
      <c r="B1954" t="s">
        <v>67</v>
      </c>
      <c r="C1954" t="s">
        <v>9</v>
      </c>
      <c r="D1954" t="s">
        <v>301</v>
      </c>
      <c r="E1954" t="s">
        <v>242</v>
      </c>
      <c r="F1954" t="s">
        <v>248</v>
      </c>
      <c r="G1954" t="s">
        <v>9</v>
      </c>
      <c r="H1954" s="1">
        <v>210</v>
      </c>
      <c r="I1954" s="1">
        <v>210</v>
      </c>
      <c r="J1954" s="1">
        <v>0.99523809523809503</v>
      </c>
      <c r="K1954" s="1">
        <v>0.99523809523809503</v>
      </c>
      <c r="L1954" t="s">
        <v>9</v>
      </c>
      <c r="M1954" t="s">
        <v>9</v>
      </c>
      <c r="N1954" t="s">
        <v>357</v>
      </c>
    </row>
    <row r="1955" spans="1:14" x14ac:dyDescent="0.25">
      <c r="A1955" t="s">
        <v>8</v>
      </c>
      <c r="B1955" t="s">
        <v>67</v>
      </c>
      <c r="C1955" t="s">
        <v>9</v>
      </c>
      <c r="D1955" t="s">
        <v>301</v>
      </c>
      <c r="E1955" t="s">
        <v>229</v>
      </c>
      <c r="F1955" t="s">
        <v>230</v>
      </c>
      <c r="G1955" t="s">
        <v>9</v>
      </c>
      <c r="H1955" s="1">
        <v>30</v>
      </c>
      <c r="I1955" s="1">
        <v>30</v>
      </c>
      <c r="J1955" s="1">
        <v>0.133333333333333</v>
      </c>
      <c r="K1955" s="1">
        <v>0.133333333333333</v>
      </c>
      <c r="L1955" t="s">
        <v>9</v>
      </c>
      <c r="M1955" t="s">
        <v>9</v>
      </c>
      <c r="N1955" t="s">
        <v>357</v>
      </c>
    </row>
    <row r="1956" spans="1:14" x14ac:dyDescent="0.25">
      <c r="A1956" t="s">
        <v>8</v>
      </c>
      <c r="B1956" t="s">
        <v>67</v>
      </c>
      <c r="C1956" t="s">
        <v>9</v>
      </c>
      <c r="D1956" t="s">
        <v>301</v>
      </c>
      <c r="E1956" t="s">
        <v>257</v>
      </c>
      <c r="F1956" t="s">
        <v>261</v>
      </c>
      <c r="G1956" t="s">
        <v>9</v>
      </c>
      <c r="H1956" s="1">
        <v>25</v>
      </c>
      <c r="I1956" s="1">
        <v>25</v>
      </c>
      <c r="J1956" s="1">
        <v>0.10952380952381</v>
      </c>
      <c r="K1956" s="1">
        <v>0.10952380952381</v>
      </c>
      <c r="L1956" t="s">
        <v>9</v>
      </c>
      <c r="M1956" t="s">
        <v>9</v>
      </c>
      <c r="N1956" t="s">
        <v>357</v>
      </c>
    </row>
    <row r="1957" spans="1:14" x14ac:dyDescent="0.25">
      <c r="A1957" t="s">
        <v>8</v>
      </c>
      <c r="B1957" t="s">
        <v>67</v>
      </c>
      <c r="C1957" t="s">
        <v>9</v>
      </c>
      <c r="D1957" t="s">
        <v>301</v>
      </c>
      <c r="E1957" t="s">
        <v>168</v>
      </c>
      <c r="F1957" t="s">
        <v>248</v>
      </c>
      <c r="G1957" t="s">
        <v>9</v>
      </c>
      <c r="H1957" s="1">
        <v>-1</v>
      </c>
      <c r="I1957" s="1">
        <v>0</v>
      </c>
      <c r="J1957" s="1">
        <v>-0.01</v>
      </c>
      <c r="K1957" s="1">
        <v>0</v>
      </c>
      <c r="L1957" t="s">
        <v>9</v>
      </c>
      <c r="M1957" t="s">
        <v>9</v>
      </c>
      <c r="N1957" t="s">
        <v>357</v>
      </c>
    </row>
    <row r="1958" spans="1:14" x14ac:dyDescent="0.25">
      <c r="A1958" t="s">
        <v>8</v>
      </c>
      <c r="B1958" t="s">
        <v>67</v>
      </c>
      <c r="C1958" t="s">
        <v>9</v>
      </c>
      <c r="D1958" t="s">
        <v>301</v>
      </c>
      <c r="E1958" t="s">
        <v>242</v>
      </c>
      <c r="F1958" t="s">
        <v>234</v>
      </c>
      <c r="G1958" t="s">
        <v>9</v>
      </c>
      <c r="H1958" s="1">
        <v>-1</v>
      </c>
      <c r="I1958" s="1">
        <v>0</v>
      </c>
      <c r="J1958" s="1">
        <v>-0.01</v>
      </c>
      <c r="K1958" s="1">
        <v>0</v>
      </c>
      <c r="L1958" t="s">
        <v>9</v>
      </c>
      <c r="M1958" t="s">
        <v>9</v>
      </c>
      <c r="N1958" t="s">
        <v>357</v>
      </c>
    </row>
    <row r="1959" spans="1:14" x14ac:dyDescent="0.25">
      <c r="A1959" t="s">
        <v>8</v>
      </c>
      <c r="B1959" t="s">
        <v>67</v>
      </c>
      <c r="C1959" t="s">
        <v>9</v>
      </c>
      <c r="D1959" t="s">
        <v>301</v>
      </c>
      <c r="E1959" t="s">
        <v>242</v>
      </c>
      <c r="F1959" t="s">
        <v>238</v>
      </c>
      <c r="G1959" t="s">
        <v>9</v>
      </c>
      <c r="H1959" s="1">
        <v>-1</v>
      </c>
      <c r="I1959" s="1">
        <v>0</v>
      </c>
      <c r="J1959" s="1">
        <v>-0.01</v>
      </c>
      <c r="K1959" s="1">
        <v>0</v>
      </c>
      <c r="L1959" t="s">
        <v>9</v>
      </c>
      <c r="M1959" t="s">
        <v>9</v>
      </c>
      <c r="N1959" t="s">
        <v>357</v>
      </c>
    </row>
    <row r="1960" spans="1:14" x14ac:dyDescent="0.25">
      <c r="A1960" t="s">
        <v>8</v>
      </c>
      <c r="B1960" t="s">
        <v>67</v>
      </c>
      <c r="C1960" t="s">
        <v>9</v>
      </c>
      <c r="D1960" t="s">
        <v>301</v>
      </c>
      <c r="E1960" t="s">
        <v>166</v>
      </c>
      <c r="F1960" t="s">
        <v>170</v>
      </c>
      <c r="G1960" t="s">
        <v>9</v>
      </c>
      <c r="H1960" s="1">
        <v>-1</v>
      </c>
      <c r="I1960" s="1">
        <v>0</v>
      </c>
      <c r="J1960" s="1">
        <v>-0.01</v>
      </c>
      <c r="K1960" s="1">
        <v>0</v>
      </c>
      <c r="L1960" t="s">
        <v>9</v>
      </c>
      <c r="M1960" t="s">
        <v>9</v>
      </c>
      <c r="N1960" t="s">
        <v>357</v>
      </c>
    </row>
    <row r="1961" spans="1:14" x14ac:dyDescent="0.25">
      <c r="A1961" t="s">
        <v>8</v>
      </c>
      <c r="B1961" t="s">
        <v>67</v>
      </c>
      <c r="C1961" t="s">
        <v>9</v>
      </c>
      <c r="D1961" t="s">
        <v>301</v>
      </c>
      <c r="E1961" t="s">
        <v>257</v>
      </c>
      <c r="F1961" t="s">
        <v>228</v>
      </c>
      <c r="G1961" t="s">
        <v>9</v>
      </c>
      <c r="H1961" s="1">
        <v>-1</v>
      </c>
      <c r="I1961" s="1">
        <v>0</v>
      </c>
      <c r="J1961" s="1">
        <v>-0.01</v>
      </c>
      <c r="K1961" s="1">
        <v>0</v>
      </c>
      <c r="L1961" t="s">
        <v>9</v>
      </c>
      <c r="M1961" t="s">
        <v>9</v>
      </c>
      <c r="N1961" t="s">
        <v>357</v>
      </c>
    </row>
    <row r="1962" spans="1:14" x14ac:dyDescent="0.25">
      <c r="A1962" t="s">
        <v>8</v>
      </c>
      <c r="B1962" t="s">
        <v>67</v>
      </c>
      <c r="C1962" t="s">
        <v>9</v>
      </c>
      <c r="D1962" t="s">
        <v>301</v>
      </c>
      <c r="E1962" t="s">
        <v>242</v>
      </c>
      <c r="F1962" t="s">
        <v>239</v>
      </c>
      <c r="G1962" t="s">
        <v>9</v>
      </c>
      <c r="H1962" s="1">
        <v>-1</v>
      </c>
      <c r="I1962" s="1">
        <v>0</v>
      </c>
      <c r="J1962" s="1">
        <v>-0.01</v>
      </c>
      <c r="K1962" s="1">
        <v>0</v>
      </c>
      <c r="L1962" t="s">
        <v>9</v>
      </c>
      <c r="M1962" t="s">
        <v>9</v>
      </c>
      <c r="N1962" t="s">
        <v>357</v>
      </c>
    </row>
    <row r="1963" spans="1:14" x14ac:dyDescent="0.25">
      <c r="A1963" t="s">
        <v>8</v>
      </c>
      <c r="B1963" t="s">
        <v>67</v>
      </c>
      <c r="C1963" t="s">
        <v>9</v>
      </c>
      <c r="D1963" t="s">
        <v>301</v>
      </c>
      <c r="E1963" t="s">
        <v>353</v>
      </c>
      <c r="F1963" t="s">
        <v>228</v>
      </c>
      <c r="G1963" t="s">
        <v>9</v>
      </c>
      <c r="H1963" s="1">
        <v>-1</v>
      </c>
      <c r="I1963" s="1">
        <v>0</v>
      </c>
      <c r="J1963" s="1">
        <v>-0.01</v>
      </c>
      <c r="K1963" s="1">
        <v>0</v>
      </c>
      <c r="L1963" t="s">
        <v>9</v>
      </c>
      <c r="M1963" t="s">
        <v>9</v>
      </c>
      <c r="N1963" t="s">
        <v>357</v>
      </c>
    </row>
    <row r="1964" spans="1:14" x14ac:dyDescent="0.25">
      <c r="A1964" t="s">
        <v>8</v>
      </c>
      <c r="B1964" t="s">
        <v>67</v>
      </c>
      <c r="C1964" t="s">
        <v>9</v>
      </c>
      <c r="D1964" t="s">
        <v>301</v>
      </c>
      <c r="E1964" t="s">
        <v>168</v>
      </c>
      <c r="F1964" t="s">
        <v>273</v>
      </c>
      <c r="G1964" t="s">
        <v>9</v>
      </c>
      <c r="H1964" s="1">
        <v>45</v>
      </c>
      <c r="I1964" s="1">
        <v>45</v>
      </c>
      <c r="J1964" s="1">
        <v>0.20476190476190501</v>
      </c>
      <c r="K1964" s="1">
        <v>0.20476190476190501</v>
      </c>
      <c r="L1964" t="s">
        <v>9</v>
      </c>
      <c r="M1964" t="s">
        <v>9</v>
      </c>
      <c r="N1964" t="s">
        <v>357</v>
      </c>
    </row>
    <row r="1965" spans="1:14" x14ac:dyDescent="0.25">
      <c r="A1965" t="s">
        <v>8</v>
      </c>
      <c r="B1965" t="s">
        <v>67</v>
      </c>
      <c r="C1965" t="s">
        <v>9</v>
      </c>
      <c r="D1965" t="s">
        <v>301</v>
      </c>
      <c r="E1965" t="s">
        <v>180</v>
      </c>
      <c r="F1965" t="s">
        <v>219</v>
      </c>
      <c r="G1965" t="s">
        <v>216</v>
      </c>
      <c r="H1965" s="1">
        <v>15</v>
      </c>
      <c r="I1965" s="1">
        <v>15</v>
      </c>
      <c r="J1965" s="1">
        <v>6.6666666666666693E-2</v>
      </c>
      <c r="K1965" s="1">
        <v>6.6666666666666693E-2</v>
      </c>
      <c r="L1965" t="s">
        <v>9</v>
      </c>
      <c r="M1965" t="s">
        <v>9</v>
      </c>
      <c r="N1965" t="s">
        <v>357</v>
      </c>
    </row>
    <row r="1966" spans="1:14" x14ac:dyDescent="0.25">
      <c r="A1966" t="s">
        <v>8</v>
      </c>
      <c r="B1966" t="s">
        <v>67</v>
      </c>
      <c r="C1966" t="s">
        <v>9</v>
      </c>
      <c r="D1966" t="s">
        <v>301</v>
      </c>
      <c r="E1966" t="s">
        <v>166</v>
      </c>
      <c r="F1966" t="s">
        <v>254</v>
      </c>
      <c r="G1966" t="s">
        <v>9</v>
      </c>
      <c r="H1966" s="1">
        <v>-1</v>
      </c>
      <c r="I1966">
        <v>0</v>
      </c>
      <c r="J1966">
        <v>-0.01</v>
      </c>
      <c r="K1966">
        <v>0</v>
      </c>
      <c r="L1966" t="s">
        <v>9</v>
      </c>
      <c r="M1966" t="s">
        <v>9</v>
      </c>
      <c r="N1966" t="s">
        <v>357</v>
      </c>
    </row>
    <row r="1967" spans="1:14" x14ac:dyDescent="0.25">
      <c r="A1967" t="s">
        <v>8</v>
      </c>
      <c r="B1967" t="s">
        <v>67</v>
      </c>
      <c r="C1967" t="s">
        <v>9</v>
      </c>
      <c r="D1967" t="s">
        <v>301</v>
      </c>
      <c r="E1967" t="s">
        <v>242</v>
      </c>
      <c r="F1967" t="s">
        <v>236</v>
      </c>
      <c r="G1967" t="s">
        <v>9</v>
      </c>
      <c r="H1967" s="1">
        <v>-1</v>
      </c>
      <c r="I1967" s="1">
        <v>0</v>
      </c>
      <c r="J1967" s="1">
        <v>-0.01</v>
      </c>
      <c r="K1967" s="1">
        <v>0</v>
      </c>
      <c r="L1967" t="s">
        <v>9</v>
      </c>
      <c r="M1967" t="s">
        <v>9</v>
      </c>
      <c r="N1967" t="s">
        <v>357</v>
      </c>
    </row>
    <row r="1968" spans="1:14" x14ac:dyDescent="0.25">
      <c r="A1968" t="s">
        <v>8</v>
      </c>
      <c r="B1968" t="s">
        <v>67</v>
      </c>
      <c r="C1968" t="s">
        <v>9</v>
      </c>
      <c r="D1968" t="s">
        <v>301</v>
      </c>
      <c r="E1968" t="s">
        <v>166</v>
      </c>
      <c r="F1968" t="s">
        <v>167</v>
      </c>
      <c r="G1968" t="s">
        <v>9</v>
      </c>
      <c r="H1968" s="1">
        <v>-1</v>
      </c>
      <c r="I1968" s="1">
        <v>0</v>
      </c>
      <c r="J1968" s="1">
        <v>-0.01</v>
      </c>
      <c r="K1968" s="1">
        <v>0</v>
      </c>
      <c r="L1968" t="s">
        <v>9</v>
      </c>
      <c r="M1968" t="s">
        <v>9</v>
      </c>
      <c r="N1968" t="s">
        <v>357</v>
      </c>
    </row>
    <row r="1969" spans="1:14" x14ac:dyDescent="0.25">
      <c r="A1969" t="s">
        <v>8</v>
      </c>
      <c r="B1969" t="s">
        <v>67</v>
      </c>
      <c r="C1969" t="s">
        <v>9</v>
      </c>
      <c r="D1969" t="s">
        <v>301</v>
      </c>
      <c r="E1969" t="s">
        <v>168</v>
      </c>
      <c r="F1969" t="s">
        <v>274</v>
      </c>
      <c r="G1969" t="s">
        <v>9</v>
      </c>
      <c r="H1969" s="1">
        <v>10</v>
      </c>
      <c r="I1969" s="1">
        <v>10</v>
      </c>
      <c r="J1969" s="1">
        <v>5.2380952380952403E-2</v>
      </c>
      <c r="K1969" s="1">
        <v>5.2380952380952403E-2</v>
      </c>
      <c r="L1969" t="s">
        <v>9</v>
      </c>
      <c r="M1969" t="s">
        <v>9</v>
      </c>
      <c r="N1969" t="s">
        <v>357</v>
      </c>
    </row>
    <row r="1970" spans="1:14" x14ac:dyDescent="0.25">
      <c r="A1970" t="s">
        <v>8</v>
      </c>
      <c r="B1970" t="s">
        <v>67</v>
      </c>
      <c r="C1970" t="s">
        <v>9</v>
      </c>
      <c r="D1970" t="s">
        <v>301</v>
      </c>
      <c r="E1970" t="s">
        <v>229</v>
      </c>
      <c r="F1970" t="s">
        <v>217</v>
      </c>
      <c r="G1970" t="s">
        <v>9</v>
      </c>
      <c r="H1970" s="1">
        <v>-1</v>
      </c>
      <c r="I1970" s="1">
        <v>0</v>
      </c>
      <c r="J1970" s="1">
        <v>-0.01</v>
      </c>
      <c r="K1970" s="1">
        <v>0</v>
      </c>
      <c r="L1970" t="s">
        <v>9</v>
      </c>
      <c r="M1970" t="s">
        <v>9</v>
      </c>
      <c r="N1970" t="s">
        <v>357</v>
      </c>
    </row>
    <row r="1971" spans="1:14" x14ac:dyDescent="0.25">
      <c r="A1971" t="s">
        <v>8</v>
      </c>
      <c r="B1971" t="s">
        <v>67</v>
      </c>
      <c r="C1971" t="s">
        <v>9</v>
      </c>
      <c r="D1971" t="s">
        <v>301</v>
      </c>
      <c r="E1971" t="s">
        <v>353</v>
      </c>
      <c r="F1971" t="s">
        <v>16</v>
      </c>
      <c r="G1971" t="s">
        <v>9</v>
      </c>
      <c r="H1971" s="1">
        <v>5</v>
      </c>
      <c r="I1971" s="1">
        <v>5</v>
      </c>
      <c r="J1971" s="1">
        <v>3.3333333333333298E-2</v>
      </c>
      <c r="K1971" s="1">
        <v>3.3333333333333298E-2</v>
      </c>
      <c r="L1971" t="s">
        <v>9</v>
      </c>
      <c r="M1971" t="s">
        <v>9</v>
      </c>
      <c r="N1971" t="s">
        <v>357</v>
      </c>
    </row>
    <row r="1972" spans="1:14" x14ac:dyDescent="0.25">
      <c r="A1972" t="s">
        <v>8</v>
      </c>
      <c r="B1972" t="s">
        <v>67</v>
      </c>
      <c r="C1972" t="s">
        <v>9</v>
      </c>
      <c r="D1972" t="s">
        <v>301</v>
      </c>
      <c r="E1972" t="s">
        <v>242</v>
      </c>
      <c r="F1972" t="s">
        <v>237</v>
      </c>
      <c r="G1972" t="s">
        <v>9</v>
      </c>
      <c r="H1972">
        <v>-1</v>
      </c>
      <c r="I1972">
        <v>0</v>
      </c>
      <c r="J1972">
        <v>-0.01</v>
      </c>
      <c r="K1972">
        <v>0</v>
      </c>
      <c r="L1972" s="1" t="s">
        <v>9</v>
      </c>
      <c r="M1972" s="1" t="s">
        <v>9</v>
      </c>
      <c r="N1972" t="s">
        <v>357</v>
      </c>
    </row>
    <row r="1973" spans="1:14" x14ac:dyDescent="0.25">
      <c r="A1973" t="s">
        <v>8</v>
      </c>
      <c r="B1973" t="s">
        <v>67</v>
      </c>
      <c r="C1973" t="s">
        <v>9</v>
      </c>
      <c r="D1973" t="s">
        <v>301</v>
      </c>
      <c r="E1973" t="s">
        <v>166</v>
      </c>
      <c r="F1973" t="s">
        <v>253</v>
      </c>
      <c r="G1973" t="s">
        <v>9</v>
      </c>
      <c r="H1973" s="1">
        <v>5</v>
      </c>
      <c r="I1973" s="1">
        <v>5</v>
      </c>
      <c r="J1973" s="1">
        <v>2.3809523809523801E-2</v>
      </c>
      <c r="K1973" s="1">
        <v>2.3809523809523801E-2</v>
      </c>
      <c r="L1973" t="s">
        <v>9</v>
      </c>
      <c r="M1973" t="s">
        <v>9</v>
      </c>
      <c r="N1973" t="s">
        <v>357</v>
      </c>
    </row>
    <row r="1974" spans="1:14" x14ac:dyDescent="0.25">
      <c r="A1974" t="s">
        <v>8</v>
      </c>
      <c r="B1974" t="s">
        <v>67</v>
      </c>
      <c r="C1974" t="s">
        <v>9</v>
      </c>
      <c r="D1974" t="s">
        <v>301</v>
      </c>
      <c r="E1974" t="s">
        <v>180</v>
      </c>
      <c r="F1974" t="s">
        <v>228</v>
      </c>
      <c r="G1974" t="s">
        <v>228</v>
      </c>
      <c r="H1974" s="1">
        <v>-1</v>
      </c>
      <c r="I1974" s="1">
        <v>0</v>
      </c>
      <c r="J1974" s="1">
        <v>-0.01</v>
      </c>
      <c r="K1974" s="1">
        <v>0</v>
      </c>
      <c r="L1974" t="s">
        <v>9</v>
      </c>
      <c r="M1974" t="s">
        <v>9</v>
      </c>
      <c r="N1974" t="s">
        <v>357</v>
      </c>
    </row>
    <row r="1975" spans="1:14" x14ac:dyDescent="0.25">
      <c r="A1975" t="s">
        <v>8</v>
      </c>
      <c r="B1975" t="s">
        <v>67</v>
      </c>
      <c r="C1975" t="s">
        <v>9</v>
      </c>
      <c r="D1975" t="s">
        <v>301</v>
      </c>
      <c r="E1975" t="s">
        <v>257</v>
      </c>
      <c r="F1975" t="s">
        <v>259</v>
      </c>
      <c r="G1975" t="s">
        <v>9</v>
      </c>
      <c r="H1975" s="1">
        <v>60</v>
      </c>
      <c r="I1975" s="1">
        <v>60</v>
      </c>
      <c r="J1975" s="1">
        <v>0.27619047619047599</v>
      </c>
      <c r="K1975" s="1">
        <v>0.27619047619047599</v>
      </c>
      <c r="L1975" t="s">
        <v>9</v>
      </c>
      <c r="M1975" t="s">
        <v>9</v>
      </c>
      <c r="N1975" t="s">
        <v>357</v>
      </c>
    </row>
    <row r="1976" spans="1:14" x14ac:dyDescent="0.25">
      <c r="A1976" t="s">
        <v>8</v>
      </c>
      <c r="B1976" t="s">
        <v>67</v>
      </c>
      <c r="C1976" t="s">
        <v>9</v>
      </c>
      <c r="D1976" t="s">
        <v>301</v>
      </c>
      <c r="E1976" t="s">
        <v>229</v>
      </c>
      <c r="F1976" t="s">
        <v>248</v>
      </c>
      <c r="G1976" t="s">
        <v>9</v>
      </c>
      <c r="H1976" s="1">
        <v>-1</v>
      </c>
      <c r="I1976" s="1">
        <v>0</v>
      </c>
      <c r="J1976" s="1">
        <v>-0.01</v>
      </c>
      <c r="K1976" s="1">
        <v>0</v>
      </c>
      <c r="L1976" t="s">
        <v>9</v>
      </c>
      <c r="M1976" t="s">
        <v>9</v>
      </c>
      <c r="N1976" t="s">
        <v>357</v>
      </c>
    </row>
    <row r="1977" spans="1:14" x14ac:dyDescent="0.25">
      <c r="A1977" t="s">
        <v>8</v>
      </c>
      <c r="B1977" t="s">
        <v>67</v>
      </c>
      <c r="C1977" t="s">
        <v>9</v>
      </c>
      <c r="D1977" t="s">
        <v>301</v>
      </c>
      <c r="E1977" t="s">
        <v>180</v>
      </c>
      <c r="F1977" t="s">
        <v>218</v>
      </c>
      <c r="G1977" t="s">
        <v>215</v>
      </c>
      <c r="H1977" s="1">
        <v>195</v>
      </c>
      <c r="I1977" s="1">
        <v>195</v>
      </c>
      <c r="J1977" s="1">
        <v>0.93333333333333302</v>
      </c>
      <c r="K1977" s="1">
        <v>0.93333333333333302</v>
      </c>
      <c r="L1977" t="s">
        <v>9</v>
      </c>
      <c r="M1977" t="s">
        <v>9</v>
      </c>
      <c r="N1977" t="s">
        <v>357</v>
      </c>
    </row>
    <row r="1978" spans="1:14" x14ac:dyDescent="0.25">
      <c r="A1978" t="s">
        <v>8</v>
      </c>
      <c r="B1978" t="s">
        <v>67</v>
      </c>
      <c r="C1978" t="s">
        <v>9</v>
      </c>
      <c r="D1978" t="s">
        <v>301</v>
      </c>
      <c r="E1978" t="s">
        <v>257</v>
      </c>
      <c r="F1978" t="s">
        <v>280</v>
      </c>
      <c r="G1978" t="s">
        <v>9</v>
      </c>
      <c r="H1978" s="1">
        <v>-1</v>
      </c>
      <c r="I1978" s="1">
        <v>0</v>
      </c>
      <c r="J1978" s="1">
        <v>-0.01</v>
      </c>
      <c r="K1978" s="1">
        <v>0</v>
      </c>
      <c r="L1978" t="s">
        <v>9</v>
      </c>
      <c r="M1978" t="s">
        <v>9</v>
      </c>
      <c r="N1978" t="s">
        <v>357</v>
      </c>
    </row>
    <row r="1979" spans="1:14" x14ac:dyDescent="0.25">
      <c r="A1979" t="s">
        <v>8</v>
      </c>
      <c r="B1979" t="s">
        <v>67</v>
      </c>
      <c r="C1979" t="s">
        <v>9</v>
      </c>
      <c r="D1979" t="s">
        <v>301</v>
      </c>
      <c r="E1979" t="s">
        <v>232</v>
      </c>
      <c r="F1979" t="s">
        <v>9</v>
      </c>
      <c r="G1979" t="s">
        <v>9</v>
      </c>
      <c r="H1979" s="1">
        <v>210</v>
      </c>
      <c r="I1979" s="1">
        <v>210</v>
      </c>
      <c r="J1979" s="1">
        <v>1</v>
      </c>
      <c r="K1979" s="1">
        <v>1</v>
      </c>
      <c r="L1979" t="s">
        <v>9</v>
      </c>
      <c r="M1979" t="s">
        <v>9</v>
      </c>
      <c r="N1979" t="s">
        <v>357</v>
      </c>
    </row>
    <row r="1980" spans="1:14" x14ac:dyDescent="0.25">
      <c r="A1980" t="s">
        <v>8</v>
      </c>
      <c r="B1980" t="s">
        <v>67</v>
      </c>
      <c r="C1980" t="s">
        <v>9</v>
      </c>
      <c r="D1980" t="s">
        <v>301</v>
      </c>
      <c r="E1980" t="s">
        <v>166</v>
      </c>
      <c r="F1980" t="s">
        <v>169</v>
      </c>
      <c r="G1980" t="s">
        <v>9</v>
      </c>
      <c r="H1980" s="1">
        <v>190</v>
      </c>
      <c r="I1980" s="1">
        <v>190</v>
      </c>
      <c r="J1980" s="1">
        <v>0.89523809523809506</v>
      </c>
      <c r="K1980" s="1">
        <v>0.89523809523809506</v>
      </c>
      <c r="L1980" t="s">
        <v>9</v>
      </c>
      <c r="M1980" t="s">
        <v>9</v>
      </c>
      <c r="N1980" t="s">
        <v>357</v>
      </c>
    </row>
    <row r="1981" spans="1:14" x14ac:dyDescent="0.25">
      <c r="A1981" t="s">
        <v>8</v>
      </c>
      <c r="B1981" t="s">
        <v>67</v>
      </c>
      <c r="C1981" t="s">
        <v>9</v>
      </c>
      <c r="D1981" t="s">
        <v>301</v>
      </c>
      <c r="E1981" t="s">
        <v>10</v>
      </c>
      <c r="F1981" t="s">
        <v>240</v>
      </c>
      <c r="G1981" t="s">
        <v>9</v>
      </c>
      <c r="H1981" s="1">
        <v>1</v>
      </c>
      <c r="I1981" s="1" t="s">
        <v>9</v>
      </c>
      <c r="J1981" s="1" t="s">
        <v>9</v>
      </c>
      <c r="K1981" s="1" t="s">
        <v>9</v>
      </c>
      <c r="L1981" t="s">
        <v>9</v>
      </c>
      <c r="M1981" t="s">
        <v>9</v>
      </c>
      <c r="N1981" t="s">
        <v>357</v>
      </c>
    </row>
    <row r="1982" spans="1:14" x14ac:dyDescent="0.25">
      <c r="A1982" t="s">
        <v>8</v>
      </c>
      <c r="B1982" t="s">
        <v>69</v>
      </c>
      <c r="C1982" t="s">
        <v>9</v>
      </c>
      <c r="D1982" t="s">
        <v>302</v>
      </c>
      <c r="E1982" t="s">
        <v>10</v>
      </c>
      <c r="F1982" t="s">
        <v>240</v>
      </c>
      <c r="G1982" t="s">
        <v>9</v>
      </c>
      <c r="H1982" s="1">
        <v>1</v>
      </c>
      <c r="I1982" s="1" t="s">
        <v>9</v>
      </c>
      <c r="J1982" s="1" t="s">
        <v>9</v>
      </c>
      <c r="K1982" s="1" t="s">
        <v>9</v>
      </c>
      <c r="L1982" t="s">
        <v>9</v>
      </c>
      <c r="M1982" t="s">
        <v>9</v>
      </c>
      <c r="N1982" t="s">
        <v>357</v>
      </c>
    </row>
    <row r="1983" spans="1:14" x14ac:dyDescent="0.25">
      <c r="A1983" t="s">
        <v>8</v>
      </c>
      <c r="B1983" t="s">
        <v>69</v>
      </c>
      <c r="C1983" t="s">
        <v>9</v>
      </c>
      <c r="D1983" t="s">
        <v>302</v>
      </c>
      <c r="E1983" t="s">
        <v>168</v>
      </c>
      <c r="F1983" t="s">
        <v>274</v>
      </c>
      <c r="G1983" t="s">
        <v>9</v>
      </c>
      <c r="H1983" s="1">
        <v>25</v>
      </c>
      <c r="I1983" s="1">
        <v>25</v>
      </c>
      <c r="J1983" s="1">
        <v>6.4516129032258104E-2</v>
      </c>
      <c r="K1983" s="1">
        <v>6.4516129032258104E-2</v>
      </c>
      <c r="L1983" t="s">
        <v>9</v>
      </c>
      <c r="M1983" t="s">
        <v>9</v>
      </c>
      <c r="N1983" t="s">
        <v>357</v>
      </c>
    </row>
    <row r="1984" spans="1:14" x14ac:dyDescent="0.25">
      <c r="A1984" t="s">
        <v>8</v>
      </c>
      <c r="B1984" t="s">
        <v>69</v>
      </c>
      <c r="C1984" t="s">
        <v>9</v>
      </c>
      <c r="D1984" t="s">
        <v>302</v>
      </c>
      <c r="E1984" t="s">
        <v>166</v>
      </c>
      <c r="F1984" t="s">
        <v>253</v>
      </c>
      <c r="G1984" t="s">
        <v>9</v>
      </c>
      <c r="H1984" s="1">
        <v>50</v>
      </c>
      <c r="I1984" s="1">
        <v>50</v>
      </c>
      <c r="J1984" s="1">
        <v>0.12903225806451599</v>
      </c>
      <c r="K1984" s="1">
        <v>0.12903225806451599</v>
      </c>
      <c r="L1984" t="s">
        <v>9</v>
      </c>
      <c r="M1984" t="s">
        <v>9</v>
      </c>
      <c r="N1984" t="s">
        <v>357</v>
      </c>
    </row>
    <row r="1985" spans="1:14" x14ac:dyDescent="0.25">
      <c r="A1985" t="s">
        <v>8</v>
      </c>
      <c r="B1985" t="s">
        <v>69</v>
      </c>
      <c r="C1985" t="s">
        <v>9</v>
      </c>
      <c r="D1985" t="s">
        <v>302</v>
      </c>
      <c r="E1985" t="s">
        <v>242</v>
      </c>
      <c r="F1985" t="s">
        <v>237</v>
      </c>
      <c r="G1985" t="s">
        <v>9</v>
      </c>
      <c r="H1985" s="1">
        <v>-1</v>
      </c>
      <c r="I1985" s="1">
        <v>0</v>
      </c>
      <c r="J1985" s="1">
        <v>-0.01</v>
      </c>
      <c r="K1985" s="1">
        <v>0</v>
      </c>
      <c r="L1985" t="s">
        <v>9</v>
      </c>
      <c r="M1985" t="s">
        <v>9</v>
      </c>
      <c r="N1985" t="s">
        <v>357</v>
      </c>
    </row>
    <row r="1986" spans="1:14" x14ac:dyDescent="0.25">
      <c r="A1986" t="s">
        <v>8</v>
      </c>
      <c r="B1986" t="s">
        <v>69</v>
      </c>
      <c r="C1986" t="s">
        <v>9</v>
      </c>
      <c r="D1986" t="s">
        <v>302</v>
      </c>
      <c r="E1986" t="s">
        <v>166</v>
      </c>
      <c r="F1986" t="s">
        <v>167</v>
      </c>
      <c r="G1986" t="s">
        <v>9</v>
      </c>
      <c r="H1986" s="1">
        <v>-1</v>
      </c>
      <c r="I1986" s="1">
        <v>0</v>
      </c>
      <c r="J1986" s="1">
        <v>-0.01</v>
      </c>
      <c r="K1986" s="1">
        <v>0</v>
      </c>
      <c r="L1986" t="s">
        <v>9</v>
      </c>
      <c r="M1986" t="s">
        <v>9</v>
      </c>
      <c r="N1986" t="s">
        <v>357</v>
      </c>
    </row>
    <row r="1987" spans="1:14" x14ac:dyDescent="0.25">
      <c r="A1987" t="s">
        <v>8</v>
      </c>
      <c r="B1987" t="s">
        <v>69</v>
      </c>
      <c r="C1987" t="s">
        <v>9</v>
      </c>
      <c r="D1987" t="s">
        <v>302</v>
      </c>
      <c r="E1987" t="s">
        <v>257</v>
      </c>
      <c r="F1987" t="s">
        <v>259</v>
      </c>
      <c r="G1987" t="s">
        <v>9</v>
      </c>
      <c r="H1987" s="1">
        <v>95</v>
      </c>
      <c r="I1987" s="1">
        <v>95</v>
      </c>
      <c r="J1987" s="1">
        <v>0.23573200992555801</v>
      </c>
      <c r="K1987" s="1">
        <v>0.23573200992555801</v>
      </c>
      <c r="L1987" t="s">
        <v>9</v>
      </c>
      <c r="M1987" t="s">
        <v>9</v>
      </c>
      <c r="N1987" t="s">
        <v>357</v>
      </c>
    </row>
    <row r="1988" spans="1:14" x14ac:dyDescent="0.25">
      <c r="A1988" t="s">
        <v>8</v>
      </c>
      <c r="B1988" t="s">
        <v>69</v>
      </c>
      <c r="C1988" t="s">
        <v>9</v>
      </c>
      <c r="D1988" t="s">
        <v>302</v>
      </c>
      <c r="E1988" t="s">
        <v>242</v>
      </c>
      <c r="F1988" t="s">
        <v>235</v>
      </c>
      <c r="G1988" t="s">
        <v>9</v>
      </c>
      <c r="H1988" s="1">
        <v>-1</v>
      </c>
      <c r="I1988" s="1">
        <v>0</v>
      </c>
      <c r="J1988" s="1">
        <v>-0.01</v>
      </c>
      <c r="K1988" s="1">
        <v>0</v>
      </c>
      <c r="L1988" t="s">
        <v>9</v>
      </c>
      <c r="M1988" t="s">
        <v>9</v>
      </c>
      <c r="N1988" t="s">
        <v>357</v>
      </c>
    </row>
    <row r="1989" spans="1:14" x14ac:dyDescent="0.25">
      <c r="A1989" t="s">
        <v>8</v>
      </c>
      <c r="B1989" t="s">
        <v>69</v>
      </c>
      <c r="C1989" t="s">
        <v>9</v>
      </c>
      <c r="D1989" t="s">
        <v>302</v>
      </c>
      <c r="E1989" t="s">
        <v>229</v>
      </c>
      <c r="F1989" t="s">
        <v>217</v>
      </c>
      <c r="G1989" t="s">
        <v>9</v>
      </c>
      <c r="H1989" s="1">
        <v>-1</v>
      </c>
      <c r="I1989" s="1">
        <v>0</v>
      </c>
      <c r="J1989" s="1">
        <v>-0.01</v>
      </c>
      <c r="K1989" s="1">
        <v>0</v>
      </c>
      <c r="L1989" t="s">
        <v>9</v>
      </c>
      <c r="M1989" t="s">
        <v>9</v>
      </c>
      <c r="N1989" t="s">
        <v>357</v>
      </c>
    </row>
    <row r="1990" spans="1:14" x14ac:dyDescent="0.25">
      <c r="A1990" t="s">
        <v>8</v>
      </c>
      <c r="B1990" t="s">
        <v>69</v>
      </c>
      <c r="C1990" t="s">
        <v>9</v>
      </c>
      <c r="D1990" t="s">
        <v>302</v>
      </c>
      <c r="E1990" t="s">
        <v>166</v>
      </c>
      <c r="F1990" t="s">
        <v>171</v>
      </c>
      <c r="G1990" t="s">
        <v>9</v>
      </c>
      <c r="H1990" s="1">
        <v>10</v>
      </c>
      <c r="I1990" s="1">
        <v>10</v>
      </c>
      <c r="J1990" s="1">
        <v>2.4813895781637701E-2</v>
      </c>
      <c r="K1990" s="1">
        <v>2.4813895781637701E-2</v>
      </c>
      <c r="L1990" t="s">
        <v>9</v>
      </c>
      <c r="M1990" t="s">
        <v>9</v>
      </c>
      <c r="N1990" t="s">
        <v>357</v>
      </c>
    </row>
    <row r="1991" spans="1:14" x14ac:dyDescent="0.25">
      <c r="A1991" t="s">
        <v>8</v>
      </c>
      <c r="B1991" t="s">
        <v>69</v>
      </c>
      <c r="C1991" t="s">
        <v>9</v>
      </c>
      <c r="D1991" t="s">
        <v>302</v>
      </c>
      <c r="E1991" t="s">
        <v>257</v>
      </c>
      <c r="F1991" t="s">
        <v>258</v>
      </c>
      <c r="G1991" t="s">
        <v>9</v>
      </c>
      <c r="H1991" s="1">
        <v>50</v>
      </c>
      <c r="I1991" s="1">
        <v>50</v>
      </c>
      <c r="J1991" s="1">
        <v>0.126550868486352</v>
      </c>
      <c r="K1991" s="1">
        <v>0.126550868486352</v>
      </c>
      <c r="L1991" t="s">
        <v>9</v>
      </c>
      <c r="M1991" t="s">
        <v>9</v>
      </c>
      <c r="N1991" t="s">
        <v>357</v>
      </c>
    </row>
    <row r="1992" spans="1:14" x14ac:dyDescent="0.25">
      <c r="A1992" t="s">
        <v>8</v>
      </c>
      <c r="B1992" t="s">
        <v>69</v>
      </c>
      <c r="C1992" t="s">
        <v>9</v>
      </c>
      <c r="D1992" t="s">
        <v>302</v>
      </c>
      <c r="E1992" t="s">
        <v>229</v>
      </c>
      <c r="F1992" t="s">
        <v>248</v>
      </c>
      <c r="G1992" t="s">
        <v>9</v>
      </c>
      <c r="H1992" s="1">
        <v>-1</v>
      </c>
      <c r="I1992" s="1">
        <v>0</v>
      </c>
      <c r="J1992" s="1">
        <v>-0.01</v>
      </c>
      <c r="K1992" s="1">
        <v>0</v>
      </c>
      <c r="L1992" t="s">
        <v>9</v>
      </c>
      <c r="M1992" t="s">
        <v>9</v>
      </c>
      <c r="N1992" t="s">
        <v>357</v>
      </c>
    </row>
    <row r="1993" spans="1:14" x14ac:dyDescent="0.25">
      <c r="A1993" t="s">
        <v>8</v>
      </c>
      <c r="B1993" t="s">
        <v>69</v>
      </c>
      <c r="C1993" t="s">
        <v>9</v>
      </c>
      <c r="D1993" t="s">
        <v>302</v>
      </c>
      <c r="E1993" t="s">
        <v>353</v>
      </c>
      <c r="F1993" t="s">
        <v>15</v>
      </c>
      <c r="G1993" t="s">
        <v>9</v>
      </c>
      <c r="H1993" s="1">
        <v>110</v>
      </c>
      <c r="I1993" s="1">
        <v>110</v>
      </c>
      <c r="J1993" s="1">
        <v>0.27543424317617898</v>
      </c>
      <c r="K1993" s="1">
        <v>0.27543424317617898</v>
      </c>
      <c r="L1993" t="s">
        <v>9</v>
      </c>
      <c r="M1993" t="s">
        <v>9</v>
      </c>
      <c r="N1993" t="s">
        <v>357</v>
      </c>
    </row>
    <row r="1994" spans="1:14" x14ac:dyDescent="0.25">
      <c r="A1994" t="s">
        <v>8</v>
      </c>
      <c r="B1994" t="s">
        <v>69</v>
      </c>
      <c r="C1994" t="s">
        <v>9</v>
      </c>
      <c r="D1994" t="s">
        <v>302</v>
      </c>
      <c r="E1994" t="s">
        <v>229</v>
      </c>
      <c r="F1994" t="s">
        <v>231</v>
      </c>
      <c r="G1994" t="s">
        <v>9</v>
      </c>
      <c r="H1994" s="1">
        <v>345</v>
      </c>
      <c r="I1994" s="1">
        <v>345</v>
      </c>
      <c r="J1994" s="1">
        <v>0.85856079404466501</v>
      </c>
      <c r="K1994" s="1">
        <v>0.85856079404466501</v>
      </c>
      <c r="L1994" t="s">
        <v>9</v>
      </c>
      <c r="M1994" t="s">
        <v>9</v>
      </c>
      <c r="N1994" t="s">
        <v>357</v>
      </c>
    </row>
    <row r="1995" spans="1:14" x14ac:dyDescent="0.25">
      <c r="A1995" t="s">
        <v>8</v>
      </c>
      <c r="B1995" t="s">
        <v>69</v>
      </c>
      <c r="C1995" t="s">
        <v>9</v>
      </c>
      <c r="D1995" t="s">
        <v>302</v>
      </c>
      <c r="E1995" t="s">
        <v>257</v>
      </c>
      <c r="F1995" t="s">
        <v>260</v>
      </c>
      <c r="G1995" t="s">
        <v>9</v>
      </c>
      <c r="H1995" s="1">
        <v>150</v>
      </c>
      <c r="I1995" s="1">
        <v>150</v>
      </c>
      <c r="J1995" s="1">
        <v>0.36724565756823802</v>
      </c>
      <c r="K1995" s="1">
        <v>0.36724565756823802</v>
      </c>
      <c r="L1995" t="s">
        <v>9</v>
      </c>
      <c r="M1995" t="s">
        <v>9</v>
      </c>
      <c r="N1995" t="s">
        <v>357</v>
      </c>
    </row>
    <row r="1996" spans="1:14" x14ac:dyDescent="0.25">
      <c r="A1996" t="s">
        <v>8</v>
      </c>
      <c r="B1996" t="s">
        <v>69</v>
      </c>
      <c r="C1996" t="s">
        <v>9</v>
      </c>
      <c r="D1996" t="s">
        <v>302</v>
      </c>
      <c r="E1996" t="s">
        <v>168</v>
      </c>
      <c r="F1996" t="s">
        <v>272</v>
      </c>
      <c r="G1996" t="s">
        <v>9</v>
      </c>
      <c r="H1996" s="1">
        <v>35</v>
      </c>
      <c r="I1996" s="1">
        <v>35</v>
      </c>
      <c r="J1996" s="1">
        <v>8.1885856079404504E-2</v>
      </c>
      <c r="K1996" s="1">
        <v>8.1885856079404504E-2</v>
      </c>
      <c r="L1996" t="s">
        <v>9</v>
      </c>
      <c r="M1996" t="s">
        <v>9</v>
      </c>
      <c r="N1996" t="s">
        <v>357</v>
      </c>
    </row>
    <row r="1997" spans="1:14" x14ac:dyDescent="0.25">
      <c r="A1997" t="s">
        <v>8</v>
      </c>
      <c r="B1997" t="s">
        <v>69</v>
      </c>
      <c r="C1997" t="s">
        <v>9</v>
      </c>
      <c r="D1997" t="s">
        <v>302</v>
      </c>
      <c r="E1997" t="s">
        <v>180</v>
      </c>
      <c r="F1997" t="s">
        <v>228</v>
      </c>
      <c r="G1997" t="s">
        <v>228</v>
      </c>
      <c r="H1997" s="1">
        <v>-1</v>
      </c>
      <c r="I1997" s="1">
        <v>0</v>
      </c>
      <c r="J1997" s="1">
        <v>-0.01</v>
      </c>
      <c r="K1997" s="1">
        <v>0</v>
      </c>
      <c r="L1997" t="s">
        <v>9</v>
      </c>
      <c r="M1997" t="s">
        <v>9</v>
      </c>
      <c r="N1997" t="s">
        <v>357</v>
      </c>
    </row>
    <row r="1998" spans="1:14" x14ac:dyDescent="0.25">
      <c r="A1998" t="s">
        <v>8</v>
      </c>
      <c r="B1998" t="s">
        <v>69</v>
      </c>
      <c r="C1998" t="s">
        <v>9</v>
      </c>
      <c r="D1998" t="s">
        <v>302</v>
      </c>
      <c r="E1998" t="s">
        <v>242</v>
      </c>
      <c r="F1998" t="s">
        <v>234</v>
      </c>
      <c r="G1998" t="s">
        <v>9</v>
      </c>
      <c r="H1998" s="1">
        <v>5</v>
      </c>
      <c r="I1998" s="1">
        <v>5</v>
      </c>
      <c r="J1998" s="1">
        <v>1.2406947890818899E-2</v>
      </c>
      <c r="K1998" s="1">
        <v>1.2406947890818899E-2</v>
      </c>
      <c r="L1998" t="s">
        <v>9</v>
      </c>
      <c r="M1998" t="s">
        <v>9</v>
      </c>
      <c r="N1998" t="s">
        <v>357</v>
      </c>
    </row>
    <row r="1999" spans="1:14" x14ac:dyDescent="0.25">
      <c r="A1999" t="s">
        <v>8</v>
      </c>
      <c r="B1999" t="s">
        <v>69</v>
      </c>
      <c r="C1999" t="s">
        <v>9</v>
      </c>
      <c r="D1999" t="s">
        <v>302</v>
      </c>
      <c r="E1999" t="s">
        <v>353</v>
      </c>
      <c r="F1999" t="s">
        <v>14</v>
      </c>
      <c r="G1999" t="s">
        <v>9</v>
      </c>
      <c r="H1999" s="1">
        <v>205</v>
      </c>
      <c r="I1999" s="1">
        <v>205</v>
      </c>
      <c r="J1999" s="1">
        <v>0.50868486352357301</v>
      </c>
      <c r="K1999" s="1">
        <v>0.50868486352357301</v>
      </c>
      <c r="L1999" t="s">
        <v>9</v>
      </c>
      <c r="M1999" t="s">
        <v>9</v>
      </c>
      <c r="N1999" t="s">
        <v>357</v>
      </c>
    </row>
    <row r="2000" spans="1:14" x14ac:dyDescent="0.25">
      <c r="A2000" t="s">
        <v>8</v>
      </c>
      <c r="B2000" t="s">
        <v>69</v>
      </c>
      <c r="C2000" t="s">
        <v>9</v>
      </c>
      <c r="D2000" t="s">
        <v>302</v>
      </c>
      <c r="E2000" t="s">
        <v>180</v>
      </c>
      <c r="F2000" t="s">
        <v>218</v>
      </c>
      <c r="G2000" t="s">
        <v>215</v>
      </c>
      <c r="H2000" s="1">
        <v>390</v>
      </c>
      <c r="I2000" s="1">
        <v>390</v>
      </c>
      <c r="J2000" s="1">
        <v>0.967741935483871</v>
      </c>
      <c r="K2000" s="1">
        <v>0.967741935483871</v>
      </c>
      <c r="L2000" t="s">
        <v>9</v>
      </c>
      <c r="M2000" t="s">
        <v>9</v>
      </c>
      <c r="N2000" t="s">
        <v>357</v>
      </c>
    </row>
    <row r="2001" spans="1:14" x14ac:dyDescent="0.25">
      <c r="A2001" t="s">
        <v>8</v>
      </c>
      <c r="B2001" t="s">
        <v>69</v>
      </c>
      <c r="C2001" t="s">
        <v>9</v>
      </c>
      <c r="D2001" t="s">
        <v>302</v>
      </c>
      <c r="E2001" t="s">
        <v>353</v>
      </c>
      <c r="F2001" t="s">
        <v>16</v>
      </c>
      <c r="G2001" t="s">
        <v>9</v>
      </c>
      <c r="H2001" s="1">
        <v>5</v>
      </c>
      <c r="I2001" s="1">
        <v>5</v>
      </c>
      <c r="J2001" s="1">
        <v>1.7369727047146399E-2</v>
      </c>
      <c r="K2001" s="1">
        <v>1.7369727047146399E-2</v>
      </c>
      <c r="L2001" t="s">
        <v>9</v>
      </c>
      <c r="M2001" t="s">
        <v>9</v>
      </c>
      <c r="N2001" t="s">
        <v>357</v>
      </c>
    </row>
    <row r="2002" spans="1:14" x14ac:dyDescent="0.25">
      <c r="A2002" t="s">
        <v>8</v>
      </c>
      <c r="B2002" t="s">
        <v>69</v>
      </c>
      <c r="C2002" t="s">
        <v>9</v>
      </c>
      <c r="D2002" t="s">
        <v>302</v>
      </c>
      <c r="E2002" t="s">
        <v>168</v>
      </c>
      <c r="F2002" t="s">
        <v>273</v>
      </c>
      <c r="G2002" t="s">
        <v>9</v>
      </c>
      <c r="H2002" s="1">
        <v>145</v>
      </c>
      <c r="I2002" s="1">
        <v>145</v>
      </c>
      <c r="J2002" s="1">
        <v>0.357320099255583</v>
      </c>
      <c r="K2002" s="1">
        <v>0.357320099255583</v>
      </c>
      <c r="L2002" t="s">
        <v>9</v>
      </c>
      <c r="M2002" t="s">
        <v>9</v>
      </c>
      <c r="N2002" t="s">
        <v>357</v>
      </c>
    </row>
    <row r="2003" spans="1:14" x14ac:dyDescent="0.25">
      <c r="A2003" t="s">
        <v>8</v>
      </c>
      <c r="B2003" t="s">
        <v>69</v>
      </c>
      <c r="C2003" t="s">
        <v>9</v>
      </c>
      <c r="D2003" t="s">
        <v>302</v>
      </c>
      <c r="E2003" t="s">
        <v>257</v>
      </c>
      <c r="F2003" t="s">
        <v>228</v>
      </c>
      <c r="G2003" t="s">
        <v>9</v>
      </c>
      <c r="H2003" s="1">
        <v>-1</v>
      </c>
      <c r="I2003" s="1">
        <v>0</v>
      </c>
      <c r="J2003" s="1">
        <v>-0.01</v>
      </c>
      <c r="K2003" s="1">
        <v>0</v>
      </c>
      <c r="L2003" t="s">
        <v>9</v>
      </c>
      <c r="M2003" t="s">
        <v>9</v>
      </c>
      <c r="N2003" t="s">
        <v>357</v>
      </c>
    </row>
    <row r="2004" spans="1:14" x14ac:dyDescent="0.25">
      <c r="A2004" t="s">
        <v>8</v>
      </c>
      <c r="B2004" t="s">
        <v>69</v>
      </c>
      <c r="C2004" t="s">
        <v>9</v>
      </c>
      <c r="D2004" t="s">
        <v>302</v>
      </c>
      <c r="E2004" t="s">
        <v>257</v>
      </c>
      <c r="F2004" t="s">
        <v>261</v>
      </c>
      <c r="G2004" t="s">
        <v>9</v>
      </c>
      <c r="H2004" s="1">
        <v>80</v>
      </c>
      <c r="I2004" s="1">
        <v>80</v>
      </c>
      <c r="J2004" s="1">
        <v>0.20099255583126599</v>
      </c>
      <c r="K2004" s="1">
        <v>0.20099255583126599</v>
      </c>
      <c r="L2004" t="s">
        <v>9</v>
      </c>
      <c r="M2004" t="s">
        <v>9</v>
      </c>
      <c r="N2004" t="s">
        <v>357</v>
      </c>
    </row>
    <row r="2005" spans="1:14" x14ac:dyDescent="0.25">
      <c r="A2005" t="s">
        <v>8</v>
      </c>
      <c r="B2005" t="s">
        <v>69</v>
      </c>
      <c r="C2005" t="s">
        <v>9</v>
      </c>
      <c r="D2005" t="s">
        <v>302</v>
      </c>
      <c r="E2005" t="s">
        <v>242</v>
      </c>
      <c r="F2005" t="s">
        <v>248</v>
      </c>
      <c r="G2005" t="s">
        <v>9</v>
      </c>
      <c r="H2005" s="1">
        <v>395</v>
      </c>
      <c r="I2005" s="1">
        <v>395</v>
      </c>
      <c r="J2005" s="1">
        <v>0.98014888337468997</v>
      </c>
      <c r="K2005" s="1">
        <v>0.98014888337468997</v>
      </c>
      <c r="L2005" t="s">
        <v>9</v>
      </c>
      <c r="M2005" t="s">
        <v>9</v>
      </c>
      <c r="N2005" t="s">
        <v>357</v>
      </c>
    </row>
    <row r="2006" spans="1:14" x14ac:dyDescent="0.25">
      <c r="A2006" t="s">
        <v>8</v>
      </c>
      <c r="B2006" t="s">
        <v>69</v>
      </c>
      <c r="C2006" t="s">
        <v>9</v>
      </c>
      <c r="D2006" t="s">
        <v>302</v>
      </c>
      <c r="E2006" t="s">
        <v>166</v>
      </c>
      <c r="F2006" t="s">
        <v>248</v>
      </c>
      <c r="G2006" t="s">
        <v>9</v>
      </c>
      <c r="H2006" s="1">
        <v>50</v>
      </c>
      <c r="I2006" s="1">
        <v>50</v>
      </c>
      <c r="J2006" s="1">
        <v>0.121588089330025</v>
      </c>
      <c r="K2006" s="1">
        <v>0.121588089330025</v>
      </c>
      <c r="L2006" t="s">
        <v>9</v>
      </c>
      <c r="M2006" t="s">
        <v>9</v>
      </c>
      <c r="N2006" t="s">
        <v>357</v>
      </c>
    </row>
    <row r="2007" spans="1:14" x14ac:dyDescent="0.25">
      <c r="A2007" t="s">
        <v>8</v>
      </c>
      <c r="B2007" t="s">
        <v>69</v>
      </c>
      <c r="C2007" t="s">
        <v>9</v>
      </c>
      <c r="D2007" t="s">
        <v>302</v>
      </c>
      <c r="E2007" t="s">
        <v>229</v>
      </c>
      <c r="F2007" t="s">
        <v>230</v>
      </c>
      <c r="G2007" t="s">
        <v>9</v>
      </c>
      <c r="H2007" s="1">
        <v>55</v>
      </c>
      <c r="I2007" s="1">
        <v>55</v>
      </c>
      <c r="J2007" s="1">
        <v>0.13399503722084399</v>
      </c>
      <c r="K2007" s="1">
        <v>0.13399503722084399</v>
      </c>
      <c r="L2007" t="s">
        <v>9</v>
      </c>
      <c r="M2007" t="s">
        <v>9</v>
      </c>
      <c r="N2007" t="s">
        <v>357</v>
      </c>
    </row>
    <row r="2008" spans="1:14" x14ac:dyDescent="0.25">
      <c r="A2008" t="s">
        <v>8</v>
      </c>
      <c r="B2008" t="s">
        <v>69</v>
      </c>
      <c r="C2008" t="s">
        <v>9</v>
      </c>
      <c r="D2008" t="s">
        <v>302</v>
      </c>
      <c r="E2008" t="s">
        <v>242</v>
      </c>
      <c r="F2008" t="s">
        <v>239</v>
      </c>
      <c r="G2008" t="s">
        <v>9</v>
      </c>
      <c r="H2008" s="1">
        <v>-1</v>
      </c>
      <c r="I2008" s="1">
        <v>0</v>
      </c>
      <c r="J2008" s="1">
        <v>-0.01</v>
      </c>
      <c r="K2008" s="1">
        <v>0</v>
      </c>
      <c r="L2008" t="s">
        <v>9</v>
      </c>
      <c r="M2008" t="s">
        <v>9</v>
      </c>
      <c r="N2008" t="s">
        <v>357</v>
      </c>
    </row>
    <row r="2009" spans="1:14" x14ac:dyDescent="0.25">
      <c r="A2009" t="s">
        <v>8</v>
      </c>
      <c r="B2009" t="s">
        <v>69</v>
      </c>
      <c r="C2009" t="s">
        <v>9</v>
      </c>
      <c r="D2009" t="s">
        <v>302</v>
      </c>
      <c r="E2009" t="s">
        <v>168</v>
      </c>
      <c r="F2009" t="s">
        <v>248</v>
      </c>
      <c r="G2009" t="s">
        <v>9</v>
      </c>
      <c r="H2009" s="1">
        <v>-1</v>
      </c>
      <c r="I2009" s="1">
        <v>0</v>
      </c>
      <c r="J2009" s="1">
        <v>-0.01</v>
      </c>
      <c r="K2009" s="1">
        <v>0</v>
      </c>
      <c r="L2009" t="s">
        <v>9</v>
      </c>
      <c r="M2009" t="s">
        <v>9</v>
      </c>
      <c r="N2009" t="s">
        <v>357</v>
      </c>
    </row>
    <row r="2010" spans="1:14" x14ac:dyDescent="0.25">
      <c r="A2010" t="s">
        <v>8</v>
      </c>
      <c r="B2010" t="s">
        <v>69</v>
      </c>
      <c r="C2010" t="s">
        <v>9</v>
      </c>
      <c r="D2010" t="s">
        <v>302</v>
      </c>
      <c r="E2010" t="s">
        <v>242</v>
      </c>
      <c r="F2010" t="s">
        <v>238</v>
      </c>
      <c r="G2010" t="s">
        <v>9</v>
      </c>
      <c r="H2010" s="1">
        <v>-1</v>
      </c>
      <c r="I2010" s="1">
        <v>0</v>
      </c>
      <c r="J2010" s="1">
        <v>-0.01</v>
      </c>
      <c r="K2010" s="1">
        <v>0</v>
      </c>
      <c r="L2010" t="s">
        <v>9</v>
      </c>
      <c r="M2010" t="s">
        <v>9</v>
      </c>
      <c r="N2010" t="s">
        <v>357</v>
      </c>
    </row>
    <row r="2011" spans="1:14" x14ac:dyDescent="0.25">
      <c r="A2011" t="s">
        <v>8</v>
      </c>
      <c r="B2011" t="s">
        <v>69</v>
      </c>
      <c r="C2011" t="s">
        <v>9</v>
      </c>
      <c r="D2011" t="s">
        <v>302</v>
      </c>
      <c r="E2011" t="s">
        <v>168</v>
      </c>
      <c r="F2011" t="s">
        <v>271</v>
      </c>
      <c r="G2011" t="s">
        <v>9</v>
      </c>
      <c r="H2011" s="1">
        <v>200</v>
      </c>
      <c r="I2011" s="1">
        <v>200</v>
      </c>
      <c r="J2011" s="1">
        <v>0.49627791563275397</v>
      </c>
      <c r="K2011" s="1">
        <v>0.49627791563275397</v>
      </c>
      <c r="L2011" t="s">
        <v>9</v>
      </c>
      <c r="M2011" t="s">
        <v>9</v>
      </c>
      <c r="N2011" t="s">
        <v>357</v>
      </c>
    </row>
    <row r="2012" spans="1:14" x14ac:dyDescent="0.25">
      <c r="A2012" t="s">
        <v>8</v>
      </c>
      <c r="B2012" t="s">
        <v>69</v>
      </c>
      <c r="C2012" t="s">
        <v>9</v>
      </c>
      <c r="D2012" t="s">
        <v>302</v>
      </c>
      <c r="E2012" t="s">
        <v>166</v>
      </c>
      <c r="F2012" t="s">
        <v>252</v>
      </c>
      <c r="G2012" t="s">
        <v>9</v>
      </c>
      <c r="H2012" s="1">
        <v>10</v>
      </c>
      <c r="I2012" s="1">
        <v>10</v>
      </c>
      <c r="J2012" s="1">
        <v>2.2332506203473899E-2</v>
      </c>
      <c r="K2012" s="1">
        <v>2.2332506203473899E-2</v>
      </c>
      <c r="L2012" t="s">
        <v>9</v>
      </c>
      <c r="M2012" t="s">
        <v>9</v>
      </c>
      <c r="N2012" t="s">
        <v>357</v>
      </c>
    </row>
    <row r="2013" spans="1:14" x14ac:dyDescent="0.25">
      <c r="A2013" t="s">
        <v>8</v>
      </c>
      <c r="B2013" t="s">
        <v>69</v>
      </c>
      <c r="C2013" t="s">
        <v>9</v>
      </c>
      <c r="D2013" t="s">
        <v>302</v>
      </c>
      <c r="E2013" t="s">
        <v>257</v>
      </c>
      <c r="F2013" t="s">
        <v>340</v>
      </c>
      <c r="G2013" t="s">
        <v>9</v>
      </c>
      <c r="H2013" s="1">
        <v>10</v>
      </c>
      <c r="I2013" s="1">
        <v>10</v>
      </c>
      <c r="J2013" s="1">
        <v>1.9851116625310201E-2</v>
      </c>
      <c r="K2013" s="1">
        <v>1.9851116625310201E-2</v>
      </c>
      <c r="L2013" t="s">
        <v>9</v>
      </c>
      <c r="M2013" t="s">
        <v>9</v>
      </c>
      <c r="N2013" t="s">
        <v>357</v>
      </c>
    </row>
    <row r="2014" spans="1:14" x14ac:dyDescent="0.25">
      <c r="A2014" t="s">
        <v>8</v>
      </c>
      <c r="B2014" t="s">
        <v>69</v>
      </c>
      <c r="C2014" t="s">
        <v>9</v>
      </c>
      <c r="D2014" t="s">
        <v>302</v>
      </c>
      <c r="E2014" t="s">
        <v>257</v>
      </c>
      <c r="F2014" t="s">
        <v>262</v>
      </c>
      <c r="G2014" t="s">
        <v>9</v>
      </c>
      <c r="H2014" s="1">
        <v>20</v>
      </c>
      <c r="I2014" s="1">
        <v>20</v>
      </c>
      <c r="J2014" s="1">
        <v>4.4665012406947903E-2</v>
      </c>
      <c r="K2014" s="1">
        <v>4.4665012406947903E-2</v>
      </c>
      <c r="L2014" t="s">
        <v>9</v>
      </c>
      <c r="M2014" t="s">
        <v>9</v>
      </c>
      <c r="N2014" t="s">
        <v>357</v>
      </c>
    </row>
    <row r="2015" spans="1:14" x14ac:dyDescent="0.25">
      <c r="A2015" t="s">
        <v>8</v>
      </c>
      <c r="B2015" t="s">
        <v>69</v>
      </c>
      <c r="C2015" t="s">
        <v>9</v>
      </c>
      <c r="D2015" t="s">
        <v>302</v>
      </c>
      <c r="E2015" t="s">
        <v>257</v>
      </c>
      <c r="F2015" t="s">
        <v>280</v>
      </c>
      <c r="G2015" t="s">
        <v>9</v>
      </c>
      <c r="H2015" s="1">
        <v>-1</v>
      </c>
      <c r="I2015">
        <v>0</v>
      </c>
      <c r="J2015">
        <v>-0.01</v>
      </c>
      <c r="K2015">
        <v>0</v>
      </c>
      <c r="L2015" t="s">
        <v>9</v>
      </c>
      <c r="M2015" t="s">
        <v>9</v>
      </c>
      <c r="N2015" t="s">
        <v>357</v>
      </c>
    </row>
    <row r="2016" spans="1:14" x14ac:dyDescent="0.25">
      <c r="A2016" t="s">
        <v>8</v>
      </c>
      <c r="B2016" t="s">
        <v>69</v>
      </c>
      <c r="C2016" t="s">
        <v>9</v>
      </c>
      <c r="D2016" t="s">
        <v>302</v>
      </c>
      <c r="E2016" t="s">
        <v>166</v>
      </c>
      <c r="F2016" t="s">
        <v>169</v>
      </c>
      <c r="G2016" t="s">
        <v>9</v>
      </c>
      <c r="H2016">
        <v>265</v>
      </c>
      <c r="I2016">
        <v>265</v>
      </c>
      <c r="J2016">
        <v>0.66253101736972697</v>
      </c>
      <c r="K2016">
        <v>0.66253101736972697</v>
      </c>
      <c r="L2016" s="1" t="s">
        <v>9</v>
      </c>
      <c r="M2016" s="1" t="s">
        <v>9</v>
      </c>
      <c r="N2016" t="s">
        <v>357</v>
      </c>
    </row>
    <row r="2017" spans="1:14" x14ac:dyDescent="0.25">
      <c r="A2017" t="s">
        <v>8</v>
      </c>
      <c r="B2017" t="s">
        <v>69</v>
      </c>
      <c r="C2017" t="s">
        <v>9</v>
      </c>
      <c r="D2017" t="s">
        <v>302</v>
      </c>
      <c r="E2017" t="s">
        <v>353</v>
      </c>
      <c r="F2017" t="s">
        <v>13</v>
      </c>
      <c r="G2017" t="s">
        <v>9</v>
      </c>
      <c r="H2017">
        <v>70</v>
      </c>
      <c r="I2017">
        <v>70</v>
      </c>
      <c r="J2017">
        <v>0.17369727047146399</v>
      </c>
      <c r="K2017">
        <v>0.17369727047146399</v>
      </c>
      <c r="L2017" s="1" t="s">
        <v>9</v>
      </c>
      <c r="M2017" s="1" t="s">
        <v>9</v>
      </c>
      <c r="N2017" t="s">
        <v>357</v>
      </c>
    </row>
    <row r="2018" spans="1:14" x14ac:dyDescent="0.25">
      <c r="A2018" t="s">
        <v>8</v>
      </c>
      <c r="B2018" t="s">
        <v>69</v>
      </c>
      <c r="C2018" t="s">
        <v>9</v>
      </c>
      <c r="D2018" t="s">
        <v>302</v>
      </c>
      <c r="E2018" t="s">
        <v>165</v>
      </c>
      <c r="F2018" t="s">
        <v>9</v>
      </c>
      <c r="G2018" t="s">
        <v>9</v>
      </c>
      <c r="H2018" s="1" t="s">
        <v>9</v>
      </c>
      <c r="I2018" s="1" t="s">
        <v>9</v>
      </c>
      <c r="J2018" s="1" t="s">
        <v>9</v>
      </c>
      <c r="K2018" s="1" t="s">
        <v>9</v>
      </c>
      <c r="L2018">
        <v>30.674939999999999</v>
      </c>
      <c r="M2018">
        <v>31</v>
      </c>
      <c r="N2018" t="s">
        <v>357</v>
      </c>
    </row>
    <row r="2019" spans="1:14" x14ac:dyDescent="0.25">
      <c r="A2019" t="s">
        <v>8</v>
      </c>
      <c r="B2019" t="s">
        <v>69</v>
      </c>
      <c r="C2019" t="s">
        <v>9</v>
      </c>
      <c r="D2019" t="s">
        <v>302</v>
      </c>
      <c r="E2019" t="s">
        <v>172</v>
      </c>
      <c r="F2019" t="s">
        <v>9</v>
      </c>
      <c r="G2019" t="s">
        <v>9</v>
      </c>
      <c r="H2019" s="1" t="s">
        <v>9</v>
      </c>
      <c r="I2019" s="1" t="s">
        <v>9</v>
      </c>
      <c r="J2019" s="1" t="s">
        <v>9</v>
      </c>
      <c r="K2019" s="1" t="s">
        <v>9</v>
      </c>
      <c r="L2019">
        <v>6.9444400000000002</v>
      </c>
      <c r="M2019">
        <v>6</v>
      </c>
      <c r="N2019" t="s">
        <v>357</v>
      </c>
    </row>
    <row r="2020" spans="1:14" x14ac:dyDescent="0.25">
      <c r="A2020" t="s">
        <v>8</v>
      </c>
      <c r="B2020" t="s">
        <v>69</v>
      </c>
      <c r="C2020" t="s">
        <v>9</v>
      </c>
      <c r="D2020" t="s">
        <v>302</v>
      </c>
      <c r="E2020" t="s">
        <v>353</v>
      </c>
      <c r="F2020" t="s">
        <v>228</v>
      </c>
      <c r="G2020" t="s">
        <v>9</v>
      </c>
      <c r="H2020" s="1">
        <v>10</v>
      </c>
      <c r="I2020" s="1">
        <v>10</v>
      </c>
      <c r="J2020" s="1">
        <v>2.4813895781637701E-2</v>
      </c>
      <c r="K2020" s="1">
        <v>2.4813895781637701E-2</v>
      </c>
      <c r="L2020" t="s">
        <v>9</v>
      </c>
      <c r="M2020" t="s">
        <v>9</v>
      </c>
      <c r="N2020" t="s">
        <v>357</v>
      </c>
    </row>
    <row r="2021" spans="1:14" x14ac:dyDescent="0.25">
      <c r="A2021" t="s">
        <v>8</v>
      </c>
      <c r="B2021" t="s">
        <v>69</v>
      </c>
      <c r="C2021" t="s">
        <v>9</v>
      </c>
      <c r="D2021" t="s">
        <v>302</v>
      </c>
      <c r="E2021" t="s">
        <v>180</v>
      </c>
      <c r="F2021" t="s">
        <v>219</v>
      </c>
      <c r="G2021" t="s">
        <v>216</v>
      </c>
      <c r="H2021" s="1">
        <v>15</v>
      </c>
      <c r="I2021" s="1">
        <v>15</v>
      </c>
      <c r="J2021" s="1">
        <v>3.2258064516128997E-2</v>
      </c>
      <c r="K2021" s="1">
        <v>3.2258064516128997E-2</v>
      </c>
      <c r="L2021" t="s">
        <v>9</v>
      </c>
      <c r="M2021" t="s">
        <v>9</v>
      </c>
      <c r="N2021" t="s">
        <v>357</v>
      </c>
    </row>
    <row r="2022" spans="1:14" x14ac:dyDescent="0.25">
      <c r="A2022" t="s">
        <v>8</v>
      </c>
      <c r="B2022" t="s">
        <v>69</v>
      </c>
      <c r="C2022" t="s">
        <v>9</v>
      </c>
      <c r="D2022" t="s">
        <v>302</v>
      </c>
      <c r="E2022" t="s">
        <v>166</v>
      </c>
      <c r="F2022" t="s">
        <v>170</v>
      </c>
      <c r="G2022" t="s">
        <v>9</v>
      </c>
      <c r="H2022" s="1">
        <v>15</v>
      </c>
      <c r="I2022" s="1">
        <v>15</v>
      </c>
      <c r="J2022" s="1">
        <v>3.2258064516128997E-2</v>
      </c>
      <c r="K2022" s="1">
        <v>3.2258064516128997E-2</v>
      </c>
      <c r="L2022" t="s">
        <v>9</v>
      </c>
      <c r="M2022" t="s">
        <v>9</v>
      </c>
      <c r="N2022" t="s">
        <v>357</v>
      </c>
    </row>
    <row r="2023" spans="1:14" x14ac:dyDescent="0.25">
      <c r="A2023" t="s">
        <v>8</v>
      </c>
      <c r="B2023" t="s">
        <v>69</v>
      </c>
      <c r="C2023" t="s">
        <v>9</v>
      </c>
      <c r="D2023" t="s">
        <v>302</v>
      </c>
      <c r="E2023" t="s">
        <v>166</v>
      </c>
      <c r="F2023" t="s">
        <v>254</v>
      </c>
      <c r="G2023" t="s">
        <v>9</v>
      </c>
      <c r="H2023" s="1">
        <v>-1</v>
      </c>
      <c r="I2023" s="1">
        <v>0</v>
      </c>
      <c r="J2023" s="1">
        <v>-0.01</v>
      </c>
      <c r="K2023" s="1">
        <v>0</v>
      </c>
      <c r="L2023" t="s">
        <v>9</v>
      </c>
      <c r="M2023" t="s">
        <v>9</v>
      </c>
      <c r="N2023" t="s">
        <v>357</v>
      </c>
    </row>
    <row r="2024" spans="1:14" x14ac:dyDescent="0.25">
      <c r="A2024" t="s">
        <v>8</v>
      </c>
      <c r="B2024" t="s">
        <v>69</v>
      </c>
      <c r="C2024" t="s">
        <v>9</v>
      </c>
      <c r="D2024" t="s">
        <v>302</v>
      </c>
      <c r="E2024" t="s">
        <v>242</v>
      </c>
      <c r="F2024" t="s">
        <v>236</v>
      </c>
      <c r="G2024" t="s">
        <v>9</v>
      </c>
      <c r="H2024" s="1">
        <v>-1</v>
      </c>
      <c r="I2024" s="1">
        <v>0</v>
      </c>
      <c r="J2024" s="1">
        <v>-0.01</v>
      </c>
      <c r="K2024" s="1">
        <v>0</v>
      </c>
      <c r="L2024" t="s">
        <v>9</v>
      </c>
      <c r="M2024" t="s">
        <v>9</v>
      </c>
      <c r="N2024" t="s">
        <v>357</v>
      </c>
    </row>
    <row r="2025" spans="1:14" x14ac:dyDescent="0.25">
      <c r="A2025" t="s">
        <v>8</v>
      </c>
      <c r="B2025" t="s">
        <v>69</v>
      </c>
      <c r="C2025" t="s">
        <v>9</v>
      </c>
      <c r="D2025" t="s">
        <v>302</v>
      </c>
      <c r="E2025" t="s">
        <v>232</v>
      </c>
      <c r="F2025" t="s">
        <v>9</v>
      </c>
      <c r="G2025" t="s">
        <v>9</v>
      </c>
      <c r="H2025" s="1">
        <v>405</v>
      </c>
      <c r="I2025" s="1">
        <v>405</v>
      </c>
      <c r="J2025" s="1">
        <v>1</v>
      </c>
      <c r="K2025" s="1">
        <v>1</v>
      </c>
      <c r="L2025" t="s">
        <v>9</v>
      </c>
      <c r="M2025" t="s">
        <v>9</v>
      </c>
      <c r="N2025" t="s">
        <v>357</v>
      </c>
    </row>
    <row r="2026" spans="1:14" x14ac:dyDescent="0.25">
      <c r="A2026" t="s">
        <v>8</v>
      </c>
      <c r="B2026" t="s">
        <v>71</v>
      </c>
      <c r="C2026" t="s">
        <v>9</v>
      </c>
      <c r="D2026" t="s">
        <v>72</v>
      </c>
      <c r="E2026" t="s">
        <v>353</v>
      </c>
      <c r="F2026" t="s">
        <v>228</v>
      </c>
      <c r="G2026" t="s">
        <v>9</v>
      </c>
      <c r="H2026" s="1">
        <v>30</v>
      </c>
      <c r="I2026" s="1">
        <v>30</v>
      </c>
      <c r="J2026" s="1">
        <v>5.29100529100529E-2</v>
      </c>
      <c r="K2026" s="1">
        <v>5.29100529100529E-2</v>
      </c>
      <c r="L2026" t="s">
        <v>9</v>
      </c>
      <c r="M2026" t="s">
        <v>9</v>
      </c>
      <c r="N2026" t="s">
        <v>357</v>
      </c>
    </row>
    <row r="2027" spans="1:14" x14ac:dyDescent="0.25">
      <c r="A2027" t="s">
        <v>8</v>
      </c>
      <c r="B2027" t="s">
        <v>71</v>
      </c>
      <c r="C2027" t="s">
        <v>9</v>
      </c>
      <c r="D2027" t="s">
        <v>72</v>
      </c>
      <c r="E2027" t="s">
        <v>10</v>
      </c>
      <c r="F2027" t="s">
        <v>240</v>
      </c>
      <c r="G2027" t="s">
        <v>9</v>
      </c>
      <c r="H2027" s="1">
        <v>1</v>
      </c>
      <c r="I2027" s="1" t="s">
        <v>9</v>
      </c>
      <c r="J2027" s="1" t="s">
        <v>9</v>
      </c>
      <c r="K2027" s="1" t="s">
        <v>9</v>
      </c>
      <c r="L2027" t="s">
        <v>9</v>
      </c>
      <c r="M2027" t="s">
        <v>9</v>
      </c>
      <c r="N2027" t="s">
        <v>357</v>
      </c>
    </row>
    <row r="2028" spans="1:14" x14ac:dyDescent="0.25">
      <c r="A2028" t="s">
        <v>8</v>
      </c>
      <c r="B2028" t="s">
        <v>71</v>
      </c>
      <c r="C2028" t="s">
        <v>9</v>
      </c>
      <c r="D2028" t="s">
        <v>72</v>
      </c>
      <c r="E2028" t="s">
        <v>242</v>
      </c>
      <c r="F2028" t="s">
        <v>235</v>
      </c>
      <c r="G2028" t="s">
        <v>9</v>
      </c>
      <c r="H2028" s="1">
        <v>5</v>
      </c>
      <c r="I2028" s="1">
        <v>5</v>
      </c>
      <c r="J2028" s="1">
        <v>1.2345679012345699E-2</v>
      </c>
      <c r="K2028" s="1">
        <v>1.2345679012345699E-2</v>
      </c>
      <c r="L2028" t="s">
        <v>9</v>
      </c>
      <c r="M2028" t="s">
        <v>9</v>
      </c>
      <c r="N2028" t="s">
        <v>357</v>
      </c>
    </row>
    <row r="2029" spans="1:14" x14ac:dyDescent="0.25">
      <c r="A2029" t="s">
        <v>8</v>
      </c>
      <c r="B2029" t="s">
        <v>71</v>
      </c>
      <c r="C2029" t="s">
        <v>9</v>
      </c>
      <c r="D2029" t="s">
        <v>72</v>
      </c>
      <c r="E2029" t="s">
        <v>229</v>
      </c>
      <c r="F2029" t="s">
        <v>217</v>
      </c>
      <c r="G2029" t="s">
        <v>9</v>
      </c>
      <c r="H2029" s="1">
        <v>-1</v>
      </c>
      <c r="I2029" s="1">
        <v>0</v>
      </c>
      <c r="J2029" s="1">
        <v>-0.01</v>
      </c>
      <c r="K2029" s="1">
        <v>0</v>
      </c>
      <c r="L2029" t="s">
        <v>9</v>
      </c>
      <c r="M2029" t="s">
        <v>9</v>
      </c>
      <c r="N2029" t="s">
        <v>357</v>
      </c>
    </row>
    <row r="2030" spans="1:14" x14ac:dyDescent="0.25">
      <c r="A2030" t="s">
        <v>8</v>
      </c>
      <c r="B2030" t="s">
        <v>71</v>
      </c>
      <c r="C2030" t="s">
        <v>9</v>
      </c>
      <c r="D2030" t="s">
        <v>72</v>
      </c>
      <c r="E2030" t="s">
        <v>166</v>
      </c>
      <c r="F2030" t="s">
        <v>253</v>
      </c>
      <c r="G2030" t="s">
        <v>9</v>
      </c>
      <c r="H2030" s="1">
        <v>-1</v>
      </c>
      <c r="I2030" s="1">
        <v>0</v>
      </c>
      <c r="J2030" s="1">
        <v>-0.01</v>
      </c>
      <c r="K2030" s="1">
        <v>0</v>
      </c>
      <c r="L2030" t="s">
        <v>9</v>
      </c>
      <c r="M2030" t="s">
        <v>9</v>
      </c>
      <c r="N2030" t="s">
        <v>357</v>
      </c>
    </row>
    <row r="2031" spans="1:14" x14ac:dyDescent="0.25">
      <c r="A2031" t="s">
        <v>8</v>
      </c>
      <c r="B2031" t="s">
        <v>71</v>
      </c>
      <c r="C2031" t="s">
        <v>9</v>
      </c>
      <c r="D2031" t="s">
        <v>72</v>
      </c>
      <c r="E2031" t="s">
        <v>242</v>
      </c>
      <c r="F2031" t="s">
        <v>237</v>
      </c>
      <c r="G2031" t="s">
        <v>9</v>
      </c>
      <c r="H2031" s="1">
        <v>5</v>
      </c>
      <c r="I2031" s="1">
        <v>5</v>
      </c>
      <c r="J2031" s="1">
        <v>1.0582010582010601E-2</v>
      </c>
      <c r="K2031" s="1">
        <v>1.0582010582010601E-2</v>
      </c>
      <c r="L2031" t="s">
        <v>9</v>
      </c>
      <c r="M2031" t="s">
        <v>9</v>
      </c>
      <c r="N2031" t="s">
        <v>357</v>
      </c>
    </row>
    <row r="2032" spans="1:14" x14ac:dyDescent="0.25">
      <c r="A2032" t="s">
        <v>8</v>
      </c>
      <c r="B2032" t="s">
        <v>71</v>
      </c>
      <c r="C2032" t="s">
        <v>9</v>
      </c>
      <c r="D2032" t="s">
        <v>72</v>
      </c>
      <c r="E2032" t="s">
        <v>168</v>
      </c>
      <c r="F2032" t="s">
        <v>273</v>
      </c>
      <c r="G2032" t="s">
        <v>9</v>
      </c>
      <c r="H2032" s="1">
        <v>170</v>
      </c>
      <c r="I2032" s="1">
        <v>170</v>
      </c>
      <c r="J2032" s="1">
        <v>0.29805996472663099</v>
      </c>
      <c r="K2032" s="1">
        <v>0.29805996472663099</v>
      </c>
      <c r="L2032" t="s">
        <v>9</v>
      </c>
      <c r="M2032" t="s">
        <v>9</v>
      </c>
      <c r="N2032" t="s">
        <v>357</v>
      </c>
    </row>
    <row r="2033" spans="1:14" x14ac:dyDescent="0.25">
      <c r="A2033" t="s">
        <v>8</v>
      </c>
      <c r="B2033" t="s">
        <v>71</v>
      </c>
      <c r="C2033" t="s">
        <v>9</v>
      </c>
      <c r="D2033" t="s">
        <v>72</v>
      </c>
      <c r="E2033" t="s">
        <v>168</v>
      </c>
      <c r="F2033" t="s">
        <v>274</v>
      </c>
      <c r="G2033" t="s">
        <v>9</v>
      </c>
      <c r="H2033" s="1">
        <v>75</v>
      </c>
      <c r="I2033" s="1">
        <v>75</v>
      </c>
      <c r="J2033" s="1">
        <v>0.13580246913580199</v>
      </c>
      <c r="K2033" s="1">
        <v>0.13580246913580199</v>
      </c>
      <c r="L2033" t="s">
        <v>9</v>
      </c>
      <c r="M2033" t="s">
        <v>9</v>
      </c>
      <c r="N2033" t="s">
        <v>357</v>
      </c>
    </row>
    <row r="2034" spans="1:14" x14ac:dyDescent="0.25">
      <c r="A2034" t="s">
        <v>8</v>
      </c>
      <c r="B2034" t="s">
        <v>71</v>
      </c>
      <c r="C2034" t="s">
        <v>9</v>
      </c>
      <c r="D2034" t="s">
        <v>72</v>
      </c>
      <c r="E2034" t="s">
        <v>257</v>
      </c>
      <c r="F2034" t="s">
        <v>259</v>
      </c>
      <c r="G2034" t="s">
        <v>9</v>
      </c>
      <c r="H2034" s="1">
        <v>175</v>
      </c>
      <c r="I2034" s="1">
        <v>175</v>
      </c>
      <c r="J2034" s="1">
        <v>0.310405643738977</v>
      </c>
      <c r="K2034" s="1">
        <v>0.310405643738977</v>
      </c>
      <c r="L2034" t="s">
        <v>9</v>
      </c>
      <c r="M2034" t="s">
        <v>9</v>
      </c>
      <c r="N2034" t="s">
        <v>357</v>
      </c>
    </row>
    <row r="2035" spans="1:14" x14ac:dyDescent="0.25">
      <c r="A2035" t="s">
        <v>8</v>
      </c>
      <c r="B2035" t="s">
        <v>71</v>
      </c>
      <c r="C2035" t="s">
        <v>9</v>
      </c>
      <c r="D2035" t="s">
        <v>72</v>
      </c>
      <c r="E2035" t="s">
        <v>353</v>
      </c>
      <c r="F2035" t="s">
        <v>13</v>
      </c>
      <c r="G2035" t="s">
        <v>9</v>
      </c>
      <c r="H2035" s="1">
        <v>110</v>
      </c>
      <c r="I2035" s="1">
        <v>110</v>
      </c>
      <c r="J2035" s="1">
        <v>0.19753086419753099</v>
      </c>
      <c r="K2035" s="1">
        <v>0.19753086419753099</v>
      </c>
      <c r="L2035" t="s">
        <v>9</v>
      </c>
      <c r="M2035" t="s">
        <v>9</v>
      </c>
      <c r="N2035" t="s">
        <v>357</v>
      </c>
    </row>
    <row r="2036" spans="1:14" x14ac:dyDescent="0.25">
      <c r="A2036" t="s">
        <v>8</v>
      </c>
      <c r="B2036" t="s">
        <v>71</v>
      </c>
      <c r="C2036" t="s">
        <v>9</v>
      </c>
      <c r="D2036" t="s">
        <v>72</v>
      </c>
      <c r="E2036" t="s">
        <v>166</v>
      </c>
      <c r="F2036" t="s">
        <v>169</v>
      </c>
      <c r="G2036" t="s">
        <v>9</v>
      </c>
      <c r="H2036" s="1">
        <v>-1</v>
      </c>
      <c r="I2036" s="1">
        <v>0</v>
      </c>
      <c r="J2036" s="1">
        <v>-0.01</v>
      </c>
      <c r="K2036" s="1">
        <v>0</v>
      </c>
      <c r="L2036" t="s">
        <v>9</v>
      </c>
      <c r="M2036" t="s">
        <v>9</v>
      </c>
      <c r="N2036" t="s">
        <v>357</v>
      </c>
    </row>
    <row r="2037" spans="1:14" x14ac:dyDescent="0.25">
      <c r="A2037" t="s">
        <v>8</v>
      </c>
      <c r="B2037" t="s">
        <v>71</v>
      </c>
      <c r="C2037" t="s">
        <v>9</v>
      </c>
      <c r="D2037" t="s">
        <v>72</v>
      </c>
      <c r="E2037" t="s">
        <v>257</v>
      </c>
      <c r="F2037" t="s">
        <v>280</v>
      </c>
      <c r="G2037" t="s">
        <v>9</v>
      </c>
      <c r="H2037" s="1">
        <v>-1</v>
      </c>
      <c r="I2037" s="1">
        <v>0</v>
      </c>
      <c r="J2037" s="1">
        <v>-0.01</v>
      </c>
      <c r="K2037" s="1">
        <v>0</v>
      </c>
      <c r="L2037" t="s">
        <v>9</v>
      </c>
      <c r="M2037" t="s">
        <v>9</v>
      </c>
      <c r="N2037" t="s">
        <v>357</v>
      </c>
    </row>
    <row r="2038" spans="1:14" x14ac:dyDescent="0.25">
      <c r="A2038" t="s">
        <v>8</v>
      </c>
      <c r="B2038" t="s">
        <v>71</v>
      </c>
      <c r="C2038" t="s">
        <v>9</v>
      </c>
      <c r="D2038" t="s">
        <v>72</v>
      </c>
      <c r="E2038" t="s">
        <v>257</v>
      </c>
      <c r="F2038" t="s">
        <v>340</v>
      </c>
      <c r="G2038" t="s">
        <v>9</v>
      </c>
      <c r="H2038" s="1">
        <v>30</v>
      </c>
      <c r="I2038" s="1">
        <v>30</v>
      </c>
      <c r="J2038" s="1">
        <v>5.4673721340387997E-2</v>
      </c>
      <c r="K2038" s="1">
        <v>5.4673721340387997E-2</v>
      </c>
      <c r="L2038" t="s">
        <v>9</v>
      </c>
      <c r="M2038" t="s">
        <v>9</v>
      </c>
      <c r="N2038" t="s">
        <v>357</v>
      </c>
    </row>
    <row r="2039" spans="1:14" x14ac:dyDescent="0.25">
      <c r="A2039" t="s">
        <v>8</v>
      </c>
      <c r="B2039" t="s">
        <v>71</v>
      </c>
      <c r="C2039" t="s">
        <v>9</v>
      </c>
      <c r="D2039" t="s">
        <v>72</v>
      </c>
      <c r="E2039" t="s">
        <v>353</v>
      </c>
      <c r="F2039" t="s">
        <v>16</v>
      </c>
      <c r="G2039" t="s">
        <v>9</v>
      </c>
      <c r="H2039" s="1">
        <v>20</v>
      </c>
      <c r="I2039" s="1">
        <v>20</v>
      </c>
      <c r="J2039" s="1">
        <v>3.1746031746031703E-2</v>
      </c>
      <c r="K2039" s="1">
        <v>3.1746031746031703E-2</v>
      </c>
      <c r="L2039" t="s">
        <v>9</v>
      </c>
      <c r="M2039" t="s">
        <v>9</v>
      </c>
      <c r="N2039" t="s">
        <v>357</v>
      </c>
    </row>
    <row r="2040" spans="1:14" x14ac:dyDescent="0.25">
      <c r="A2040" t="s">
        <v>8</v>
      </c>
      <c r="B2040" t="s">
        <v>71</v>
      </c>
      <c r="C2040" t="s">
        <v>9</v>
      </c>
      <c r="D2040" t="s">
        <v>72</v>
      </c>
      <c r="E2040" t="s">
        <v>168</v>
      </c>
      <c r="F2040" t="s">
        <v>271</v>
      </c>
      <c r="G2040" t="s">
        <v>9</v>
      </c>
      <c r="H2040" s="1">
        <v>280</v>
      </c>
      <c r="I2040" s="1">
        <v>280</v>
      </c>
      <c r="J2040" s="1">
        <v>0.49382716049382702</v>
      </c>
      <c r="K2040" s="1">
        <v>0.49382716049382702</v>
      </c>
      <c r="L2040" t="s">
        <v>9</v>
      </c>
      <c r="M2040" t="s">
        <v>9</v>
      </c>
      <c r="N2040" t="s">
        <v>357</v>
      </c>
    </row>
    <row r="2041" spans="1:14" x14ac:dyDescent="0.25">
      <c r="A2041" t="s">
        <v>8</v>
      </c>
      <c r="B2041" t="s">
        <v>71</v>
      </c>
      <c r="C2041" t="s">
        <v>9</v>
      </c>
      <c r="D2041" t="s">
        <v>72</v>
      </c>
      <c r="E2041" t="s">
        <v>166</v>
      </c>
      <c r="F2041" t="s">
        <v>167</v>
      </c>
      <c r="G2041" t="s">
        <v>9</v>
      </c>
      <c r="H2041" s="1">
        <v>-1</v>
      </c>
      <c r="I2041" s="1">
        <v>0</v>
      </c>
      <c r="J2041" s="1">
        <v>-0.01</v>
      </c>
      <c r="K2041" s="1">
        <v>0</v>
      </c>
      <c r="L2041" t="s">
        <v>9</v>
      </c>
      <c r="M2041" t="s">
        <v>9</v>
      </c>
      <c r="N2041" t="s">
        <v>357</v>
      </c>
    </row>
    <row r="2042" spans="1:14" x14ac:dyDescent="0.25">
      <c r="A2042" t="s">
        <v>8</v>
      </c>
      <c r="B2042" t="s">
        <v>71</v>
      </c>
      <c r="C2042" t="s">
        <v>9</v>
      </c>
      <c r="D2042" t="s">
        <v>72</v>
      </c>
      <c r="E2042" t="s">
        <v>257</v>
      </c>
      <c r="F2042" t="s">
        <v>260</v>
      </c>
      <c r="G2042" t="s">
        <v>9</v>
      </c>
      <c r="H2042" s="1">
        <v>165</v>
      </c>
      <c r="I2042" s="1">
        <v>165</v>
      </c>
      <c r="J2042" s="1">
        <v>0.29100529100529099</v>
      </c>
      <c r="K2042" s="1">
        <v>0.29100529100529099</v>
      </c>
      <c r="L2042" t="s">
        <v>9</v>
      </c>
      <c r="M2042" t="s">
        <v>9</v>
      </c>
      <c r="N2042" t="s">
        <v>357</v>
      </c>
    </row>
    <row r="2043" spans="1:14" x14ac:dyDescent="0.25">
      <c r="A2043" t="s">
        <v>8</v>
      </c>
      <c r="B2043" t="s">
        <v>71</v>
      </c>
      <c r="C2043" t="s">
        <v>9</v>
      </c>
      <c r="D2043" t="s">
        <v>72</v>
      </c>
      <c r="E2043" t="s">
        <v>229</v>
      </c>
      <c r="F2043" t="s">
        <v>248</v>
      </c>
      <c r="G2043" t="s">
        <v>9</v>
      </c>
      <c r="H2043" s="1">
        <v>-1</v>
      </c>
      <c r="I2043" s="1">
        <v>0</v>
      </c>
      <c r="J2043" s="1">
        <v>-0.01</v>
      </c>
      <c r="K2043" s="1">
        <v>0</v>
      </c>
      <c r="L2043" t="s">
        <v>9</v>
      </c>
      <c r="M2043" t="s">
        <v>9</v>
      </c>
      <c r="N2043" t="s">
        <v>357</v>
      </c>
    </row>
    <row r="2044" spans="1:14" x14ac:dyDescent="0.25">
      <c r="A2044" t="s">
        <v>8</v>
      </c>
      <c r="B2044" t="s">
        <v>71</v>
      </c>
      <c r="C2044" t="s">
        <v>9</v>
      </c>
      <c r="D2044" t="s">
        <v>72</v>
      </c>
      <c r="E2044" t="s">
        <v>257</v>
      </c>
      <c r="F2044" t="s">
        <v>262</v>
      </c>
      <c r="G2044" t="s">
        <v>9</v>
      </c>
      <c r="H2044" s="1">
        <v>10</v>
      </c>
      <c r="I2044" s="1">
        <v>10</v>
      </c>
      <c r="J2044" s="1">
        <v>1.7636684303351E-2</v>
      </c>
      <c r="K2044" s="1">
        <v>1.7636684303351E-2</v>
      </c>
      <c r="L2044" t="s">
        <v>9</v>
      </c>
      <c r="M2044" t="s">
        <v>9</v>
      </c>
      <c r="N2044" t="s">
        <v>357</v>
      </c>
    </row>
    <row r="2045" spans="1:14" x14ac:dyDescent="0.25">
      <c r="A2045" t="s">
        <v>8</v>
      </c>
      <c r="B2045" t="s">
        <v>71</v>
      </c>
      <c r="C2045" t="s">
        <v>9</v>
      </c>
      <c r="D2045" t="s">
        <v>72</v>
      </c>
      <c r="E2045" t="s">
        <v>166</v>
      </c>
      <c r="F2045" t="s">
        <v>171</v>
      </c>
      <c r="G2045" t="s">
        <v>9</v>
      </c>
      <c r="H2045" s="1">
        <v>-1</v>
      </c>
      <c r="I2045" s="1">
        <v>0</v>
      </c>
      <c r="J2045" s="1">
        <v>-0.01</v>
      </c>
      <c r="K2045" s="1">
        <v>0</v>
      </c>
      <c r="L2045" t="s">
        <v>9</v>
      </c>
      <c r="M2045" t="s">
        <v>9</v>
      </c>
      <c r="N2045" t="s">
        <v>357</v>
      </c>
    </row>
    <row r="2046" spans="1:14" x14ac:dyDescent="0.25">
      <c r="A2046" t="s">
        <v>8</v>
      </c>
      <c r="B2046" t="s">
        <v>71</v>
      </c>
      <c r="C2046" t="s">
        <v>9</v>
      </c>
      <c r="D2046" t="s">
        <v>72</v>
      </c>
      <c r="E2046" t="s">
        <v>353</v>
      </c>
      <c r="F2046" t="s">
        <v>15</v>
      </c>
      <c r="G2046" t="s">
        <v>9</v>
      </c>
      <c r="H2046" s="1">
        <v>170</v>
      </c>
      <c r="I2046" s="1">
        <v>170</v>
      </c>
      <c r="J2046" s="1">
        <v>0.296296296296296</v>
      </c>
      <c r="K2046" s="1">
        <v>0.296296296296296</v>
      </c>
      <c r="L2046" t="s">
        <v>9</v>
      </c>
      <c r="M2046" t="s">
        <v>9</v>
      </c>
      <c r="N2046" t="s">
        <v>357</v>
      </c>
    </row>
    <row r="2047" spans="1:14" x14ac:dyDescent="0.25">
      <c r="A2047" t="s">
        <v>8</v>
      </c>
      <c r="B2047" t="s">
        <v>71</v>
      </c>
      <c r="C2047" t="s">
        <v>9</v>
      </c>
      <c r="D2047" t="s">
        <v>72</v>
      </c>
      <c r="E2047" t="s">
        <v>257</v>
      </c>
      <c r="F2047" t="s">
        <v>258</v>
      </c>
      <c r="G2047" t="s">
        <v>9</v>
      </c>
      <c r="H2047" s="1">
        <v>110</v>
      </c>
      <c r="I2047" s="1">
        <v>110</v>
      </c>
      <c r="J2047" s="1">
        <v>0.19223985890652601</v>
      </c>
      <c r="K2047" s="1">
        <v>0.19223985890652601</v>
      </c>
      <c r="L2047" t="s">
        <v>9</v>
      </c>
      <c r="M2047" t="s">
        <v>9</v>
      </c>
      <c r="N2047" t="s">
        <v>357</v>
      </c>
    </row>
    <row r="2048" spans="1:14" x14ac:dyDescent="0.25">
      <c r="A2048" t="s">
        <v>8</v>
      </c>
      <c r="B2048" t="s">
        <v>71</v>
      </c>
      <c r="C2048" t="s">
        <v>9</v>
      </c>
      <c r="D2048" t="s">
        <v>72</v>
      </c>
      <c r="E2048" t="s">
        <v>168</v>
      </c>
      <c r="F2048" t="s">
        <v>272</v>
      </c>
      <c r="G2048" t="s">
        <v>9</v>
      </c>
      <c r="H2048" s="1">
        <v>40</v>
      </c>
      <c r="I2048" s="1">
        <v>40</v>
      </c>
      <c r="J2048" s="1">
        <v>7.2310405643739001E-2</v>
      </c>
      <c r="K2048" s="1">
        <v>7.2310405643739001E-2</v>
      </c>
      <c r="L2048" t="s">
        <v>9</v>
      </c>
      <c r="M2048" t="s">
        <v>9</v>
      </c>
      <c r="N2048" t="s">
        <v>357</v>
      </c>
    </row>
    <row r="2049" spans="1:14" x14ac:dyDescent="0.25">
      <c r="A2049" t="s">
        <v>8</v>
      </c>
      <c r="B2049" t="s">
        <v>71</v>
      </c>
      <c r="C2049" t="s">
        <v>9</v>
      </c>
      <c r="D2049" t="s">
        <v>72</v>
      </c>
      <c r="E2049" t="s">
        <v>232</v>
      </c>
      <c r="F2049" t="s">
        <v>9</v>
      </c>
      <c r="G2049" t="s">
        <v>9</v>
      </c>
      <c r="H2049" s="1">
        <v>565</v>
      </c>
      <c r="I2049" s="1">
        <v>565</v>
      </c>
      <c r="J2049" s="1">
        <v>1</v>
      </c>
      <c r="K2049" s="1">
        <v>1</v>
      </c>
      <c r="L2049" t="s">
        <v>9</v>
      </c>
      <c r="M2049" t="s">
        <v>9</v>
      </c>
      <c r="N2049" t="s">
        <v>357</v>
      </c>
    </row>
    <row r="2050" spans="1:14" x14ac:dyDescent="0.25">
      <c r="A2050" t="s">
        <v>8</v>
      </c>
      <c r="B2050" t="s">
        <v>71</v>
      </c>
      <c r="C2050" t="s">
        <v>9</v>
      </c>
      <c r="D2050" t="s">
        <v>72</v>
      </c>
      <c r="E2050" t="s">
        <v>353</v>
      </c>
      <c r="F2050" t="s">
        <v>14</v>
      </c>
      <c r="G2050" t="s">
        <v>9</v>
      </c>
      <c r="H2050" s="1">
        <v>240</v>
      </c>
      <c r="I2050" s="1">
        <v>240</v>
      </c>
      <c r="J2050" s="1">
        <v>0.42151675485008799</v>
      </c>
      <c r="K2050" s="1">
        <v>0.42151675485008799</v>
      </c>
      <c r="L2050" t="s">
        <v>9</v>
      </c>
      <c r="M2050" t="s">
        <v>9</v>
      </c>
      <c r="N2050" t="s">
        <v>357</v>
      </c>
    </row>
    <row r="2051" spans="1:14" x14ac:dyDescent="0.25">
      <c r="A2051" t="s">
        <v>8</v>
      </c>
      <c r="B2051" t="s">
        <v>71</v>
      </c>
      <c r="C2051" t="s">
        <v>9</v>
      </c>
      <c r="D2051" t="s">
        <v>72</v>
      </c>
      <c r="E2051" t="s">
        <v>166</v>
      </c>
      <c r="F2051" t="s">
        <v>252</v>
      </c>
      <c r="G2051" t="s">
        <v>9</v>
      </c>
      <c r="H2051" s="1">
        <v>-1</v>
      </c>
      <c r="I2051" s="1">
        <v>0</v>
      </c>
      <c r="J2051" s="1">
        <v>-0.01</v>
      </c>
      <c r="K2051" s="1">
        <v>0</v>
      </c>
      <c r="L2051" t="s">
        <v>9</v>
      </c>
      <c r="M2051" t="s">
        <v>9</v>
      </c>
      <c r="N2051" t="s">
        <v>357</v>
      </c>
    </row>
    <row r="2052" spans="1:14" x14ac:dyDescent="0.25">
      <c r="A2052" t="s">
        <v>8</v>
      </c>
      <c r="B2052" t="s">
        <v>71</v>
      </c>
      <c r="C2052" t="s">
        <v>9</v>
      </c>
      <c r="D2052" t="s">
        <v>72</v>
      </c>
      <c r="E2052" t="s">
        <v>242</v>
      </c>
      <c r="F2052" t="s">
        <v>248</v>
      </c>
      <c r="G2052" t="s">
        <v>9</v>
      </c>
      <c r="H2052" s="1">
        <v>485</v>
      </c>
      <c r="I2052" s="1">
        <v>485</v>
      </c>
      <c r="J2052" s="1">
        <v>0.85714285714285698</v>
      </c>
      <c r="K2052" s="1">
        <v>0.85714285714285698</v>
      </c>
      <c r="L2052" t="s">
        <v>9</v>
      </c>
      <c r="M2052" t="s">
        <v>9</v>
      </c>
      <c r="N2052" t="s">
        <v>357</v>
      </c>
    </row>
    <row r="2053" spans="1:14" x14ac:dyDescent="0.25">
      <c r="A2053" t="s">
        <v>8</v>
      </c>
      <c r="B2053" t="s">
        <v>71</v>
      </c>
      <c r="C2053" t="s">
        <v>9</v>
      </c>
      <c r="D2053" t="s">
        <v>72</v>
      </c>
      <c r="E2053" t="s">
        <v>180</v>
      </c>
      <c r="F2053" t="s">
        <v>219</v>
      </c>
      <c r="G2053" t="s">
        <v>216</v>
      </c>
      <c r="H2053" s="1">
        <v>60</v>
      </c>
      <c r="I2053" s="1">
        <v>60</v>
      </c>
      <c r="J2053" s="1">
        <v>0.10405643738977099</v>
      </c>
      <c r="K2053" s="1">
        <v>0.10405643738977099</v>
      </c>
      <c r="L2053" t="s">
        <v>9</v>
      </c>
      <c r="M2053" t="s">
        <v>9</v>
      </c>
      <c r="N2053" t="s">
        <v>357</v>
      </c>
    </row>
    <row r="2054" spans="1:14" x14ac:dyDescent="0.25">
      <c r="A2054" t="s">
        <v>8</v>
      </c>
      <c r="B2054" t="s">
        <v>71</v>
      </c>
      <c r="C2054" t="s">
        <v>9</v>
      </c>
      <c r="D2054" t="s">
        <v>72</v>
      </c>
      <c r="E2054" t="s">
        <v>242</v>
      </c>
      <c r="F2054" t="s">
        <v>234</v>
      </c>
      <c r="G2054" t="s">
        <v>9</v>
      </c>
      <c r="H2054" s="1">
        <v>60</v>
      </c>
      <c r="I2054" s="1">
        <v>60</v>
      </c>
      <c r="J2054" s="1">
        <v>0.10405643738977099</v>
      </c>
      <c r="K2054" s="1">
        <v>0.10405643738977099</v>
      </c>
      <c r="L2054" t="s">
        <v>9</v>
      </c>
      <c r="M2054" t="s">
        <v>9</v>
      </c>
      <c r="N2054" t="s">
        <v>357</v>
      </c>
    </row>
    <row r="2055" spans="1:14" x14ac:dyDescent="0.25">
      <c r="A2055" t="s">
        <v>8</v>
      </c>
      <c r="B2055" t="s">
        <v>71</v>
      </c>
      <c r="C2055" t="s">
        <v>9</v>
      </c>
      <c r="D2055" t="s">
        <v>72</v>
      </c>
      <c r="E2055" t="s">
        <v>257</v>
      </c>
      <c r="F2055" t="s">
        <v>228</v>
      </c>
      <c r="G2055" t="s">
        <v>9</v>
      </c>
      <c r="H2055" s="1">
        <v>-1</v>
      </c>
      <c r="I2055" s="1">
        <v>0</v>
      </c>
      <c r="J2055" s="1">
        <v>-0.01</v>
      </c>
      <c r="K2055" s="1">
        <v>0</v>
      </c>
      <c r="L2055" t="s">
        <v>9</v>
      </c>
      <c r="M2055" t="s">
        <v>9</v>
      </c>
      <c r="N2055" t="s">
        <v>357</v>
      </c>
    </row>
    <row r="2056" spans="1:14" x14ac:dyDescent="0.25">
      <c r="A2056" t="s">
        <v>8</v>
      </c>
      <c r="B2056" t="s">
        <v>71</v>
      </c>
      <c r="C2056" t="s">
        <v>9</v>
      </c>
      <c r="D2056" t="s">
        <v>72</v>
      </c>
      <c r="E2056" t="s">
        <v>166</v>
      </c>
      <c r="F2056" t="s">
        <v>248</v>
      </c>
      <c r="G2056" t="s">
        <v>9</v>
      </c>
      <c r="H2056" s="1">
        <v>565</v>
      </c>
      <c r="I2056" s="1">
        <v>565</v>
      </c>
      <c r="J2056" s="1">
        <v>1</v>
      </c>
      <c r="K2056" s="1">
        <v>1</v>
      </c>
      <c r="L2056" t="s">
        <v>9</v>
      </c>
      <c r="M2056" t="s">
        <v>9</v>
      </c>
      <c r="N2056" t="s">
        <v>357</v>
      </c>
    </row>
    <row r="2057" spans="1:14" x14ac:dyDescent="0.25">
      <c r="A2057" t="s">
        <v>8</v>
      </c>
      <c r="B2057" t="s">
        <v>71</v>
      </c>
      <c r="C2057" t="s">
        <v>9</v>
      </c>
      <c r="D2057" t="s">
        <v>72</v>
      </c>
      <c r="E2057" t="s">
        <v>229</v>
      </c>
      <c r="F2057" t="s">
        <v>231</v>
      </c>
      <c r="G2057" t="s">
        <v>9</v>
      </c>
      <c r="H2057" s="1">
        <v>485</v>
      </c>
      <c r="I2057" s="1">
        <v>485</v>
      </c>
      <c r="J2057" s="1">
        <v>0.85537918871252205</v>
      </c>
      <c r="K2057" s="1">
        <v>0.85537918871252205</v>
      </c>
      <c r="L2057" t="s">
        <v>9</v>
      </c>
      <c r="M2057" t="s">
        <v>9</v>
      </c>
      <c r="N2057" t="s">
        <v>357</v>
      </c>
    </row>
    <row r="2058" spans="1:14" x14ac:dyDescent="0.25">
      <c r="A2058" t="s">
        <v>8</v>
      </c>
      <c r="B2058" t="s">
        <v>71</v>
      </c>
      <c r="C2058" t="s">
        <v>9</v>
      </c>
      <c r="D2058" t="s">
        <v>72</v>
      </c>
      <c r="E2058" t="s">
        <v>242</v>
      </c>
      <c r="F2058" t="s">
        <v>238</v>
      </c>
      <c r="G2058" t="s">
        <v>9</v>
      </c>
      <c r="H2058" s="1">
        <v>-1</v>
      </c>
      <c r="I2058" s="1">
        <v>0</v>
      </c>
      <c r="J2058" s="1">
        <v>-0.01</v>
      </c>
      <c r="K2058" s="1">
        <v>0</v>
      </c>
      <c r="L2058" t="s">
        <v>9</v>
      </c>
      <c r="M2058" t="s">
        <v>9</v>
      </c>
      <c r="N2058" t="s">
        <v>357</v>
      </c>
    </row>
    <row r="2059" spans="1:14" x14ac:dyDescent="0.25">
      <c r="A2059" t="s">
        <v>8</v>
      </c>
      <c r="B2059" t="s">
        <v>71</v>
      </c>
      <c r="C2059" t="s">
        <v>9</v>
      </c>
      <c r="D2059" t="s">
        <v>72</v>
      </c>
      <c r="E2059" t="s">
        <v>168</v>
      </c>
      <c r="F2059" t="s">
        <v>248</v>
      </c>
      <c r="G2059" t="s">
        <v>9</v>
      </c>
      <c r="H2059" s="1">
        <v>-1</v>
      </c>
      <c r="I2059" s="1">
        <v>0</v>
      </c>
      <c r="J2059" s="1">
        <v>-0.01</v>
      </c>
      <c r="K2059" s="1">
        <v>0</v>
      </c>
      <c r="L2059" t="s">
        <v>9</v>
      </c>
      <c r="M2059" t="s">
        <v>9</v>
      </c>
      <c r="N2059" t="s">
        <v>357</v>
      </c>
    </row>
    <row r="2060" spans="1:14" x14ac:dyDescent="0.25">
      <c r="A2060" t="s">
        <v>8</v>
      </c>
      <c r="B2060" t="s">
        <v>71</v>
      </c>
      <c r="C2060" t="s">
        <v>9</v>
      </c>
      <c r="D2060" t="s">
        <v>72</v>
      </c>
      <c r="E2060" t="s">
        <v>180</v>
      </c>
      <c r="F2060" t="s">
        <v>218</v>
      </c>
      <c r="G2060" t="s">
        <v>215</v>
      </c>
      <c r="H2060" s="1">
        <v>510</v>
      </c>
      <c r="I2060" s="1">
        <v>510</v>
      </c>
      <c r="J2060" s="1">
        <v>0.89594356261022901</v>
      </c>
      <c r="K2060" s="1">
        <v>0.89594356261022901</v>
      </c>
      <c r="L2060" t="s">
        <v>9</v>
      </c>
      <c r="M2060" t="s">
        <v>9</v>
      </c>
      <c r="N2060" t="s">
        <v>357</v>
      </c>
    </row>
    <row r="2061" spans="1:14" x14ac:dyDescent="0.25">
      <c r="A2061" t="s">
        <v>8</v>
      </c>
      <c r="B2061" t="s">
        <v>71</v>
      </c>
      <c r="C2061" t="s">
        <v>9</v>
      </c>
      <c r="D2061" t="s">
        <v>72</v>
      </c>
      <c r="E2061" t="s">
        <v>180</v>
      </c>
      <c r="F2061" t="s">
        <v>228</v>
      </c>
      <c r="G2061" t="s">
        <v>228</v>
      </c>
      <c r="H2061" s="1">
        <v>-1</v>
      </c>
      <c r="I2061" s="1">
        <v>0</v>
      </c>
      <c r="J2061" s="1">
        <v>-0.01</v>
      </c>
      <c r="K2061" s="1">
        <v>0</v>
      </c>
      <c r="L2061" t="s">
        <v>9</v>
      </c>
      <c r="M2061" t="s">
        <v>9</v>
      </c>
      <c r="N2061" t="s">
        <v>357</v>
      </c>
    </row>
    <row r="2062" spans="1:14" x14ac:dyDescent="0.25">
      <c r="A2062" t="s">
        <v>8</v>
      </c>
      <c r="B2062" t="s">
        <v>71</v>
      </c>
      <c r="C2062" t="s">
        <v>9</v>
      </c>
      <c r="D2062" t="s">
        <v>72</v>
      </c>
      <c r="E2062" t="s">
        <v>242</v>
      </c>
      <c r="F2062" t="s">
        <v>239</v>
      </c>
      <c r="G2062" t="s">
        <v>9</v>
      </c>
      <c r="H2062" s="1">
        <v>5</v>
      </c>
      <c r="I2062" s="1">
        <v>5</v>
      </c>
      <c r="J2062" s="1">
        <v>8.8183421516754793E-3</v>
      </c>
      <c r="K2062" s="1">
        <v>8.8183421516754793E-3</v>
      </c>
      <c r="L2062" t="s">
        <v>9</v>
      </c>
      <c r="M2062" t="s">
        <v>9</v>
      </c>
      <c r="N2062" t="s">
        <v>357</v>
      </c>
    </row>
    <row r="2063" spans="1:14" x14ac:dyDescent="0.25">
      <c r="A2063" t="s">
        <v>8</v>
      </c>
      <c r="B2063" t="s">
        <v>71</v>
      </c>
      <c r="C2063" t="s">
        <v>9</v>
      </c>
      <c r="D2063" t="s">
        <v>72</v>
      </c>
      <c r="E2063" t="s">
        <v>257</v>
      </c>
      <c r="F2063" t="s">
        <v>261</v>
      </c>
      <c r="G2063" t="s">
        <v>9</v>
      </c>
      <c r="H2063" s="1">
        <v>75</v>
      </c>
      <c r="I2063" s="1">
        <v>75</v>
      </c>
      <c r="J2063" s="1">
        <v>0.130511463844797</v>
      </c>
      <c r="K2063" s="1">
        <v>0.130511463844797</v>
      </c>
      <c r="L2063" t="s">
        <v>9</v>
      </c>
      <c r="M2063" t="s">
        <v>9</v>
      </c>
      <c r="N2063" t="s">
        <v>357</v>
      </c>
    </row>
    <row r="2064" spans="1:14" x14ac:dyDescent="0.25">
      <c r="A2064" t="s">
        <v>8</v>
      </c>
      <c r="B2064" t="s">
        <v>71</v>
      </c>
      <c r="C2064" t="s">
        <v>9</v>
      </c>
      <c r="D2064" t="s">
        <v>72</v>
      </c>
      <c r="E2064" t="s">
        <v>242</v>
      </c>
      <c r="F2064" t="s">
        <v>236</v>
      </c>
      <c r="G2064" t="s">
        <v>9</v>
      </c>
      <c r="H2064" s="1">
        <v>-1</v>
      </c>
      <c r="I2064" s="1">
        <v>0</v>
      </c>
      <c r="J2064" s="1">
        <v>-0.01</v>
      </c>
      <c r="K2064" s="1">
        <v>0</v>
      </c>
      <c r="L2064" t="s">
        <v>9</v>
      </c>
      <c r="M2064" t="s">
        <v>9</v>
      </c>
      <c r="N2064" t="s">
        <v>357</v>
      </c>
    </row>
    <row r="2065" spans="1:14" x14ac:dyDescent="0.25">
      <c r="A2065" t="s">
        <v>8</v>
      </c>
      <c r="B2065" t="s">
        <v>71</v>
      </c>
      <c r="C2065" t="s">
        <v>9</v>
      </c>
      <c r="D2065" t="s">
        <v>72</v>
      </c>
      <c r="E2065" t="s">
        <v>166</v>
      </c>
      <c r="F2065" t="s">
        <v>254</v>
      </c>
      <c r="G2065" t="s">
        <v>9</v>
      </c>
      <c r="H2065" s="1">
        <v>-1</v>
      </c>
      <c r="I2065" s="1">
        <v>0</v>
      </c>
      <c r="J2065" s="1">
        <v>-0.01</v>
      </c>
      <c r="K2065" s="1">
        <v>0</v>
      </c>
      <c r="L2065" t="s">
        <v>9</v>
      </c>
      <c r="M2065" t="s">
        <v>9</v>
      </c>
      <c r="N2065" t="s">
        <v>357</v>
      </c>
    </row>
    <row r="2066" spans="1:14" x14ac:dyDescent="0.25">
      <c r="A2066" t="s">
        <v>8</v>
      </c>
      <c r="B2066" t="s">
        <v>71</v>
      </c>
      <c r="C2066" t="s">
        <v>9</v>
      </c>
      <c r="D2066" t="s">
        <v>72</v>
      </c>
      <c r="E2066" t="s">
        <v>166</v>
      </c>
      <c r="F2066" t="s">
        <v>170</v>
      </c>
      <c r="G2066" t="s">
        <v>9</v>
      </c>
      <c r="H2066" s="1">
        <v>-1</v>
      </c>
      <c r="I2066" s="1">
        <v>0</v>
      </c>
      <c r="J2066" s="1">
        <v>-0.01</v>
      </c>
      <c r="K2066" s="1">
        <v>0</v>
      </c>
      <c r="L2066" t="s">
        <v>9</v>
      </c>
      <c r="M2066" t="s">
        <v>9</v>
      </c>
      <c r="N2066" t="s">
        <v>357</v>
      </c>
    </row>
    <row r="2067" spans="1:14" x14ac:dyDescent="0.25">
      <c r="A2067" t="s">
        <v>8</v>
      </c>
      <c r="B2067" t="s">
        <v>71</v>
      </c>
      <c r="C2067" t="s">
        <v>9</v>
      </c>
      <c r="D2067" t="s">
        <v>72</v>
      </c>
      <c r="E2067" t="s">
        <v>229</v>
      </c>
      <c r="F2067" t="s">
        <v>230</v>
      </c>
      <c r="G2067" t="s">
        <v>9</v>
      </c>
      <c r="H2067">
        <v>80</v>
      </c>
      <c r="I2067">
        <v>80</v>
      </c>
      <c r="J2067">
        <v>0.14285714285714299</v>
      </c>
      <c r="K2067">
        <v>0.14285714285714299</v>
      </c>
      <c r="L2067" s="1" t="s">
        <v>9</v>
      </c>
      <c r="M2067" s="1" t="s">
        <v>9</v>
      </c>
      <c r="N2067" t="s">
        <v>357</v>
      </c>
    </row>
    <row r="2068" spans="1:14" x14ac:dyDescent="0.25">
      <c r="A2068" t="s">
        <v>8</v>
      </c>
      <c r="B2068" t="s">
        <v>71</v>
      </c>
      <c r="C2068" t="s">
        <v>9</v>
      </c>
      <c r="D2068" t="s">
        <v>72</v>
      </c>
      <c r="E2068" t="s">
        <v>165</v>
      </c>
      <c r="F2068" t="s">
        <v>9</v>
      </c>
      <c r="G2068" t="s">
        <v>9</v>
      </c>
      <c r="H2068" t="s">
        <v>9</v>
      </c>
      <c r="I2068" t="s">
        <v>9</v>
      </c>
      <c r="J2068" t="s">
        <v>9</v>
      </c>
      <c r="K2068" t="s">
        <v>9</v>
      </c>
      <c r="L2068" s="1">
        <v>28.601410000000001</v>
      </c>
      <c r="M2068" s="1">
        <v>28</v>
      </c>
      <c r="N2068" t="s">
        <v>357</v>
      </c>
    </row>
    <row r="2069" spans="1:14" x14ac:dyDescent="0.25">
      <c r="A2069" t="s">
        <v>8</v>
      </c>
      <c r="B2069" t="s">
        <v>71</v>
      </c>
      <c r="C2069" t="s">
        <v>9</v>
      </c>
      <c r="D2069" t="s">
        <v>72</v>
      </c>
      <c r="E2069" t="s">
        <v>172</v>
      </c>
      <c r="F2069" t="s">
        <v>9</v>
      </c>
      <c r="G2069" t="s">
        <v>9</v>
      </c>
      <c r="H2069" s="1" t="s">
        <v>9</v>
      </c>
      <c r="I2069" t="s">
        <v>9</v>
      </c>
      <c r="J2069" t="s">
        <v>9</v>
      </c>
      <c r="K2069" t="s">
        <v>9</v>
      </c>
      <c r="L2069">
        <v>9.2631599999999992</v>
      </c>
      <c r="M2069">
        <v>8</v>
      </c>
      <c r="N2069" t="s">
        <v>357</v>
      </c>
    </row>
    <row r="2070" spans="1:14" x14ac:dyDescent="0.25">
      <c r="A2070" t="s">
        <v>8</v>
      </c>
      <c r="B2070" t="s">
        <v>73</v>
      </c>
      <c r="C2070" t="s">
        <v>9</v>
      </c>
      <c r="D2070" t="s">
        <v>74</v>
      </c>
      <c r="E2070" t="s">
        <v>172</v>
      </c>
      <c r="F2070" t="s">
        <v>9</v>
      </c>
      <c r="G2070" t="s">
        <v>9</v>
      </c>
      <c r="H2070" s="1" t="s">
        <v>9</v>
      </c>
      <c r="I2070" s="1" t="s">
        <v>9</v>
      </c>
      <c r="J2070" s="1" t="s">
        <v>9</v>
      </c>
      <c r="K2070" s="1" t="s">
        <v>9</v>
      </c>
      <c r="L2070">
        <v>6.7907000000000002</v>
      </c>
      <c r="M2070">
        <v>5</v>
      </c>
      <c r="N2070" t="s">
        <v>357</v>
      </c>
    </row>
    <row r="2071" spans="1:14" x14ac:dyDescent="0.25">
      <c r="A2071" t="s">
        <v>8</v>
      </c>
      <c r="B2071" t="s">
        <v>73</v>
      </c>
      <c r="C2071" t="s">
        <v>9</v>
      </c>
      <c r="D2071" t="s">
        <v>74</v>
      </c>
      <c r="E2071" t="s">
        <v>165</v>
      </c>
      <c r="F2071" t="s">
        <v>9</v>
      </c>
      <c r="G2071" t="s">
        <v>9</v>
      </c>
      <c r="H2071" s="1" t="s">
        <v>9</v>
      </c>
      <c r="I2071" s="1" t="s">
        <v>9</v>
      </c>
      <c r="J2071" s="1" t="s">
        <v>9</v>
      </c>
      <c r="K2071" s="1" t="s">
        <v>9</v>
      </c>
      <c r="L2071">
        <v>28.46388</v>
      </c>
      <c r="M2071">
        <v>28</v>
      </c>
      <c r="N2071" t="s">
        <v>357</v>
      </c>
    </row>
    <row r="2072" spans="1:14" x14ac:dyDescent="0.25">
      <c r="A2072" t="s">
        <v>8</v>
      </c>
      <c r="B2072" t="s">
        <v>73</v>
      </c>
      <c r="C2072" t="s">
        <v>9</v>
      </c>
      <c r="D2072" t="s">
        <v>74</v>
      </c>
      <c r="E2072" t="s">
        <v>10</v>
      </c>
      <c r="F2072" t="s">
        <v>240</v>
      </c>
      <c r="G2072" t="s">
        <v>9</v>
      </c>
      <c r="H2072" s="1">
        <v>1</v>
      </c>
      <c r="I2072" s="1" t="s">
        <v>9</v>
      </c>
      <c r="J2072" s="1" t="s">
        <v>9</v>
      </c>
      <c r="K2072" s="1" t="s">
        <v>9</v>
      </c>
      <c r="L2072" t="s">
        <v>9</v>
      </c>
      <c r="M2072" t="s">
        <v>9</v>
      </c>
      <c r="N2072" t="s">
        <v>357</v>
      </c>
    </row>
    <row r="2073" spans="1:14" x14ac:dyDescent="0.25">
      <c r="A2073" t="s">
        <v>8</v>
      </c>
      <c r="B2073" t="s">
        <v>73</v>
      </c>
      <c r="C2073" t="s">
        <v>9</v>
      </c>
      <c r="D2073" t="s">
        <v>74</v>
      </c>
      <c r="E2073" t="s">
        <v>168</v>
      </c>
      <c r="F2073" t="s">
        <v>273</v>
      </c>
      <c r="G2073" t="s">
        <v>9</v>
      </c>
      <c r="H2073" s="1">
        <v>55</v>
      </c>
      <c r="I2073" s="1">
        <v>55</v>
      </c>
      <c r="J2073" s="1">
        <v>0.20532319391635001</v>
      </c>
      <c r="K2073" s="1">
        <v>0.20532319391635001</v>
      </c>
      <c r="L2073" t="s">
        <v>9</v>
      </c>
      <c r="M2073" t="s">
        <v>9</v>
      </c>
      <c r="N2073" t="s">
        <v>357</v>
      </c>
    </row>
    <row r="2074" spans="1:14" x14ac:dyDescent="0.25">
      <c r="A2074" t="s">
        <v>8</v>
      </c>
      <c r="B2074" t="s">
        <v>73</v>
      </c>
      <c r="C2074" t="s">
        <v>9</v>
      </c>
      <c r="D2074" t="s">
        <v>74</v>
      </c>
      <c r="E2074" t="s">
        <v>166</v>
      </c>
      <c r="F2074" t="s">
        <v>253</v>
      </c>
      <c r="G2074" t="s">
        <v>9</v>
      </c>
      <c r="H2074" s="1">
        <v>10</v>
      </c>
      <c r="I2074" s="1">
        <v>10</v>
      </c>
      <c r="J2074" s="1">
        <v>3.8022813688212899E-2</v>
      </c>
      <c r="K2074" s="1">
        <v>3.8022813688212899E-2</v>
      </c>
      <c r="L2074" t="s">
        <v>9</v>
      </c>
      <c r="M2074" t="s">
        <v>9</v>
      </c>
      <c r="N2074" t="s">
        <v>357</v>
      </c>
    </row>
    <row r="2075" spans="1:14" x14ac:dyDescent="0.25">
      <c r="A2075" t="s">
        <v>8</v>
      </c>
      <c r="B2075" t="s">
        <v>73</v>
      </c>
      <c r="C2075" t="s">
        <v>9</v>
      </c>
      <c r="D2075" t="s">
        <v>74</v>
      </c>
      <c r="E2075" t="s">
        <v>257</v>
      </c>
      <c r="F2075" t="s">
        <v>259</v>
      </c>
      <c r="G2075" t="s">
        <v>9</v>
      </c>
      <c r="H2075" s="1">
        <v>85</v>
      </c>
      <c r="I2075" s="1">
        <v>85</v>
      </c>
      <c r="J2075" s="1">
        <v>0.31939163498098899</v>
      </c>
      <c r="K2075" s="1">
        <v>0.31939163498098899</v>
      </c>
      <c r="L2075" t="s">
        <v>9</v>
      </c>
      <c r="M2075" t="s">
        <v>9</v>
      </c>
      <c r="N2075" t="s">
        <v>357</v>
      </c>
    </row>
    <row r="2076" spans="1:14" x14ac:dyDescent="0.25">
      <c r="A2076" t="s">
        <v>8</v>
      </c>
      <c r="B2076" t="s">
        <v>73</v>
      </c>
      <c r="C2076" t="s">
        <v>9</v>
      </c>
      <c r="D2076" t="s">
        <v>74</v>
      </c>
      <c r="E2076" t="s">
        <v>229</v>
      </c>
      <c r="F2076" t="s">
        <v>248</v>
      </c>
      <c r="G2076" t="s">
        <v>9</v>
      </c>
      <c r="H2076" s="1">
        <v>-1</v>
      </c>
      <c r="I2076" s="1">
        <v>0</v>
      </c>
      <c r="J2076" s="1">
        <v>-0.01</v>
      </c>
      <c r="K2076" s="1">
        <v>0</v>
      </c>
      <c r="L2076" t="s">
        <v>9</v>
      </c>
      <c r="M2076" t="s">
        <v>9</v>
      </c>
      <c r="N2076" t="s">
        <v>357</v>
      </c>
    </row>
    <row r="2077" spans="1:14" x14ac:dyDescent="0.25">
      <c r="A2077" t="s">
        <v>8</v>
      </c>
      <c r="B2077" t="s">
        <v>73</v>
      </c>
      <c r="C2077" t="s">
        <v>9</v>
      </c>
      <c r="D2077" t="s">
        <v>74</v>
      </c>
      <c r="E2077" t="s">
        <v>229</v>
      </c>
      <c r="F2077" t="s">
        <v>217</v>
      </c>
      <c r="G2077" t="s">
        <v>9</v>
      </c>
      <c r="H2077" s="1">
        <v>-1</v>
      </c>
      <c r="I2077" s="1">
        <v>0</v>
      </c>
      <c r="J2077" s="1">
        <v>-0.01</v>
      </c>
      <c r="K2077" s="1">
        <v>0</v>
      </c>
      <c r="L2077" t="s">
        <v>9</v>
      </c>
      <c r="M2077" t="s">
        <v>9</v>
      </c>
      <c r="N2077" t="s">
        <v>357</v>
      </c>
    </row>
    <row r="2078" spans="1:14" x14ac:dyDescent="0.25">
      <c r="A2078" t="s">
        <v>8</v>
      </c>
      <c r="B2078" t="s">
        <v>73</v>
      </c>
      <c r="C2078" t="s">
        <v>9</v>
      </c>
      <c r="D2078" t="s">
        <v>74</v>
      </c>
      <c r="E2078" t="s">
        <v>166</v>
      </c>
      <c r="F2078" t="s">
        <v>171</v>
      </c>
      <c r="G2078" t="s">
        <v>9</v>
      </c>
      <c r="H2078" s="1">
        <v>-1</v>
      </c>
      <c r="I2078" s="1">
        <v>0</v>
      </c>
      <c r="J2078" s="1">
        <v>-0.01</v>
      </c>
      <c r="K2078" s="1">
        <v>0</v>
      </c>
      <c r="L2078" t="s">
        <v>9</v>
      </c>
      <c r="M2078" t="s">
        <v>9</v>
      </c>
      <c r="N2078" t="s">
        <v>357</v>
      </c>
    </row>
    <row r="2079" spans="1:14" x14ac:dyDescent="0.25">
      <c r="A2079" t="s">
        <v>8</v>
      </c>
      <c r="B2079" t="s">
        <v>73</v>
      </c>
      <c r="C2079" t="s">
        <v>9</v>
      </c>
      <c r="D2079" t="s">
        <v>74</v>
      </c>
      <c r="E2079" t="s">
        <v>353</v>
      </c>
      <c r="F2079" t="s">
        <v>228</v>
      </c>
      <c r="G2079" t="s">
        <v>9</v>
      </c>
      <c r="H2079" s="1">
        <v>155</v>
      </c>
      <c r="I2079" s="1">
        <v>155</v>
      </c>
      <c r="J2079" s="1">
        <v>0.58555133079847899</v>
      </c>
      <c r="K2079" s="1">
        <v>0.58555133079847899</v>
      </c>
      <c r="L2079" t="s">
        <v>9</v>
      </c>
      <c r="M2079" t="s">
        <v>9</v>
      </c>
      <c r="N2079" t="s">
        <v>357</v>
      </c>
    </row>
    <row r="2080" spans="1:14" x14ac:dyDescent="0.25">
      <c r="A2080" t="s">
        <v>8</v>
      </c>
      <c r="B2080" t="s">
        <v>73</v>
      </c>
      <c r="C2080" t="s">
        <v>9</v>
      </c>
      <c r="D2080" t="s">
        <v>74</v>
      </c>
      <c r="E2080" t="s">
        <v>257</v>
      </c>
      <c r="F2080" t="s">
        <v>262</v>
      </c>
      <c r="G2080" t="s">
        <v>9</v>
      </c>
      <c r="H2080" s="1">
        <v>10</v>
      </c>
      <c r="I2080" s="1">
        <v>10</v>
      </c>
      <c r="J2080" s="1">
        <v>3.4220532319391601E-2</v>
      </c>
      <c r="K2080" s="1">
        <v>3.4220532319391601E-2</v>
      </c>
      <c r="L2080" t="s">
        <v>9</v>
      </c>
      <c r="M2080" t="s">
        <v>9</v>
      </c>
      <c r="N2080" t="s">
        <v>357</v>
      </c>
    </row>
    <row r="2081" spans="1:14" x14ac:dyDescent="0.25">
      <c r="A2081" t="s">
        <v>8</v>
      </c>
      <c r="B2081" t="s">
        <v>73</v>
      </c>
      <c r="C2081" t="s">
        <v>9</v>
      </c>
      <c r="D2081" t="s">
        <v>74</v>
      </c>
      <c r="E2081" t="s">
        <v>353</v>
      </c>
      <c r="F2081" t="s">
        <v>13</v>
      </c>
      <c r="G2081" t="s">
        <v>9</v>
      </c>
      <c r="H2081" s="1">
        <v>25</v>
      </c>
      <c r="I2081" s="1">
        <v>25</v>
      </c>
      <c r="J2081" s="1">
        <v>9.8859315589353597E-2</v>
      </c>
      <c r="K2081" s="1">
        <v>9.8859315589353597E-2</v>
      </c>
      <c r="L2081" t="s">
        <v>9</v>
      </c>
      <c r="M2081" t="s">
        <v>9</v>
      </c>
      <c r="N2081" t="s">
        <v>357</v>
      </c>
    </row>
    <row r="2082" spans="1:14" x14ac:dyDescent="0.25">
      <c r="A2082" t="s">
        <v>8</v>
      </c>
      <c r="B2082" t="s">
        <v>73</v>
      </c>
      <c r="C2082" t="s">
        <v>9</v>
      </c>
      <c r="D2082" t="s">
        <v>74</v>
      </c>
      <c r="E2082" t="s">
        <v>353</v>
      </c>
      <c r="F2082" t="s">
        <v>15</v>
      </c>
      <c r="G2082" t="s">
        <v>9</v>
      </c>
      <c r="H2082" s="1">
        <v>40</v>
      </c>
      <c r="I2082" s="1">
        <v>40</v>
      </c>
      <c r="J2082" s="1">
        <v>0.159695817490494</v>
      </c>
      <c r="K2082" s="1">
        <v>0.159695817490494</v>
      </c>
      <c r="L2082" t="s">
        <v>9</v>
      </c>
      <c r="M2082" t="s">
        <v>9</v>
      </c>
      <c r="N2082" t="s">
        <v>357</v>
      </c>
    </row>
    <row r="2083" spans="1:14" x14ac:dyDescent="0.25">
      <c r="A2083" t="s">
        <v>8</v>
      </c>
      <c r="B2083" t="s">
        <v>73</v>
      </c>
      <c r="C2083" t="s">
        <v>9</v>
      </c>
      <c r="D2083" t="s">
        <v>74</v>
      </c>
      <c r="E2083" t="s">
        <v>257</v>
      </c>
      <c r="F2083" t="s">
        <v>228</v>
      </c>
      <c r="G2083" t="s">
        <v>9</v>
      </c>
      <c r="H2083" s="1">
        <v>-1</v>
      </c>
      <c r="I2083" s="1">
        <v>0</v>
      </c>
      <c r="J2083" s="1">
        <v>-0.01</v>
      </c>
      <c r="K2083" s="1">
        <v>0</v>
      </c>
      <c r="L2083" t="s">
        <v>9</v>
      </c>
      <c r="M2083" t="s">
        <v>9</v>
      </c>
      <c r="N2083" t="s">
        <v>357</v>
      </c>
    </row>
    <row r="2084" spans="1:14" x14ac:dyDescent="0.25">
      <c r="A2084" t="s">
        <v>8</v>
      </c>
      <c r="B2084" t="s">
        <v>73</v>
      </c>
      <c r="C2084" t="s">
        <v>9</v>
      </c>
      <c r="D2084" t="s">
        <v>74</v>
      </c>
      <c r="E2084" t="s">
        <v>257</v>
      </c>
      <c r="F2084" t="s">
        <v>258</v>
      </c>
      <c r="G2084" t="s">
        <v>9</v>
      </c>
      <c r="H2084" s="1">
        <v>55</v>
      </c>
      <c r="I2084" s="1">
        <v>55</v>
      </c>
      <c r="J2084" s="1">
        <v>0.20152091254752799</v>
      </c>
      <c r="K2084" s="1">
        <v>0.20152091254752799</v>
      </c>
      <c r="L2084" t="s">
        <v>9</v>
      </c>
      <c r="M2084" t="s">
        <v>9</v>
      </c>
      <c r="N2084" t="s">
        <v>357</v>
      </c>
    </row>
    <row r="2085" spans="1:14" x14ac:dyDescent="0.25">
      <c r="A2085" t="s">
        <v>8</v>
      </c>
      <c r="B2085" t="s">
        <v>73</v>
      </c>
      <c r="C2085" t="s">
        <v>9</v>
      </c>
      <c r="D2085" t="s">
        <v>74</v>
      </c>
      <c r="E2085" t="s">
        <v>166</v>
      </c>
      <c r="F2085" t="s">
        <v>169</v>
      </c>
      <c r="G2085" t="s">
        <v>9</v>
      </c>
      <c r="H2085" s="1">
        <v>165</v>
      </c>
      <c r="I2085" s="1">
        <v>165</v>
      </c>
      <c r="J2085" s="1">
        <v>0.61977186311787102</v>
      </c>
      <c r="K2085" s="1">
        <v>0.61977186311787102</v>
      </c>
      <c r="L2085" t="s">
        <v>9</v>
      </c>
      <c r="M2085" t="s">
        <v>9</v>
      </c>
      <c r="N2085" t="s">
        <v>357</v>
      </c>
    </row>
    <row r="2086" spans="1:14" x14ac:dyDescent="0.25">
      <c r="A2086" t="s">
        <v>8</v>
      </c>
      <c r="B2086" t="s">
        <v>73</v>
      </c>
      <c r="C2086" t="s">
        <v>9</v>
      </c>
      <c r="D2086" t="s">
        <v>74</v>
      </c>
      <c r="E2086" t="s">
        <v>257</v>
      </c>
      <c r="F2086" t="s">
        <v>340</v>
      </c>
      <c r="G2086" t="s">
        <v>9</v>
      </c>
      <c r="H2086" s="1">
        <v>15</v>
      </c>
      <c r="I2086" s="1">
        <v>15</v>
      </c>
      <c r="J2086" s="1">
        <v>5.70342205323194E-2</v>
      </c>
      <c r="K2086" s="1">
        <v>5.70342205323194E-2</v>
      </c>
      <c r="L2086" t="s">
        <v>9</v>
      </c>
      <c r="M2086" t="s">
        <v>9</v>
      </c>
      <c r="N2086" t="s">
        <v>357</v>
      </c>
    </row>
    <row r="2087" spans="1:14" x14ac:dyDescent="0.25">
      <c r="A2087" t="s">
        <v>8</v>
      </c>
      <c r="B2087" t="s">
        <v>73</v>
      </c>
      <c r="C2087" t="s">
        <v>9</v>
      </c>
      <c r="D2087" t="s">
        <v>74</v>
      </c>
      <c r="E2087" t="s">
        <v>257</v>
      </c>
      <c r="F2087" t="s">
        <v>261</v>
      </c>
      <c r="G2087" t="s">
        <v>9</v>
      </c>
      <c r="H2087" s="1">
        <v>30</v>
      </c>
      <c r="I2087" s="1">
        <v>30</v>
      </c>
      <c r="J2087" s="1">
        <v>0.11787072243346</v>
      </c>
      <c r="K2087" s="1">
        <v>0.11787072243346</v>
      </c>
      <c r="L2087" t="s">
        <v>9</v>
      </c>
      <c r="M2087" t="s">
        <v>9</v>
      </c>
      <c r="N2087" t="s">
        <v>357</v>
      </c>
    </row>
    <row r="2088" spans="1:14" x14ac:dyDescent="0.25">
      <c r="A2088" t="s">
        <v>8</v>
      </c>
      <c r="B2088" t="s">
        <v>73</v>
      </c>
      <c r="C2088" t="s">
        <v>9</v>
      </c>
      <c r="D2088" t="s">
        <v>74</v>
      </c>
      <c r="E2088" t="s">
        <v>180</v>
      </c>
      <c r="F2088" t="s">
        <v>219</v>
      </c>
      <c r="G2088" t="s">
        <v>216</v>
      </c>
      <c r="H2088" s="1">
        <v>25</v>
      </c>
      <c r="I2088" s="1">
        <v>25</v>
      </c>
      <c r="J2088" s="1">
        <v>9.8859315589353597E-2</v>
      </c>
      <c r="K2088" s="1">
        <v>9.8859315589353597E-2</v>
      </c>
      <c r="L2088" t="s">
        <v>9</v>
      </c>
      <c r="M2088" t="s">
        <v>9</v>
      </c>
      <c r="N2088" t="s">
        <v>357</v>
      </c>
    </row>
    <row r="2089" spans="1:14" x14ac:dyDescent="0.25">
      <c r="A2089" t="s">
        <v>8</v>
      </c>
      <c r="B2089" t="s">
        <v>73</v>
      </c>
      <c r="C2089" t="s">
        <v>9</v>
      </c>
      <c r="D2089" t="s">
        <v>74</v>
      </c>
      <c r="E2089" t="s">
        <v>166</v>
      </c>
      <c r="F2089" t="s">
        <v>252</v>
      </c>
      <c r="G2089" t="s">
        <v>9</v>
      </c>
      <c r="H2089" s="1">
        <v>-1</v>
      </c>
      <c r="I2089" s="1">
        <v>0</v>
      </c>
      <c r="J2089" s="1">
        <v>-0.01</v>
      </c>
      <c r="K2089" s="1">
        <v>0</v>
      </c>
      <c r="L2089" t="s">
        <v>9</v>
      </c>
      <c r="M2089" t="s">
        <v>9</v>
      </c>
      <c r="N2089" t="s">
        <v>357</v>
      </c>
    </row>
    <row r="2090" spans="1:14" x14ac:dyDescent="0.25">
      <c r="A2090" t="s">
        <v>8</v>
      </c>
      <c r="B2090" t="s">
        <v>73</v>
      </c>
      <c r="C2090" t="s">
        <v>9</v>
      </c>
      <c r="D2090" t="s">
        <v>74</v>
      </c>
      <c r="E2090" t="s">
        <v>242</v>
      </c>
      <c r="F2090" t="s">
        <v>239</v>
      </c>
      <c r="G2090" t="s">
        <v>9</v>
      </c>
      <c r="H2090" s="1">
        <v>20</v>
      </c>
      <c r="I2090" s="1">
        <v>20</v>
      </c>
      <c r="J2090" s="1">
        <v>6.84410646387833E-2</v>
      </c>
      <c r="K2090" s="1">
        <v>6.84410646387833E-2</v>
      </c>
      <c r="L2090" t="s">
        <v>9</v>
      </c>
      <c r="M2090" t="s">
        <v>9</v>
      </c>
      <c r="N2090" t="s">
        <v>357</v>
      </c>
    </row>
    <row r="2091" spans="1:14" x14ac:dyDescent="0.25">
      <c r="A2091" t="s">
        <v>8</v>
      </c>
      <c r="B2091" t="s">
        <v>73</v>
      </c>
      <c r="C2091" t="s">
        <v>9</v>
      </c>
      <c r="D2091" t="s">
        <v>74</v>
      </c>
      <c r="E2091" t="s">
        <v>168</v>
      </c>
      <c r="F2091" t="s">
        <v>274</v>
      </c>
      <c r="G2091" t="s">
        <v>9</v>
      </c>
      <c r="H2091" s="1">
        <v>10</v>
      </c>
      <c r="I2091" s="1">
        <v>10</v>
      </c>
      <c r="J2091" s="1">
        <v>3.04182509505703E-2</v>
      </c>
      <c r="K2091" s="1">
        <v>3.04182509505703E-2</v>
      </c>
      <c r="L2091" t="s">
        <v>9</v>
      </c>
      <c r="M2091" t="s">
        <v>9</v>
      </c>
      <c r="N2091" t="s">
        <v>357</v>
      </c>
    </row>
    <row r="2092" spans="1:14" x14ac:dyDescent="0.25">
      <c r="A2092" t="s">
        <v>8</v>
      </c>
      <c r="B2092" t="s">
        <v>73</v>
      </c>
      <c r="C2092" t="s">
        <v>9</v>
      </c>
      <c r="D2092" t="s">
        <v>74</v>
      </c>
      <c r="E2092" t="s">
        <v>229</v>
      </c>
      <c r="F2092" t="s">
        <v>230</v>
      </c>
      <c r="G2092" t="s">
        <v>9</v>
      </c>
      <c r="H2092" s="1">
        <v>45</v>
      </c>
      <c r="I2092" s="1">
        <v>45</v>
      </c>
      <c r="J2092" s="1">
        <v>0.171102661596958</v>
      </c>
      <c r="K2092" s="1">
        <v>0.171102661596958</v>
      </c>
      <c r="L2092" t="s">
        <v>9</v>
      </c>
      <c r="M2092" t="s">
        <v>9</v>
      </c>
      <c r="N2092" t="s">
        <v>357</v>
      </c>
    </row>
    <row r="2093" spans="1:14" x14ac:dyDescent="0.25">
      <c r="A2093" t="s">
        <v>8</v>
      </c>
      <c r="B2093" t="s">
        <v>73</v>
      </c>
      <c r="C2093" t="s">
        <v>9</v>
      </c>
      <c r="D2093" t="s">
        <v>74</v>
      </c>
      <c r="E2093" t="s">
        <v>242</v>
      </c>
      <c r="F2093" t="s">
        <v>234</v>
      </c>
      <c r="G2093" t="s">
        <v>9</v>
      </c>
      <c r="H2093" s="1">
        <v>10</v>
      </c>
      <c r="I2093" s="1">
        <v>10</v>
      </c>
      <c r="J2093" s="1">
        <v>4.1825095057034203E-2</v>
      </c>
      <c r="K2093" s="1">
        <v>4.1825095057034203E-2</v>
      </c>
      <c r="L2093" t="s">
        <v>9</v>
      </c>
      <c r="M2093" t="s">
        <v>9</v>
      </c>
      <c r="N2093" t="s">
        <v>357</v>
      </c>
    </row>
    <row r="2094" spans="1:14" x14ac:dyDescent="0.25">
      <c r="A2094" t="s">
        <v>8</v>
      </c>
      <c r="B2094" t="s">
        <v>73</v>
      </c>
      <c r="C2094" t="s">
        <v>9</v>
      </c>
      <c r="D2094" t="s">
        <v>74</v>
      </c>
      <c r="E2094" t="s">
        <v>166</v>
      </c>
      <c r="F2094" t="s">
        <v>170</v>
      </c>
      <c r="G2094" t="s">
        <v>9</v>
      </c>
      <c r="H2094" s="1">
        <v>15</v>
      </c>
      <c r="I2094" s="1">
        <v>15</v>
      </c>
      <c r="J2094" s="1">
        <v>6.4638783269962002E-2</v>
      </c>
      <c r="K2094" s="1">
        <v>6.4638783269962002E-2</v>
      </c>
      <c r="L2094" t="s">
        <v>9</v>
      </c>
      <c r="M2094" t="s">
        <v>9</v>
      </c>
      <c r="N2094" t="s">
        <v>357</v>
      </c>
    </row>
    <row r="2095" spans="1:14" x14ac:dyDescent="0.25">
      <c r="A2095" t="s">
        <v>8</v>
      </c>
      <c r="B2095" t="s">
        <v>73</v>
      </c>
      <c r="C2095" t="s">
        <v>9</v>
      </c>
      <c r="D2095" t="s">
        <v>74</v>
      </c>
      <c r="E2095" t="s">
        <v>180</v>
      </c>
      <c r="F2095" t="s">
        <v>218</v>
      </c>
      <c r="G2095" t="s">
        <v>215</v>
      </c>
      <c r="H2095" s="1">
        <v>235</v>
      </c>
      <c r="I2095" s="1">
        <v>235</v>
      </c>
      <c r="J2095" s="1">
        <v>0.90114068441064599</v>
      </c>
      <c r="K2095" s="1">
        <v>0.90114068441064599</v>
      </c>
      <c r="L2095" t="s">
        <v>9</v>
      </c>
      <c r="M2095" t="s">
        <v>9</v>
      </c>
      <c r="N2095" t="s">
        <v>357</v>
      </c>
    </row>
    <row r="2096" spans="1:14" x14ac:dyDescent="0.25">
      <c r="A2096" t="s">
        <v>8</v>
      </c>
      <c r="B2096" t="s">
        <v>73</v>
      </c>
      <c r="C2096" t="s">
        <v>9</v>
      </c>
      <c r="D2096" t="s">
        <v>74</v>
      </c>
      <c r="E2096" t="s">
        <v>242</v>
      </c>
      <c r="F2096" t="s">
        <v>238</v>
      </c>
      <c r="G2096" t="s">
        <v>9</v>
      </c>
      <c r="H2096" s="1">
        <v>-1</v>
      </c>
      <c r="I2096" s="1">
        <v>0</v>
      </c>
      <c r="J2096" s="1">
        <v>-0.01</v>
      </c>
      <c r="K2096" s="1">
        <v>0</v>
      </c>
      <c r="L2096" t="s">
        <v>9</v>
      </c>
      <c r="M2096" t="s">
        <v>9</v>
      </c>
      <c r="N2096" t="s">
        <v>357</v>
      </c>
    </row>
    <row r="2097" spans="1:14" x14ac:dyDescent="0.25">
      <c r="A2097" t="s">
        <v>8</v>
      </c>
      <c r="B2097" t="s">
        <v>73</v>
      </c>
      <c r="C2097" t="s">
        <v>9</v>
      </c>
      <c r="D2097" t="s">
        <v>74</v>
      </c>
      <c r="E2097" t="s">
        <v>168</v>
      </c>
      <c r="F2097" t="s">
        <v>248</v>
      </c>
      <c r="G2097" t="s">
        <v>9</v>
      </c>
      <c r="H2097" s="1">
        <v>-1</v>
      </c>
      <c r="I2097" s="1">
        <v>0</v>
      </c>
      <c r="J2097" s="1">
        <v>-0.01</v>
      </c>
      <c r="K2097" s="1">
        <v>0</v>
      </c>
      <c r="L2097" t="s">
        <v>9</v>
      </c>
      <c r="M2097" t="s">
        <v>9</v>
      </c>
      <c r="N2097" t="s">
        <v>357</v>
      </c>
    </row>
    <row r="2098" spans="1:14" x14ac:dyDescent="0.25">
      <c r="A2098" t="s">
        <v>8</v>
      </c>
      <c r="B2098" t="s">
        <v>73</v>
      </c>
      <c r="C2098" t="s">
        <v>9</v>
      </c>
      <c r="D2098" t="s">
        <v>74</v>
      </c>
      <c r="E2098" t="s">
        <v>353</v>
      </c>
      <c r="F2098" t="s">
        <v>14</v>
      </c>
      <c r="G2098" t="s">
        <v>9</v>
      </c>
      <c r="H2098" s="1">
        <v>40</v>
      </c>
      <c r="I2098" s="1">
        <v>40</v>
      </c>
      <c r="J2098" s="1">
        <v>0.14828897338402999</v>
      </c>
      <c r="K2098" s="1">
        <v>0.14828897338402999</v>
      </c>
      <c r="L2098" t="s">
        <v>9</v>
      </c>
      <c r="M2098" t="s">
        <v>9</v>
      </c>
      <c r="N2098" t="s">
        <v>357</v>
      </c>
    </row>
    <row r="2099" spans="1:14" x14ac:dyDescent="0.25">
      <c r="A2099" t="s">
        <v>8</v>
      </c>
      <c r="B2099" t="s">
        <v>73</v>
      </c>
      <c r="C2099" t="s">
        <v>9</v>
      </c>
      <c r="D2099" t="s">
        <v>74</v>
      </c>
      <c r="E2099" t="s">
        <v>180</v>
      </c>
      <c r="F2099" t="s">
        <v>228</v>
      </c>
      <c r="G2099" t="s">
        <v>228</v>
      </c>
      <c r="H2099" s="1">
        <v>-1</v>
      </c>
      <c r="I2099" s="1">
        <v>0</v>
      </c>
      <c r="J2099" s="1">
        <v>-0.01</v>
      </c>
      <c r="K2099" s="1">
        <v>0</v>
      </c>
      <c r="L2099" t="s">
        <v>9</v>
      </c>
      <c r="M2099" t="s">
        <v>9</v>
      </c>
      <c r="N2099" t="s">
        <v>357</v>
      </c>
    </row>
    <row r="2100" spans="1:14" x14ac:dyDescent="0.25">
      <c r="A2100" t="s">
        <v>8</v>
      </c>
      <c r="B2100" t="s">
        <v>73</v>
      </c>
      <c r="C2100" t="s">
        <v>9</v>
      </c>
      <c r="D2100" t="s">
        <v>74</v>
      </c>
      <c r="E2100" t="s">
        <v>232</v>
      </c>
      <c r="F2100" t="s">
        <v>9</v>
      </c>
      <c r="G2100" t="s">
        <v>9</v>
      </c>
      <c r="H2100" s="1">
        <v>265</v>
      </c>
      <c r="I2100" s="1">
        <v>265</v>
      </c>
      <c r="J2100" s="1">
        <v>1</v>
      </c>
      <c r="K2100" s="1">
        <v>1</v>
      </c>
      <c r="L2100" t="s">
        <v>9</v>
      </c>
      <c r="M2100" t="s">
        <v>9</v>
      </c>
      <c r="N2100" t="s">
        <v>357</v>
      </c>
    </row>
    <row r="2101" spans="1:14" x14ac:dyDescent="0.25">
      <c r="A2101" t="s">
        <v>8</v>
      </c>
      <c r="B2101" t="s">
        <v>73</v>
      </c>
      <c r="C2101" t="s">
        <v>9</v>
      </c>
      <c r="D2101" t="s">
        <v>74</v>
      </c>
      <c r="E2101" t="s">
        <v>168</v>
      </c>
      <c r="F2101" t="s">
        <v>271</v>
      </c>
      <c r="G2101" t="s">
        <v>9</v>
      </c>
      <c r="H2101" s="1">
        <v>190</v>
      </c>
      <c r="I2101" s="1">
        <v>190</v>
      </c>
      <c r="J2101" s="1">
        <v>0.72623574144486702</v>
      </c>
      <c r="K2101" s="1">
        <v>0.72623574144486702</v>
      </c>
      <c r="L2101" t="s">
        <v>9</v>
      </c>
      <c r="M2101" t="s">
        <v>9</v>
      </c>
      <c r="N2101" t="s">
        <v>357</v>
      </c>
    </row>
    <row r="2102" spans="1:14" x14ac:dyDescent="0.25">
      <c r="A2102" t="s">
        <v>8</v>
      </c>
      <c r="B2102" t="s">
        <v>73</v>
      </c>
      <c r="C2102" t="s">
        <v>9</v>
      </c>
      <c r="D2102" t="s">
        <v>74</v>
      </c>
      <c r="E2102" t="s">
        <v>257</v>
      </c>
      <c r="F2102" t="s">
        <v>280</v>
      </c>
      <c r="G2102" t="s">
        <v>9</v>
      </c>
      <c r="H2102" s="1">
        <v>-1</v>
      </c>
      <c r="I2102" s="1">
        <v>0</v>
      </c>
      <c r="J2102" s="1">
        <v>-0.01</v>
      </c>
      <c r="K2102" s="1">
        <v>0</v>
      </c>
      <c r="L2102" t="s">
        <v>9</v>
      </c>
      <c r="M2102" t="s">
        <v>9</v>
      </c>
      <c r="N2102" t="s">
        <v>357</v>
      </c>
    </row>
    <row r="2103" spans="1:14" x14ac:dyDescent="0.25">
      <c r="A2103" t="s">
        <v>8</v>
      </c>
      <c r="B2103" t="s">
        <v>73</v>
      </c>
      <c r="C2103" t="s">
        <v>9</v>
      </c>
      <c r="D2103" t="s">
        <v>74</v>
      </c>
      <c r="E2103" t="s">
        <v>242</v>
      </c>
      <c r="F2103" t="s">
        <v>237</v>
      </c>
      <c r="G2103" t="s">
        <v>9</v>
      </c>
      <c r="H2103" s="1">
        <v>5</v>
      </c>
      <c r="I2103" s="1">
        <v>5</v>
      </c>
      <c r="J2103" s="1">
        <v>1.9011406844106502E-2</v>
      </c>
      <c r="K2103" s="1">
        <v>1.9011406844106502E-2</v>
      </c>
      <c r="L2103" t="s">
        <v>9</v>
      </c>
      <c r="M2103" t="s">
        <v>9</v>
      </c>
      <c r="N2103" t="s">
        <v>357</v>
      </c>
    </row>
    <row r="2104" spans="1:14" x14ac:dyDescent="0.25">
      <c r="A2104" t="s">
        <v>8</v>
      </c>
      <c r="B2104" t="s">
        <v>73</v>
      </c>
      <c r="C2104" t="s">
        <v>9</v>
      </c>
      <c r="D2104" t="s">
        <v>74</v>
      </c>
      <c r="E2104" t="s">
        <v>168</v>
      </c>
      <c r="F2104" t="s">
        <v>272</v>
      </c>
      <c r="G2104" t="s">
        <v>9</v>
      </c>
      <c r="H2104" s="1">
        <v>10</v>
      </c>
      <c r="I2104" s="1">
        <v>10</v>
      </c>
      <c r="J2104" s="1">
        <v>3.8022813688212899E-2</v>
      </c>
      <c r="K2104" s="1">
        <v>3.8022813688212899E-2</v>
      </c>
      <c r="L2104" t="s">
        <v>9</v>
      </c>
      <c r="M2104" t="s">
        <v>9</v>
      </c>
      <c r="N2104" t="s">
        <v>357</v>
      </c>
    </row>
    <row r="2105" spans="1:14" x14ac:dyDescent="0.25">
      <c r="A2105" t="s">
        <v>8</v>
      </c>
      <c r="B2105" t="s">
        <v>73</v>
      </c>
      <c r="C2105" t="s">
        <v>9</v>
      </c>
      <c r="D2105" t="s">
        <v>74</v>
      </c>
      <c r="E2105" t="s">
        <v>166</v>
      </c>
      <c r="F2105" t="s">
        <v>167</v>
      </c>
      <c r="G2105" t="s">
        <v>9</v>
      </c>
      <c r="H2105" s="1">
        <v>-1</v>
      </c>
      <c r="I2105" s="1">
        <v>0</v>
      </c>
      <c r="J2105" s="1">
        <v>-0.01</v>
      </c>
      <c r="K2105" s="1">
        <v>0</v>
      </c>
      <c r="L2105" t="s">
        <v>9</v>
      </c>
      <c r="M2105" t="s">
        <v>9</v>
      </c>
      <c r="N2105" t="s">
        <v>357</v>
      </c>
    </row>
    <row r="2106" spans="1:14" x14ac:dyDescent="0.25">
      <c r="A2106" t="s">
        <v>8</v>
      </c>
      <c r="B2106" t="s">
        <v>73</v>
      </c>
      <c r="C2106" t="s">
        <v>9</v>
      </c>
      <c r="D2106" t="s">
        <v>74</v>
      </c>
      <c r="E2106" t="s">
        <v>353</v>
      </c>
      <c r="F2106" t="s">
        <v>16</v>
      </c>
      <c r="G2106" t="s">
        <v>9</v>
      </c>
      <c r="H2106" s="1">
        <v>-1</v>
      </c>
      <c r="I2106" s="1">
        <v>0</v>
      </c>
      <c r="J2106" s="1">
        <v>-0.01</v>
      </c>
      <c r="K2106" s="1">
        <v>0</v>
      </c>
      <c r="L2106" t="s">
        <v>9</v>
      </c>
      <c r="M2106" t="s">
        <v>9</v>
      </c>
      <c r="N2106" t="s">
        <v>357</v>
      </c>
    </row>
    <row r="2107" spans="1:14" x14ac:dyDescent="0.25">
      <c r="A2107" t="s">
        <v>8</v>
      </c>
      <c r="B2107" t="s">
        <v>73</v>
      </c>
      <c r="C2107" t="s">
        <v>9</v>
      </c>
      <c r="D2107" t="s">
        <v>74</v>
      </c>
      <c r="E2107" t="s">
        <v>242</v>
      </c>
      <c r="F2107" t="s">
        <v>235</v>
      </c>
      <c r="G2107" t="s">
        <v>9</v>
      </c>
      <c r="H2107" s="1">
        <v>-1</v>
      </c>
      <c r="I2107">
        <v>0</v>
      </c>
      <c r="J2107">
        <v>-0.01</v>
      </c>
      <c r="K2107">
        <v>0</v>
      </c>
      <c r="L2107" t="s">
        <v>9</v>
      </c>
      <c r="M2107" t="s">
        <v>9</v>
      </c>
      <c r="N2107" t="s">
        <v>357</v>
      </c>
    </row>
    <row r="2108" spans="1:14" x14ac:dyDescent="0.25">
      <c r="A2108" t="s">
        <v>8</v>
      </c>
      <c r="B2108" t="s">
        <v>73</v>
      </c>
      <c r="C2108" t="s">
        <v>9</v>
      </c>
      <c r="D2108" t="s">
        <v>74</v>
      </c>
      <c r="E2108" t="s">
        <v>257</v>
      </c>
      <c r="F2108" t="s">
        <v>260</v>
      </c>
      <c r="G2108" t="s">
        <v>9</v>
      </c>
      <c r="H2108">
        <v>70</v>
      </c>
      <c r="I2108">
        <v>70</v>
      </c>
      <c r="J2108">
        <v>0.26996197718631199</v>
      </c>
      <c r="K2108">
        <v>0.26996197718631199</v>
      </c>
      <c r="L2108" s="1" t="s">
        <v>9</v>
      </c>
      <c r="M2108" s="1" t="s">
        <v>9</v>
      </c>
      <c r="N2108" t="s">
        <v>357</v>
      </c>
    </row>
    <row r="2109" spans="1:14" x14ac:dyDescent="0.25">
      <c r="A2109" t="s">
        <v>8</v>
      </c>
      <c r="B2109" t="s">
        <v>73</v>
      </c>
      <c r="C2109" t="s">
        <v>9</v>
      </c>
      <c r="D2109" t="s">
        <v>74</v>
      </c>
      <c r="E2109" t="s">
        <v>242</v>
      </c>
      <c r="F2109" t="s">
        <v>236</v>
      </c>
      <c r="G2109" t="s">
        <v>9</v>
      </c>
      <c r="H2109">
        <v>-1</v>
      </c>
      <c r="I2109">
        <v>0</v>
      </c>
      <c r="J2109">
        <v>-0.01</v>
      </c>
      <c r="K2109">
        <v>0</v>
      </c>
      <c r="L2109" s="1" t="s">
        <v>9</v>
      </c>
      <c r="M2109" s="1" t="s">
        <v>9</v>
      </c>
      <c r="N2109" t="s">
        <v>357</v>
      </c>
    </row>
    <row r="2110" spans="1:14" x14ac:dyDescent="0.25">
      <c r="A2110" t="s">
        <v>8</v>
      </c>
      <c r="B2110" t="s">
        <v>73</v>
      </c>
      <c r="C2110" t="s">
        <v>9</v>
      </c>
      <c r="D2110" t="s">
        <v>74</v>
      </c>
      <c r="E2110" t="s">
        <v>242</v>
      </c>
      <c r="F2110" t="s">
        <v>248</v>
      </c>
      <c r="G2110" t="s">
        <v>9</v>
      </c>
      <c r="H2110" s="1">
        <v>225</v>
      </c>
      <c r="I2110" s="1">
        <v>225</v>
      </c>
      <c r="J2110" s="1">
        <v>0.85171102661596898</v>
      </c>
      <c r="K2110" s="1">
        <v>0.85171102661596898</v>
      </c>
      <c r="L2110" t="s">
        <v>9</v>
      </c>
      <c r="M2110" t="s">
        <v>9</v>
      </c>
      <c r="N2110" t="s">
        <v>357</v>
      </c>
    </row>
    <row r="2111" spans="1:14" x14ac:dyDescent="0.25">
      <c r="A2111" t="s">
        <v>8</v>
      </c>
      <c r="B2111" t="s">
        <v>73</v>
      </c>
      <c r="C2111" t="s">
        <v>9</v>
      </c>
      <c r="D2111" t="s">
        <v>74</v>
      </c>
      <c r="E2111" t="s">
        <v>166</v>
      </c>
      <c r="F2111" t="s">
        <v>248</v>
      </c>
      <c r="G2111" t="s">
        <v>9</v>
      </c>
      <c r="H2111" s="1">
        <v>70</v>
      </c>
      <c r="I2111" s="1">
        <v>70</v>
      </c>
      <c r="J2111" s="1">
        <v>0.25855513307984801</v>
      </c>
      <c r="K2111" s="1">
        <v>0.25855513307984801</v>
      </c>
      <c r="L2111" t="s">
        <v>9</v>
      </c>
      <c r="M2111" t="s">
        <v>9</v>
      </c>
      <c r="N2111" t="s">
        <v>357</v>
      </c>
    </row>
    <row r="2112" spans="1:14" x14ac:dyDescent="0.25">
      <c r="A2112" t="s">
        <v>8</v>
      </c>
      <c r="B2112" t="s">
        <v>73</v>
      </c>
      <c r="C2112" t="s">
        <v>9</v>
      </c>
      <c r="D2112" t="s">
        <v>74</v>
      </c>
      <c r="E2112" t="s">
        <v>229</v>
      </c>
      <c r="F2112" t="s">
        <v>231</v>
      </c>
      <c r="G2112" t="s">
        <v>9</v>
      </c>
      <c r="H2112" s="1">
        <v>220</v>
      </c>
      <c r="I2112" s="1">
        <v>220</v>
      </c>
      <c r="J2112" s="1">
        <v>0.82889733840304203</v>
      </c>
      <c r="K2112" s="1">
        <v>0.82889733840304203</v>
      </c>
      <c r="L2112" t="s">
        <v>9</v>
      </c>
      <c r="M2112" t="s">
        <v>9</v>
      </c>
      <c r="N2112" t="s">
        <v>357</v>
      </c>
    </row>
    <row r="2113" spans="1:14" x14ac:dyDescent="0.25">
      <c r="A2113" t="s">
        <v>8</v>
      </c>
      <c r="B2113" t="s">
        <v>73</v>
      </c>
      <c r="C2113" t="s">
        <v>9</v>
      </c>
      <c r="D2113" t="s">
        <v>74</v>
      </c>
      <c r="E2113" t="s">
        <v>166</v>
      </c>
      <c r="F2113" t="s">
        <v>254</v>
      </c>
      <c r="G2113" t="s">
        <v>9</v>
      </c>
      <c r="H2113" s="1">
        <v>-1</v>
      </c>
      <c r="I2113" s="1">
        <v>0</v>
      </c>
      <c r="J2113" s="1">
        <v>-0.01</v>
      </c>
      <c r="K2113" s="1">
        <v>0</v>
      </c>
      <c r="L2113" t="s">
        <v>9</v>
      </c>
      <c r="M2113" t="s">
        <v>9</v>
      </c>
      <c r="N2113" t="s">
        <v>357</v>
      </c>
    </row>
    <row r="2114" spans="1:14" x14ac:dyDescent="0.25">
      <c r="A2114" t="s">
        <v>8</v>
      </c>
      <c r="B2114" t="s">
        <v>336</v>
      </c>
      <c r="C2114" t="s">
        <v>9</v>
      </c>
      <c r="D2114" t="s">
        <v>337</v>
      </c>
      <c r="E2114" t="s">
        <v>353</v>
      </c>
      <c r="F2114" t="s">
        <v>228</v>
      </c>
      <c r="G2114" t="s">
        <v>9</v>
      </c>
      <c r="H2114" s="1">
        <v>10</v>
      </c>
      <c r="I2114" s="1">
        <v>10</v>
      </c>
      <c r="J2114" s="1">
        <v>1.8711018711018702E-2</v>
      </c>
      <c r="K2114" s="1">
        <v>1.8711018711018702E-2</v>
      </c>
      <c r="L2114" t="s">
        <v>9</v>
      </c>
      <c r="M2114" t="s">
        <v>9</v>
      </c>
      <c r="N2114" t="s">
        <v>357</v>
      </c>
    </row>
    <row r="2115" spans="1:14" x14ac:dyDescent="0.25">
      <c r="A2115" t="s">
        <v>8</v>
      </c>
      <c r="B2115" t="s">
        <v>336</v>
      </c>
      <c r="C2115" t="s">
        <v>9</v>
      </c>
      <c r="D2115" t="s">
        <v>337</v>
      </c>
      <c r="E2115" t="s">
        <v>257</v>
      </c>
      <c r="F2115" t="s">
        <v>228</v>
      </c>
      <c r="G2115" t="s">
        <v>9</v>
      </c>
      <c r="H2115" s="1">
        <v>-1</v>
      </c>
      <c r="I2115" s="1">
        <v>0</v>
      </c>
      <c r="J2115" s="1">
        <v>-0.01</v>
      </c>
      <c r="K2115" s="1">
        <v>0</v>
      </c>
      <c r="L2115" t="s">
        <v>9</v>
      </c>
      <c r="M2115" t="s">
        <v>9</v>
      </c>
      <c r="N2115" t="s">
        <v>357</v>
      </c>
    </row>
    <row r="2116" spans="1:14" x14ac:dyDescent="0.25">
      <c r="A2116" t="s">
        <v>8</v>
      </c>
      <c r="B2116" t="s">
        <v>336</v>
      </c>
      <c r="C2116" t="s">
        <v>9</v>
      </c>
      <c r="D2116" t="s">
        <v>337</v>
      </c>
      <c r="E2116" t="s">
        <v>166</v>
      </c>
      <c r="F2116" t="s">
        <v>254</v>
      </c>
      <c r="G2116" t="s">
        <v>9</v>
      </c>
      <c r="H2116" s="1">
        <v>10</v>
      </c>
      <c r="I2116" s="1">
        <v>10</v>
      </c>
      <c r="J2116" s="1">
        <v>1.6632016632016602E-2</v>
      </c>
      <c r="K2116" s="1">
        <v>1.6632016632016602E-2</v>
      </c>
      <c r="L2116" t="s">
        <v>9</v>
      </c>
      <c r="M2116" t="s">
        <v>9</v>
      </c>
      <c r="N2116" t="s">
        <v>357</v>
      </c>
    </row>
    <row r="2117" spans="1:14" x14ac:dyDescent="0.25">
      <c r="A2117" t="s">
        <v>8</v>
      </c>
      <c r="B2117" t="s">
        <v>336</v>
      </c>
      <c r="C2117" t="s">
        <v>9</v>
      </c>
      <c r="D2117" t="s">
        <v>337</v>
      </c>
      <c r="E2117" t="s">
        <v>10</v>
      </c>
      <c r="F2117" t="s">
        <v>240</v>
      </c>
      <c r="G2117" t="s">
        <v>9</v>
      </c>
      <c r="H2117" s="1">
        <v>1</v>
      </c>
      <c r="I2117" s="1" t="s">
        <v>9</v>
      </c>
      <c r="J2117" s="1" t="s">
        <v>9</v>
      </c>
      <c r="K2117" s="1" t="s">
        <v>9</v>
      </c>
      <c r="L2117" t="s">
        <v>9</v>
      </c>
      <c r="M2117" t="s">
        <v>9</v>
      </c>
      <c r="N2117" t="s">
        <v>357</v>
      </c>
    </row>
    <row r="2118" spans="1:14" x14ac:dyDescent="0.25">
      <c r="A2118" t="s">
        <v>8</v>
      </c>
      <c r="B2118" t="s">
        <v>336</v>
      </c>
      <c r="C2118" t="s">
        <v>9</v>
      </c>
      <c r="D2118" t="s">
        <v>337</v>
      </c>
      <c r="E2118" t="s">
        <v>165</v>
      </c>
      <c r="F2118" t="s">
        <v>9</v>
      </c>
      <c r="G2118" t="s">
        <v>9</v>
      </c>
      <c r="H2118" s="1" t="s">
        <v>9</v>
      </c>
      <c r="I2118" s="1" t="s">
        <v>9</v>
      </c>
      <c r="J2118" s="1" t="s">
        <v>9</v>
      </c>
      <c r="K2118" s="1" t="s">
        <v>9</v>
      </c>
      <c r="L2118">
        <v>29.469850000000001</v>
      </c>
      <c r="M2118">
        <v>30</v>
      </c>
      <c r="N2118" t="s">
        <v>357</v>
      </c>
    </row>
    <row r="2119" spans="1:14" x14ac:dyDescent="0.25">
      <c r="A2119" t="s">
        <v>8</v>
      </c>
      <c r="B2119" t="s">
        <v>336</v>
      </c>
      <c r="C2119" t="s">
        <v>9</v>
      </c>
      <c r="D2119" t="s">
        <v>337</v>
      </c>
      <c r="E2119" t="s">
        <v>166</v>
      </c>
      <c r="F2119" t="s">
        <v>171</v>
      </c>
      <c r="G2119" t="s">
        <v>9</v>
      </c>
      <c r="H2119" s="1">
        <v>5</v>
      </c>
      <c r="I2119" s="1">
        <v>5</v>
      </c>
      <c r="J2119" s="1">
        <v>1.0395010395010401E-2</v>
      </c>
      <c r="K2119" s="1">
        <v>1.0395010395010401E-2</v>
      </c>
      <c r="L2119" t="s">
        <v>9</v>
      </c>
      <c r="M2119" t="s">
        <v>9</v>
      </c>
      <c r="N2119" t="s">
        <v>357</v>
      </c>
    </row>
    <row r="2120" spans="1:14" x14ac:dyDescent="0.25">
      <c r="A2120" t="s">
        <v>8</v>
      </c>
      <c r="B2120" t="s">
        <v>336</v>
      </c>
      <c r="C2120" t="s">
        <v>9</v>
      </c>
      <c r="D2120" t="s">
        <v>337</v>
      </c>
      <c r="E2120" t="s">
        <v>353</v>
      </c>
      <c r="F2120" t="s">
        <v>13</v>
      </c>
      <c r="G2120" t="s">
        <v>9</v>
      </c>
      <c r="H2120" s="1">
        <v>110</v>
      </c>
      <c r="I2120" s="1">
        <v>110</v>
      </c>
      <c r="J2120" s="1">
        <v>0.22661122661122701</v>
      </c>
      <c r="K2120" s="1">
        <v>0.22661122661122701</v>
      </c>
      <c r="L2120" t="s">
        <v>9</v>
      </c>
      <c r="M2120" t="s">
        <v>9</v>
      </c>
      <c r="N2120" t="s">
        <v>357</v>
      </c>
    </row>
    <row r="2121" spans="1:14" x14ac:dyDescent="0.25">
      <c r="A2121" t="s">
        <v>8</v>
      </c>
      <c r="B2121" t="s">
        <v>336</v>
      </c>
      <c r="C2121" t="s">
        <v>9</v>
      </c>
      <c r="D2121" t="s">
        <v>337</v>
      </c>
      <c r="E2121" t="s">
        <v>257</v>
      </c>
      <c r="F2121" t="s">
        <v>259</v>
      </c>
      <c r="G2121" t="s">
        <v>9</v>
      </c>
      <c r="H2121" s="1">
        <v>145</v>
      </c>
      <c r="I2121" s="1">
        <v>145</v>
      </c>
      <c r="J2121" s="1">
        <v>0.303534303534304</v>
      </c>
      <c r="K2121" s="1">
        <v>0.303534303534304</v>
      </c>
      <c r="L2121" t="s">
        <v>9</v>
      </c>
      <c r="M2121" t="s">
        <v>9</v>
      </c>
      <c r="N2121" t="s">
        <v>357</v>
      </c>
    </row>
    <row r="2122" spans="1:14" x14ac:dyDescent="0.25">
      <c r="A2122" t="s">
        <v>8</v>
      </c>
      <c r="B2122" t="s">
        <v>336</v>
      </c>
      <c r="C2122" t="s">
        <v>9</v>
      </c>
      <c r="D2122" t="s">
        <v>337</v>
      </c>
      <c r="E2122" t="s">
        <v>229</v>
      </c>
      <c r="F2122" t="s">
        <v>217</v>
      </c>
      <c r="G2122" t="s">
        <v>9</v>
      </c>
      <c r="H2122" s="1">
        <v>-1</v>
      </c>
      <c r="I2122" s="1">
        <v>0</v>
      </c>
      <c r="J2122" s="1">
        <v>-0.01</v>
      </c>
      <c r="K2122" s="1">
        <v>0</v>
      </c>
      <c r="L2122" t="s">
        <v>9</v>
      </c>
      <c r="M2122" t="s">
        <v>9</v>
      </c>
      <c r="N2122" t="s">
        <v>357</v>
      </c>
    </row>
    <row r="2123" spans="1:14" x14ac:dyDescent="0.25">
      <c r="A2123" t="s">
        <v>8</v>
      </c>
      <c r="B2123" t="s">
        <v>336</v>
      </c>
      <c r="C2123" t="s">
        <v>9</v>
      </c>
      <c r="D2123" t="s">
        <v>337</v>
      </c>
      <c r="E2123" t="s">
        <v>242</v>
      </c>
      <c r="F2123" t="s">
        <v>236</v>
      </c>
      <c r="G2123" t="s">
        <v>9</v>
      </c>
      <c r="H2123" s="1">
        <v>-1</v>
      </c>
      <c r="I2123" s="1">
        <v>0</v>
      </c>
      <c r="J2123" s="1">
        <v>-0.01</v>
      </c>
      <c r="K2123" s="1">
        <v>0</v>
      </c>
      <c r="L2123" t="s">
        <v>9</v>
      </c>
      <c r="M2123" t="s">
        <v>9</v>
      </c>
      <c r="N2123" t="s">
        <v>357</v>
      </c>
    </row>
    <row r="2124" spans="1:14" x14ac:dyDescent="0.25">
      <c r="A2124" t="s">
        <v>8</v>
      </c>
      <c r="B2124" t="s">
        <v>336</v>
      </c>
      <c r="C2124" t="s">
        <v>9</v>
      </c>
      <c r="D2124" t="s">
        <v>337</v>
      </c>
      <c r="E2124" t="s">
        <v>242</v>
      </c>
      <c r="F2124" t="s">
        <v>237</v>
      </c>
      <c r="G2124" t="s">
        <v>9</v>
      </c>
      <c r="H2124" s="1">
        <v>-1</v>
      </c>
      <c r="I2124" s="1">
        <v>0</v>
      </c>
      <c r="J2124" s="1">
        <v>-0.01</v>
      </c>
      <c r="K2124" s="1">
        <v>0</v>
      </c>
      <c r="L2124" t="s">
        <v>9</v>
      </c>
      <c r="M2124" t="s">
        <v>9</v>
      </c>
      <c r="N2124" t="s">
        <v>357</v>
      </c>
    </row>
    <row r="2125" spans="1:14" x14ac:dyDescent="0.25">
      <c r="A2125" t="s">
        <v>8</v>
      </c>
      <c r="B2125" t="s">
        <v>336</v>
      </c>
      <c r="C2125" t="s">
        <v>9</v>
      </c>
      <c r="D2125" t="s">
        <v>337</v>
      </c>
      <c r="E2125" t="s">
        <v>257</v>
      </c>
      <c r="F2125" t="s">
        <v>260</v>
      </c>
      <c r="G2125" t="s">
        <v>9</v>
      </c>
      <c r="H2125" s="1">
        <v>150</v>
      </c>
      <c r="I2125" s="1">
        <v>150</v>
      </c>
      <c r="J2125" s="1">
        <v>0.31600831600831603</v>
      </c>
      <c r="K2125" s="1">
        <v>0.31600831600831603</v>
      </c>
      <c r="L2125" t="s">
        <v>9</v>
      </c>
      <c r="M2125" t="s">
        <v>9</v>
      </c>
      <c r="N2125" t="s">
        <v>357</v>
      </c>
    </row>
    <row r="2126" spans="1:14" x14ac:dyDescent="0.25">
      <c r="A2126" t="s">
        <v>8</v>
      </c>
      <c r="B2126" t="s">
        <v>336</v>
      </c>
      <c r="C2126" t="s">
        <v>9</v>
      </c>
      <c r="D2126" t="s">
        <v>337</v>
      </c>
      <c r="E2126" t="s">
        <v>229</v>
      </c>
      <c r="F2126" t="s">
        <v>230</v>
      </c>
      <c r="G2126" t="s">
        <v>9</v>
      </c>
      <c r="H2126" s="1">
        <v>55</v>
      </c>
      <c r="I2126" s="1">
        <v>55</v>
      </c>
      <c r="J2126" s="1">
        <v>0.11226611226611199</v>
      </c>
      <c r="K2126" s="1">
        <v>0.11226611226611199</v>
      </c>
      <c r="L2126" t="s">
        <v>9</v>
      </c>
      <c r="M2126" t="s">
        <v>9</v>
      </c>
      <c r="N2126" t="s">
        <v>357</v>
      </c>
    </row>
    <row r="2127" spans="1:14" x14ac:dyDescent="0.25">
      <c r="A2127" t="s">
        <v>8</v>
      </c>
      <c r="B2127" t="s">
        <v>336</v>
      </c>
      <c r="C2127" t="s">
        <v>9</v>
      </c>
      <c r="D2127" t="s">
        <v>337</v>
      </c>
      <c r="E2127" t="s">
        <v>166</v>
      </c>
      <c r="F2127" t="s">
        <v>253</v>
      </c>
      <c r="G2127" t="s">
        <v>9</v>
      </c>
      <c r="H2127" s="1">
        <v>-1</v>
      </c>
      <c r="I2127" s="1">
        <v>0</v>
      </c>
      <c r="J2127" s="1">
        <v>-0.01</v>
      </c>
      <c r="K2127" s="1">
        <v>0</v>
      </c>
      <c r="L2127" t="s">
        <v>9</v>
      </c>
      <c r="M2127" t="s">
        <v>9</v>
      </c>
      <c r="N2127" t="s">
        <v>357</v>
      </c>
    </row>
    <row r="2128" spans="1:14" x14ac:dyDescent="0.25">
      <c r="A2128" t="s">
        <v>8</v>
      </c>
      <c r="B2128" t="s">
        <v>336</v>
      </c>
      <c r="C2128" t="s">
        <v>9</v>
      </c>
      <c r="D2128" t="s">
        <v>337</v>
      </c>
      <c r="E2128" t="s">
        <v>229</v>
      </c>
      <c r="F2128" t="s">
        <v>248</v>
      </c>
      <c r="G2128" t="s">
        <v>9</v>
      </c>
      <c r="H2128" s="1">
        <v>-1</v>
      </c>
      <c r="I2128" s="1">
        <v>0</v>
      </c>
      <c r="J2128" s="1">
        <v>-0.01</v>
      </c>
      <c r="K2128" s="1">
        <v>0</v>
      </c>
      <c r="L2128" t="s">
        <v>9</v>
      </c>
      <c r="M2128" t="s">
        <v>9</v>
      </c>
      <c r="N2128" t="s">
        <v>357</v>
      </c>
    </row>
    <row r="2129" spans="1:14" x14ac:dyDescent="0.25">
      <c r="A2129" t="s">
        <v>8</v>
      </c>
      <c r="B2129" t="s">
        <v>336</v>
      </c>
      <c r="C2129" t="s">
        <v>9</v>
      </c>
      <c r="D2129" t="s">
        <v>337</v>
      </c>
      <c r="E2129" t="s">
        <v>353</v>
      </c>
      <c r="F2129" t="s">
        <v>16</v>
      </c>
      <c r="G2129" t="s">
        <v>9</v>
      </c>
      <c r="H2129" s="1">
        <v>20</v>
      </c>
      <c r="I2129" s="1">
        <v>20</v>
      </c>
      <c r="J2129" s="1">
        <v>4.1580041580041603E-2</v>
      </c>
      <c r="K2129" s="1">
        <v>4.1580041580041603E-2</v>
      </c>
      <c r="L2129" t="s">
        <v>9</v>
      </c>
      <c r="M2129" t="s">
        <v>9</v>
      </c>
      <c r="N2129" t="s">
        <v>357</v>
      </c>
    </row>
    <row r="2130" spans="1:14" x14ac:dyDescent="0.25">
      <c r="A2130" t="s">
        <v>8</v>
      </c>
      <c r="B2130" t="s">
        <v>336</v>
      </c>
      <c r="C2130" t="s">
        <v>9</v>
      </c>
      <c r="D2130" t="s">
        <v>337</v>
      </c>
      <c r="E2130" t="s">
        <v>166</v>
      </c>
      <c r="F2130" t="s">
        <v>170</v>
      </c>
      <c r="G2130" t="s">
        <v>9</v>
      </c>
      <c r="H2130" s="1">
        <v>30</v>
      </c>
      <c r="I2130" s="1">
        <v>30</v>
      </c>
      <c r="J2130" s="1">
        <v>6.6528066528066504E-2</v>
      </c>
      <c r="K2130" s="1">
        <v>6.6528066528066504E-2</v>
      </c>
      <c r="L2130" t="s">
        <v>9</v>
      </c>
      <c r="M2130" t="s">
        <v>9</v>
      </c>
      <c r="N2130" t="s">
        <v>357</v>
      </c>
    </row>
    <row r="2131" spans="1:14" x14ac:dyDescent="0.25">
      <c r="A2131" t="s">
        <v>8</v>
      </c>
      <c r="B2131" t="s">
        <v>336</v>
      </c>
      <c r="C2131" t="s">
        <v>9</v>
      </c>
      <c r="D2131" t="s">
        <v>337</v>
      </c>
      <c r="E2131" t="s">
        <v>257</v>
      </c>
      <c r="F2131" t="s">
        <v>262</v>
      </c>
      <c r="G2131" t="s">
        <v>9</v>
      </c>
      <c r="H2131" s="1">
        <v>10</v>
      </c>
      <c r="I2131" s="1">
        <v>10</v>
      </c>
      <c r="J2131" s="1">
        <v>1.6632016632016602E-2</v>
      </c>
      <c r="K2131" s="1">
        <v>1.6632016632016602E-2</v>
      </c>
      <c r="L2131" t="s">
        <v>9</v>
      </c>
      <c r="M2131" t="s">
        <v>9</v>
      </c>
      <c r="N2131" t="s">
        <v>357</v>
      </c>
    </row>
    <row r="2132" spans="1:14" x14ac:dyDescent="0.25">
      <c r="A2132" t="s">
        <v>8</v>
      </c>
      <c r="B2132" t="s">
        <v>336</v>
      </c>
      <c r="C2132" t="s">
        <v>9</v>
      </c>
      <c r="D2132" t="s">
        <v>337</v>
      </c>
      <c r="E2132" t="s">
        <v>168</v>
      </c>
      <c r="F2132" t="s">
        <v>273</v>
      </c>
      <c r="G2132" t="s">
        <v>9</v>
      </c>
      <c r="H2132" s="1">
        <v>225</v>
      </c>
      <c r="I2132" s="1">
        <v>225</v>
      </c>
      <c r="J2132" s="1">
        <v>0.47193347193347202</v>
      </c>
      <c r="K2132" s="1">
        <v>0.47193347193347202</v>
      </c>
      <c r="L2132" t="s">
        <v>9</v>
      </c>
      <c r="M2132" t="s">
        <v>9</v>
      </c>
      <c r="N2132" t="s">
        <v>357</v>
      </c>
    </row>
    <row r="2133" spans="1:14" x14ac:dyDescent="0.25">
      <c r="A2133" t="s">
        <v>8</v>
      </c>
      <c r="B2133" t="s">
        <v>336</v>
      </c>
      <c r="C2133" t="s">
        <v>9</v>
      </c>
      <c r="D2133" t="s">
        <v>337</v>
      </c>
      <c r="E2133" t="s">
        <v>257</v>
      </c>
      <c r="F2133" t="s">
        <v>340</v>
      </c>
      <c r="G2133" t="s">
        <v>9</v>
      </c>
      <c r="H2133" s="1">
        <v>20</v>
      </c>
      <c r="I2133" s="1">
        <v>20</v>
      </c>
      <c r="J2133" s="1">
        <v>3.9501039501039503E-2</v>
      </c>
      <c r="K2133" s="1">
        <v>3.9501039501039503E-2</v>
      </c>
      <c r="L2133" t="s">
        <v>9</v>
      </c>
      <c r="M2133" t="s">
        <v>9</v>
      </c>
      <c r="N2133" t="s">
        <v>357</v>
      </c>
    </row>
    <row r="2134" spans="1:14" x14ac:dyDescent="0.25">
      <c r="A2134" t="s">
        <v>8</v>
      </c>
      <c r="B2134" t="s">
        <v>336</v>
      </c>
      <c r="C2134" t="s">
        <v>9</v>
      </c>
      <c r="D2134" t="s">
        <v>337</v>
      </c>
      <c r="E2134" t="s">
        <v>257</v>
      </c>
      <c r="F2134" t="s">
        <v>280</v>
      </c>
      <c r="G2134" t="s">
        <v>9</v>
      </c>
      <c r="H2134" s="1">
        <v>-1</v>
      </c>
      <c r="I2134" s="1">
        <v>0</v>
      </c>
      <c r="J2134" s="1">
        <v>-0.01</v>
      </c>
      <c r="K2134" s="1">
        <v>0</v>
      </c>
      <c r="L2134" t="s">
        <v>9</v>
      </c>
      <c r="M2134" t="s">
        <v>9</v>
      </c>
      <c r="N2134" t="s">
        <v>357</v>
      </c>
    </row>
    <row r="2135" spans="1:14" x14ac:dyDescent="0.25">
      <c r="A2135" t="s">
        <v>8</v>
      </c>
      <c r="B2135" t="s">
        <v>336</v>
      </c>
      <c r="C2135" t="s">
        <v>9</v>
      </c>
      <c r="D2135" t="s">
        <v>337</v>
      </c>
      <c r="E2135" t="s">
        <v>242</v>
      </c>
      <c r="F2135" t="s">
        <v>235</v>
      </c>
      <c r="G2135" t="s">
        <v>9</v>
      </c>
      <c r="H2135" s="1">
        <v>-1</v>
      </c>
      <c r="I2135" s="1">
        <v>0</v>
      </c>
      <c r="J2135" s="1">
        <v>-0.01</v>
      </c>
      <c r="K2135" s="1">
        <v>0</v>
      </c>
      <c r="L2135" t="s">
        <v>9</v>
      </c>
      <c r="M2135" t="s">
        <v>9</v>
      </c>
      <c r="N2135" t="s">
        <v>357</v>
      </c>
    </row>
    <row r="2136" spans="1:14" x14ac:dyDescent="0.25">
      <c r="A2136" t="s">
        <v>8</v>
      </c>
      <c r="B2136" t="s">
        <v>336</v>
      </c>
      <c r="C2136" t="s">
        <v>9</v>
      </c>
      <c r="D2136" t="s">
        <v>337</v>
      </c>
      <c r="E2136" t="s">
        <v>166</v>
      </c>
      <c r="F2136" t="s">
        <v>169</v>
      </c>
      <c r="G2136" t="s">
        <v>9</v>
      </c>
      <c r="H2136" s="1">
        <v>365</v>
      </c>
      <c r="I2136" s="1">
        <v>365</v>
      </c>
      <c r="J2136" s="1">
        <v>0.76299376299376298</v>
      </c>
      <c r="K2136" s="1">
        <v>0.76299376299376298</v>
      </c>
      <c r="L2136" t="s">
        <v>9</v>
      </c>
      <c r="M2136" t="s">
        <v>9</v>
      </c>
      <c r="N2136" t="s">
        <v>357</v>
      </c>
    </row>
    <row r="2137" spans="1:14" x14ac:dyDescent="0.25">
      <c r="A2137" t="s">
        <v>8</v>
      </c>
      <c r="B2137" t="s">
        <v>336</v>
      </c>
      <c r="C2137" t="s">
        <v>9</v>
      </c>
      <c r="D2137" t="s">
        <v>337</v>
      </c>
      <c r="E2137" t="s">
        <v>166</v>
      </c>
      <c r="F2137" t="s">
        <v>167</v>
      </c>
      <c r="G2137" t="s">
        <v>9</v>
      </c>
      <c r="H2137" s="1">
        <v>40</v>
      </c>
      <c r="I2137" s="1">
        <v>40</v>
      </c>
      <c r="J2137" s="1">
        <v>8.5239085239085202E-2</v>
      </c>
      <c r="K2137" s="1">
        <v>8.5239085239085202E-2</v>
      </c>
      <c r="L2137" t="s">
        <v>9</v>
      </c>
      <c r="M2137" t="s">
        <v>9</v>
      </c>
      <c r="N2137" t="s">
        <v>357</v>
      </c>
    </row>
    <row r="2138" spans="1:14" x14ac:dyDescent="0.25">
      <c r="A2138" t="s">
        <v>8</v>
      </c>
      <c r="B2138" t="s">
        <v>336</v>
      </c>
      <c r="C2138" t="s">
        <v>9</v>
      </c>
      <c r="D2138" t="s">
        <v>337</v>
      </c>
      <c r="E2138" t="s">
        <v>257</v>
      </c>
      <c r="F2138" t="s">
        <v>258</v>
      </c>
      <c r="G2138" t="s">
        <v>9</v>
      </c>
      <c r="H2138" s="1">
        <v>70</v>
      </c>
      <c r="I2138" s="1">
        <v>70</v>
      </c>
      <c r="J2138" s="1">
        <v>0.14968814968815</v>
      </c>
      <c r="K2138" s="1">
        <v>0.14968814968815</v>
      </c>
      <c r="L2138" t="s">
        <v>9</v>
      </c>
      <c r="M2138" t="s">
        <v>9</v>
      </c>
      <c r="N2138" t="s">
        <v>357</v>
      </c>
    </row>
    <row r="2139" spans="1:14" x14ac:dyDescent="0.25">
      <c r="A2139" t="s">
        <v>8</v>
      </c>
      <c r="B2139" t="s">
        <v>336</v>
      </c>
      <c r="C2139" t="s">
        <v>9</v>
      </c>
      <c r="D2139" t="s">
        <v>337</v>
      </c>
      <c r="E2139" t="s">
        <v>168</v>
      </c>
      <c r="F2139" t="s">
        <v>272</v>
      </c>
      <c r="G2139" t="s">
        <v>9</v>
      </c>
      <c r="H2139" s="1">
        <v>40</v>
      </c>
      <c r="I2139" s="1">
        <v>40</v>
      </c>
      <c r="J2139" s="1">
        <v>7.9002079002079006E-2</v>
      </c>
      <c r="K2139" s="1">
        <v>7.9002079002079006E-2</v>
      </c>
      <c r="L2139" t="s">
        <v>9</v>
      </c>
      <c r="M2139" t="s">
        <v>9</v>
      </c>
      <c r="N2139" t="s">
        <v>357</v>
      </c>
    </row>
    <row r="2140" spans="1:14" x14ac:dyDescent="0.25">
      <c r="A2140" t="s">
        <v>8</v>
      </c>
      <c r="B2140" t="s">
        <v>336</v>
      </c>
      <c r="C2140" t="s">
        <v>9</v>
      </c>
      <c r="D2140" t="s">
        <v>337</v>
      </c>
      <c r="E2140" t="s">
        <v>229</v>
      </c>
      <c r="F2140" t="s">
        <v>231</v>
      </c>
      <c r="G2140" t="s">
        <v>9</v>
      </c>
      <c r="H2140" s="1">
        <v>425</v>
      </c>
      <c r="I2140" s="1">
        <v>425</v>
      </c>
      <c r="J2140" s="1">
        <v>0.88565488565488604</v>
      </c>
      <c r="K2140" s="1">
        <v>0.88565488565488604</v>
      </c>
      <c r="L2140" t="s">
        <v>9</v>
      </c>
      <c r="M2140" t="s">
        <v>9</v>
      </c>
      <c r="N2140" t="s">
        <v>357</v>
      </c>
    </row>
    <row r="2141" spans="1:14" x14ac:dyDescent="0.25">
      <c r="A2141" t="s">
        <v>8</v>
      </c>
      <c r="B2141" t="s">
        <v>336</v>
      </c>
      <c r="C2141" t="s">
        <v>9</v>
      </c>
      <c r="D2141" t="s">
        <v>337</v>
      </c>
      <c r="E2141" t="s">
        <v>242</v>
      </c>
      <c r="F2141" t="s">
        <v>239</v>
      </c>
      <c r="G2141" t="s">
        <v>9</v>
      </c>
      <c r="H2141" s="1">
        <v>10</v>
      </c>
      <c r="I2141" s="1">
        <v>10</v>
      </c>
      <c r="J2141" s="1">
        <v>2.2869022869022902E-2</v>
      </c>
      <c r="K2141" s="1">
        <v>2.2869022869022902E-2</v>
      </c>
      <c r="L2141" t="s">
        <v>9</v>
      </c>
      <c r="M2141" t="s">
        <v>9</v>
      </c>
      <c r="N2141" t="s">
        <v>357</v>
      </c>
    </row>
    <row r="2142" spans="1:14" x14ac:dyDescent="0.25">
      <c r="A2142" t="s">
        <v>8</v>
      </c>
      <c r="B2142" t="s">
        <v>336</v>
      </c>
      <c r="C2142" t="s">
        <v>9</v>
      </c>
      <c r="D2142" t="s">
        <v>337</v>
      </c>
      <c r="E2142" t="s">
        <v>353</v>
      </c>
      <c r="F2142" t="s">
        <v>14</v>
      </c>
      <c r="G2142" t="s">
        <v>9</v>
      </c>
      <c r="H2142" s="1">
        <v>210</v>
      </c>
      <c r="I2142" s="1">
        <v>210</v>
      </c>
      <c r="J2142" s="1">
        <v>0.43451143451143498</v>
      </c>
      <c r="K2142" s="1">
        <v>0.43451143451143498</v>
      </c>
      <c r="L2142" t="s">
        <v>9</v>
      </c>
      <c r="M2142" t="s">
        <v>9</v>
      </c>
      <c r="N2142" t="s">
        <v>357</v>
      </c>
    </row>
    <row r="2143" spans="1:14" x14ac:dyDescent="0.25">
      <c r="A2143" t="s">
        <v>8</v>
      </c>
      <c r="B2143" t="s">
        <v>336</v>
      </c>
      <c r="C2143" t="s">
        <v>9</v>
      </c>
      <c r="D2143" t="s">
        <v>337</v>
      </c>
      <c r="E2143" t="s">
        <v>242</v>
      </c>
      <c r="F2143" t="s">
        <v>238</v>
      </c>
      <c r="G2143" t="s">
        <v>9</v>
      </c>
      <c r="H2143" s="1">
        <v>-1</v>
      </c>
      <c r="I2143" s="1">
        <v>0</v>
      </c>
      <c r="J2143" s="1">
        <v>-0.01</v>
      </c>
      <c r="K2143" s="1">
        <v>0</v>
      </c>
      <c r="L2143" t="s">
        <v>9</v>
      </c>
      <c r="M2143" t="s">
        <v>9</v>
      </c>
      <c r="N2143" t="s">
        <v>357</v>
      </c>
    </row>
    <row r="2144" spans="1:14" x14ac:dyDescent="0.25">
      <c r="A2144" t="s">
        <v>8</v>
      </c>
      <c r="B2144" t="s">
        <v>336</v>
      </c>
      <c r="C2144" t="s">
        <v>9</v>
      </c>
      <c r="D2144" t="s">
        <v>337</v>
      </c>
      <c r="E2144" t="s">
        <v>180</v>
      </c>
      <c r="F2144" t="s">
        <v>219</v>
      </c>
      <c r="G2144" t="s">
        <v>216</v>
      </c>
      <c r="H2144" s="1">
        <v>30</v>
      </c>
      <c r="I2144" s="1">
        <v>30</v>
      </c>
      <c r="J2144" s="1">
        <v>6.0291060291060301E-2</v>
      </c>
      <c r="K2144" s="1">
        <v>6.0291060291060301E-2</v>
      </c>
      <c r="L2144" t="s">
        <v>9</v>
      </c>
      <c r="M2144" t="s">
        <v>9</v>
      </c>
      <c r="N2144" t="s">
        <v>357</v>
      </c>
    </row>
    <row r="2145" spans="1:14" x14ac:dyDescent="0.25">
      <c r="A2145" t="s">
        <v>8</v>
      </c>
      <c r="B2145" t="s">
        <v>336</v>
      </c>
      <c r="C2145" t="s">
        <v>9</v>
      </c>
      <c r="D2145" t="s">
        <v>337</v>
      </c>
      <c r="E2145" t="s">
        <v>242</v>
      </c>
      <c r="F2145" t="s">
        <v>234</v>
      </c>
      <c r="G2145" t="s">
        <v>9</v>
      </c>
      <c r="H2145" s="1">
        <v>-1</v>
      </c>
      <c r="I2145" s="1">
        <v>0</v>
      </c>
      <c r="J2145" s="1">
        <v>-0.01</v>
      </c>
      <c r="K2145" s="1">
        <v>0</v>
      </c>
      <c r="L2145" t="s">
        <v>9</v>
      </c>
      <c r="M2145" t="s">
        <v>9</v>
      </c>
      <c r="N2145" t="s">
        <v>357</v>
      </c>
    </row>
    <row r="2146" spans="1:14" x14ac:dyDescent="0.25">
      <c r="A2146" t="s">
        <v>8</v>
      </c>
      <c r="B2146" t="s">
        <v>336</v>
      </c>
      <c r="C2146" t="s">
        <v>9</v>
      </c>
      <c r="D2146" t="s">
        <v>337</v>
      </c>
      <c r="E2146" t="s">
        <v>168</v>
      </c>
      <c r="F2146" t="s">
        <v>271</v>
      </c>
      <c r="G2146" t="s">
        <v>9</v>
      </c>
      <c r="H2146" s="1">
        <v>125</v>
      </c>
      <c r="I2146" s="1">
        <v>125</v>
      </c>
      <c r="J2146" s="1">
        <v>0.25779625779625798</v>
      </c>
      <c r="K2146" s="1">
        <v>0.25779625779625798</v>
      </c>
      <c r="L2146" t="s">
        <v>9</v>
      </c>
      <c r="M2146" t="s">
        <v>9</v>
      </c>
      <c r="N2146" t="s">
        <v>357</v>
      </c>
    </row>
    <row r="2147" spans="1:14" x14ac:dyDescent="0.25">
      <c r="A2147" t="s">
        <v>8</v>
      </c>
      <c r="B2147" t="s">
        <v>336</v>
      </c>
      <c r="C2147" t="s">
        <v>9</v>
      </c>
      <c r="D2147" t="s">
        <v>337</v>
      </c>
      <c r="E2147" t="s">
        <v>180</v>
      </c>
      <c r="F2147" t="s">
        <v>218</v>
      </c>
      <c r="G2147" t="s">
        <v>215</v>
      </c>
      <c r="H2147" s="1">
        <v>450</v>
      </c>
      <c r="I2147" s="1">
        <v>450</v>
      </c>
      <c r="J2147" s="1">
        <v>0.93970893970893998</v>
      </c>
      <c r="K2147" s="1">
        <v>0.93970893970893998</v>
      </c>
      <c r="L2147" t="s">
        <v>9</v>
      </c>
      <c r="M2147" t="s">
        <v>9</v>
      </c>
      <c r="N2147" t="s">
        <v>357</v>
      </c>
    </row>
    <row r="2148" spans="1:14" x14ac:dyDescent="0.25">
      <c r="A2148" t="s">
        <v>8</v>
      </c>
      <c r="B2148" t="s">
        <v>336</v>
      </c>
      <c r="C2148" t="s">
        <v>9</v>
      </c>
      <c r="D2148" t="s">
        <v>337</v>
      </c>
      <c r="E2148" t="s">
        <v>168</v>
      </c>
      <c r="F2148" t="s">
        <v>248</v>
      </c>
      <c r="G2148" t="s">
        <v>9</v>
      </c>
      <c r="H2148" s="1">
        <v>-1</v>
      </c>
      <c r="I2148" s="1">
        <v>0</v>
      </c>
      <c r="J2148" s="1">
        <v>-0.01</v>
      </c>
      <c r="K2148" s="1">
        <v>0</v>
      </c>
      <c r="L2148" t="s">
        <v>9</v>
      </c>
      <c r="M2148" t="s">
        <v>9</v>
      </c>
      <c r="N2148" t="s">
        <v>357</v>
      </c>
    </row>
    <row r="2149" spans="1:14" x14ac:dyDescent="0.25">
      <c r="A2149" t="s">
        <v>8</v>
      </c>
      <c r="B2149" t="s">
        <v>336</v>
      </c>
      <c r="C2149" t="s">
        <v>9</v>
      </c>
      <c r="D2149" t="s">
        <v>337</v>
      </c>
      <c r="E2149" t="s">
        <v>232</v>
      </c>
      <c r="F2149" t="s">
        <v>9</v>
      </c>
      <c r="G2149" t="s">
        <v>9</v>
      </c>
      <c r="H2149" s="1">
        <v>480</v>
      </c>
      <c r="I2149" s="1">
        <v>480</v>
      </c>
      <c r="J2149" s="1">
        <v>1</v>
      </c>
      <c r="K2149" s="1">
        <v>1</v>
      </c>
      <c r="L2149" t="s">
        <v>9</v>
      </c>
      <c r="M2149" t="s">
        <v>9</v>
      </c>
      <c r="N2149" t="s">
        <v>357</v>
      </c>
    </row>
    <row r="2150" spans="1:14" x14ac:dyDescent="0.25">
      <c r="A2150" t="s">
        <v>8</v>
      </c>
      <c r="B2150" t="s">
        <v>336</v>
      </c>
      <c r="C2150" t="s">
        <v>9</v>
      </c>
      <c r="D2150" t="s">
        <v>337</v>
      </c>
      <c r="E2150" t="s">
        <v>166</v>
      </c>
      <c r="F2150" t="s">
        <v>248</v>
      </c>
      <c r="G2150" t="s">
        <v>9</v>
      </c>
      <c r="H2150" s="1">
        <v>10</v>
      </c>
      <c r="I2150" s="1">
        <v>10</v>
      </c>
      <c r="J2150" s="1">
        <v>2.2869022869022902E-2</v>
      </c>
      <c r="K2150" s="1">
        <v>2.2869022869022902E-2</v>
      </c>
      <c r="L2150" t="s">
        <v>9</v>
      </c>
      <c r="M2150" t="s">
        <v>9</v>
      </c>
      <c r="N2150" t="s">
        <v>357</v>
      </c>
    </row>
    <row r="2151" spans="1:14" x14ac:dyDescent="0.25">
      <c r="A2151" t="s">
        <v>8</v>
      </c>
      <c r="B2151" t="s">
        <v>336</v>
      </c>
      <c r="C2151" t="s">
        <v>9</v>
      </c>
      <c r="D2151" t="s">
        <v>337</v>
      </c>
      <c r="E2151" t="s">
        <v>168</v>
      </c>
      <c r="F2151" t="s">
        <v>274</v>
      </c>
      <c r="G2151" t="s">
        <v>9</v>
      </c>
      <c r="H2151" s="1">
        <v>90</v>
      </c>
      <c r="I2151" s="1">
        <v>90</v>
      </c>
      <c r="J2151" s="1">
        <v>0.191268191268191</v>
      </c>
      <c r="K2151" s="1">
        <v>0.191268191268191</v>
      </c>
      <c r="L2151" t="s">
        <v>9</v>
      </c>
      <c r="M2151" t="s">
        <v>9</v>
      </c>
      <c r="N2151" t="s">
        <v>357</v>
      </c>
    </row>
    <row r="2152" spans="1:14" x14ac:dyDescent="0.25">
      <c r="A2152" t="s">
        <v>8</v>
      </c>
      <c r="B2152" t="s">
        <v>336</v>
      </c>
      <c r="C2152" t="s">
        <v>9</v>
      </c>
      <c r="D2152" t="s">
        <v>337</v>
      </c>
      <c r="E2152" t="s">
        <v>166</v>
      </c>
      <c r="F2152" t="s">
        <v>252</v>
      </c>
      <c r="G2152" t="s">
        <v>9</v>
      </c>
      <c r="H2152" s="1">
        <v>15</v>
      </c>
      <c r="I2152" s="1">
        <v>15</v>
      </c>
      <c r="J2152" s="1">
        <v>2.9106029106029101E-2</v>
      </c>
      <c r="K2152" s="1">
        <v>2.9106029106029101E-2</v>
      </c>
      <c r="L2152" t="s">
        <v>9</v>
      </c>
      <c r="M2152" t="s">
        <v>9</v>
      </c>
      <c r="N2152" t="s">
        <v>357</v>
      </c>
    </row>
    <row r="2153" spans="1:14" x14ac:dyDescent="0.25">
      <c r="A2153" t="s">
        <v>8</v>
      </c>
      <c r="B2153" t="s">
        <v>336</v>
      </c>
      <c r="C2153" t="s">
        <v>9</v>
      </c>
      <c r="D2153" t="s">
        <v>337</v>
      </c>
      <c r="E2153" t="s">
        <v>180</v>
      </c>
      <c r="F2153" t="s">
        <v>228</v>
      </c>
      <c r="G2153" t="s">
        <v>228</v>
      </c>
      <c r="H2153" s="1">
        <v>-1</v>
      </c>
      <c r="I2153" s="1">
        <v>0</v>
      </c>
      <c r="J2153" s="1">
        <v>-0.01</v>
      </c>
      <c r="K2153" s="1">
        <v>0</v>
      </c>
      <c r="L2153" t="s">
        <v>9</v>
      </c>
      <c r="M2153" t="s">
        <v>9</v>
      </c>
      <c r="N2153" t="s">
        <v>357</v>
      </c>
    </row>
    <row r="2154" spans="1:14" x14ac:dyDescent="0.25">
      <c r="A2154" t="s">
        <v>8</v>
      </c>
      <c r="B2154" t="s">
        <v>336</v>
      </c>
      <c r="C2154" t="s">
        <v>9</v>
      </c>
      <c r="D2154" t="s">
        <v>337</v>
      </c>
      <c r="E2154" t="s">
        <v>353</v>
      </c>
      <c r="F2154" t="s">
        <v>15</v>
      </c>
      <c r="G2154" t="s">
        <v>9</v>
      </c>
      <c r="H2154" s="1">
        <v>135</v>
      </c>
      <c r="I2154" s="1">
        <v>135</v>
      </c>
      <c r="J2154" s="1">
        <v>0.27858627858627899</v>
      </c>
      <c r="K2154" s="1">
        <v>0.27858627858627899</v>
      </c>
      <c r="L2154" t="s">
        <v>9</v>
      </c>
      <c r="M2154" t="s">
        <v>9</v>
      </c>
      <c r="N2154" t="s">
        <v>357</v>
      </c>
    </row>
    <row r="2155" spans="1:14" x14ac:dyDescent="0.25">
      <c r="A2155" t="s">
        <v>8</v>
      </c>
      <c r="B2155" t="s">
        <v>336</v>
      </c>
      <c r="C2155" t="s">
        <v>9</v>
      </c>
      <c r="D2155" t="s">
        <v>337</v>
      </c>
      <c r="E2155" t="s">
        <v>242</v>
      </c>
      <c r="F2155" t="s">
        <v>248</v>
      </c>
      <c r="G2155" t="s">
        <v>9</v>
      </c>
      <c r="H2155" s="1">
        <v>465</v>
      </c>
      <c r="I2155" s="1">
        <v>465</v>
      </c>
      <c r="J2155" s="1">
        <v>0.96257796257796302</v>
      </c>
      <c r="K2155" s="1">
        <v>0.96257796257796302</v>
      </c>
      <c r="L2155" t="s">
        <v>9</v>
      </c>
      <c r="M2155" t="s">
        <v>9</v>
      </c>
      <c r="N2155" t="s">
        <v>357</v>
      </c>
    </row>
    <row r="2156" spans="1:14" x14ac:dyDescent="0.25">
      <c r="A2156" t="s">
        <v>8</v>
      </c>
      <c r="B2156" t="s">
        <v>336</v>
      </c>
      <c r="C2156" t="s">
        <v>9</v>
      </c>
      <c r="D2156" t="s">
        <v>337</v>
      </c>
      <c r="E2156" t="s">
        <v>257</v>
      </c>
      <c r="F2156" t="s">
        <v>261</v>
      </c>
      <c r="G2156" t="s">
        <v>9</v>
      </c>
      <c r="H2156" s="1">
        <v>80</v>
      </c>
      <c r="I2156" s="1">
        <v>80</v>
      </c>
      <c r="J2156" s="1">
        <v>0.17047817047816999</v>
      </c>
      <c r="K2156" s="1">
        <v>0.17047817047816999</v>
      </c>
      <c r="L2156" t="s">
        <v>9</v>
      </c>
      <c r="M2156" t="s">
        <v>9</v>
      </c>
      <c r="N2156" t="s">
        <v>357</v>
      </c>
    </row>
    <row r="2157" spans="1:14" x14ac:dyDescent="0.25">
      <c r="A2157" t="s">
        <v>8</v>
      </c>
      <c r="B2157" t="s">
        <v>336</v>
      </c>
      <c r="C2157" t="s">
        <v>9</v>
      </c>
      <c r="D2157" t="s">
        <v>337</v>
      </c>
      <c r="E2157" t="s">
        <v>172</v>
      </c>
      <c r="F2157" t="s">
        <v>9</v>
      </c>
      <c r="G2157" t="s">
        <v>9</v>
      </c>
      <c r="H2157" t="s">
        <v>9</v>
      </c>
      <c r="I2157" t="s">
        <v>9</v>
      </c>
      <c r="J2157" t="s">
        <v>9</v>
      </c>
      <c r="K2157" t="s">
        <v>9</v>
      </c>
      <c r="L2157" s="1">
        <v>7.83019</v>
      </c>
      <c r="M2157" s="1">
        <v>6</v>
      </c>
      <c r="N2157" t="s">
        <v>357</v>
      </c>
    </row>
    <row r="2158" spans="1:14" x14ac:dyDescent="0.25">
      <c r="A2158" t="s">
        <v>8</v>
      </c>
      <c r="B2158" t="s">
        <v>95</v>
      </c>
      <c r="C2158" t="s">
        <v>9</v>
      </c>
      <c r="D2158" t="s">
        <v>131</v>
      </c>
      <c r="E2158" t="s">
        <v>172</v>
      </c>
      <c r="F2158" t="s">
        <v>9</v>
      </c>
      <c r="G2158" t="s">
        <v>9</v>
      </c>
      <c r="H2158" t="s">
        <v>9</v>
      </c>
      <c r="I2158" t="s">
        <v>9</v>
      </c>
      <c r="J2158" t="s">
        <v>9</v>
      </c>
      <c r="K2158" t="s">
        <v>9</v>
      </c>
      <c r="L2158" s="1">
        <v>-1</v>
      </c>
      <c r="M2158" s="1">
        <v>-1</v>
      </c>
      <c r="N2158" t="s">
        <v>357</v>
      </c>
    </row>
    <row r="2159" spans="1:14" x14ac:dyDescent="0.25">
      <c r="A2159" t="s">
        <v>8</v>
      </c>
      <c r="B2159" t="s">
        <v>95</v>
      </c>
      <c r="C2159" t="s">
        <v>9</v>
      </c>
      <c r="D2159" t="s">
        <v>131</v>
      </c>
      <c r="E2159" t="s">
        <v>165</v>
      </c>
      <c r="F2159" t="s">
        <v>9</v>
      </c>
      <c r="G2159" t="s">
        <v>9</v>
      </c>
      <c r="H2159" s="1" t="s">
        <v>9</v>
      </c>
      <c r="I2159" t="s">
        <v>9</v>
      </c>
      <c r="J2159" t="s">
        <v>9</v>
      </c>
      <c r="K2159" t="s">
        <v>9</v>
      </c>
      <c r="L2159">
        <v>29.284579999999998</v>
      </c>
      <c r="M2159">
        <v>29</v>
      </c>
      <c r="N2159" t="s">
        <v>357</v>
      </c>
    </row>
    <row r="2160" spans="1:14" x14ac:dyDescent="0.25">
      <c r="A2160" t="s">
        <v>8</v>
      </c>
      <c r="B2160" t="s">
        <v>95</v>
      </c>
      <c r="C2160" t="s">
        <v>9</v>
      </c>
      <c r="D2160" t="s">
        <v>131</v>
      </c>
      <c r="E2160" t="s">
        <v>10</v>
      </c>
      <c r="F2160" t="s">
        <v>240</v>
      </c>
      <c r="G2160" t="s">
        <v>9</v>
      </c>
      <c r="H2160" s="1">
        <v>1</v>
      </c>
      <c r="I2160" s="1" t="s">
        <v>9</v>
      </c>
      <c r="J2160" s="1" t="s">
        <v>9</v>
      </c>
      <c r="K2160" s="1" t="s">
        <v>9</v>
      </c>
      <c r="L2160" t="s">
        <v>9</v>
      </c>
      <c r="M2160" t="s">
        <v>9</v>
      </c>
      <c r="N2160" t="s">
        <v>357</v>
      </c>
    </row>
    <row r="2161" spans="1:14" x14ac:dyDescent="0.25">
      <c r="A2161" t="s">
        <v>8</v>
      </c>
      <c r="B2161" t="s">
        <v>95</v>
      </c>
      <c r="C2161" t="s">
        <v>9</v>
      </c>
      <c r="D2161" t="s">
        <v>131</v>
      </c>
      <c r="E2161" t="s">
        <v>257</v>
      </c>
      <c r="F2161" t="s">
        <v>260</v>
      </c>
      <c r="G2161" t="s">
        <v>9</v>
      </c>
      <c r="H2161" s="1">
        <v>135</v>
      </c>
      <c r="I2161" s="1">
        <v>135</v>
      </c>
      <c r="J2161" s="1">
        <v>0.27075098814229198</v>
      </c>
      <c r="K2161" s="1">
        <v>0.27075098814229198</v>
      </c>
      <c r="L2161" t="s">
        <v>9</v>
      </c>
      <c r="M2161" t="s">
        <v>9</v>
      </c>
      <c r="N2161" t="s">
        <v>357</v>
      </c>
    </row>
    <row r="2162" spans="1:14" x14ac:dyDescent="0.25">
      <c r="A2162" t="s">
        <v>8</v>
      </c>
      <c r="B2162" t="s">
        <v>95</v>
      </c>
      <c r="C2162" t="s">
        <v>9</v>
      </c>
      <c r="D2162" t="s">
        <v>131</v>
      </c>
      <c r="E2162" t="s">
        <v>166</v>
      </c>
      <c r="F2162" t="s">
        <v>253</v>
      </c>
      <c r="G2162" t="s">
        <v>9</v>
      </c>
      <c r="H2162" s="1">
        <v>5</v>
      </c>
      <c r="I2162" s="1">
        <v>5</v>
      </c>
      <c r="J2162" s="1">
        <v>1.38339920948617E-2</v>
      </c>
      <c r="K2162" s="1">
        <v>1.38339920948617E-2</v>
      </c>
      <c r="L2162" t="s">
        <v>9</v>
      </c>
      <c r="M2162" t="s">
        <v>9</v>
      </c>
      <c r="N2162" t="s">
        <v>357</v>
      </c>
    </row>
    <row r="2163" spans="1:14" x14ac:dyDescent="0.25">
      <c r="A2163" t="s">
        <v>8</v>
      </c>
      <c r="B2163" t="s">
        <v>95</v>
      </c>
      <c r="C2163" t="s">
        <v>9</v>
      </c>
      <c r="D2163" t="s">
        <v>131</v>
      </c>
      <c r="E2163" t="s">
        <v>242</v>
      </c>
      <c r="F2163" t="s">
        <v>236</v>
      </c>
      <c r="G2163" t="s">
        <v>9</v>
      </c>
      <c r="H2163" s="1">
        <v>10</v>
      </c>
      <c r="I2163" s="1">
        <v>10</v>
      </c>
      <c r="J2163" s="1">
        <v>2.1739130434782601E-2</v>
      </c>
      <c r="K2163" s="1">
        <v>2.1739130434782601E-2</v>
      </c>
      <c r="L2163" t="s">
        <v>9</v>
      </c>
      <c r="M2163" t="s">
        <v>9</v>
      </c>
      <c r="N2163" t="s">
        <v>357</v>
      </c>
    </row>
    <row r="2164" spans="1:14" x14ac:dyDescent="0.25">
      <c r="A2164" t="s">
        <v>8</v>
      </c>
      <c r="B2164" t="s">
        <v>95</v>
      </c>
      <c r="C2164" t="s">
        <v>9</v>
      </c>
      <c r="D2164" t="s">
        <v>131</v>
      </c>
      <c r="E2164" t="s">
        <v>257</v>
      </c>
      <c r="F2164" t="s">
        <v>259</v>
      </c>
      <c r="G2164" t="s">
        <v>9</v>
      </c>
      <c r="H2164" s="1">
        <v>150</v>
      </c>
      <c r="I2164" s="1">
        <v>150</v>
      </c>
      <c r="J2164" s="1">
        <v>0.29841897233201597</v>
      </c>
      <c r="K2164" s="1">
        <v>0.29841897233201597</v>
      </c>
      <c r="L2164" t="s">
        <v>9</v>
      </c>
      <c r="M2164" t="s">
        <v>9</v>
      </c>
      <c r="N2164" t="s">
        <v>357</v>
      </c>
    </row>
    <row r="2165" spans="1:14" x14ac:dyDescent="0.25">
      <c r="A2165" t="s">
        <v>8</v>
      </c>
      <c r="B2165" t="s">
        <v>95</v>
      </c>
      <c r="C2165" t="s">
        <v>9</v>
      </c>
      <c r="D2165" t="s">
        <v>131</v>
      </c>
      <c r="E2165" t="s">
        <v>257</v>
      </c>
      <c r="F2165" t="s">
        <v>340</v>
      </c>
      <c r="G2165" t="s">
        <v>9</v>
      </c>
      <c r="H2165" s="1">
        <v>20</v>
      </c>
      <c r="I2165" s="1">
        <v>20</v>
      </c>
      <c r="J2165" s="1">
        <v>3.9525691699604702E-2</v>
      </c>
      <c r="K2165" s="1">
        <v>3.9525691699604702E-2</v>
      </c>
      <c r="L2165" t="s">
        <v>9</v>
      </c>
      <c r="M2165" t="s">
        <v>9</v>
      </c>
      <c r="N2165" t="s">
        <v>357</v>
      </c>
    </row>
    <row r="2166" spans="1:14" x14ac:dyDescent="0.25">
      <c r="A2166" t="s">
        <v>8</v>
      </c>
      <c r="B2166" t="s">
        <v>95</v>
      </c>
      <c r="C2166" t="s">
        <v>9</v>
      </c>
      <c r="D2166" t="s">
        <v>131</v>
      </c>
      <c r="E2166" t="s">
        <v>353</v>
      </c>
      <c r="F2166" t="s">
        <v>13</v>
      </c>
      <c r="G2166" t="s">
        <v>9</v>
      </c>
      <c r="H2166" s="1">
        <v>-1</v>
      </c>
      <c r="I2166" s="1">
        <v>0</v>
      </c>
      <c r="J2166" s="1">
        <v>-0.01</v>
      </c>
      <c r="K2166" s="1">
        <v>0</v>
      </c>
      <c r="L2166" t="s">
        <v>9</v>
      </c>
      <c r="M2166" t="s">
        <v>9</v>
      </c>
      <c r="N2166" t="s">
        <v>357</v>
      </c>
    </row>
    <row r="2167" spans="1:14" x14ac:dyDescent="0.25">
      <c r="A2167" t="s">
        <v>8</v>
      </c>
      <c r="B2167" t="s">
        <v>95</v>
      </c>
      <c r="C2167" t="s">
        <v>9</v>
      </c>
      <c r="D2167" t="s">
        <v>131</v>
      </c>
      <c r="E2167" t="s">
        <v>353</v>
      </c>
      <c r="F2167" t="s">
        <v>228</v>
      </c>
      <c r="G2167" t="s">
        <v>9</v>
      </c>
      <c r="H2167" s="1">
        <v>505</v>
      </c>
      <c r="I2167" s="1">
        <v>505</v>
      </c>
      <c r="J2167" s="1">
        <v>1</v>
      </c>
      <c r="K2167" s="1">
        <v>1</v>
      </c>
      <c r="L2167" t="s">
        <v>9</v>
      </c>
      <c r="M2167" t="s">
        <v>9</v>
      </c>
      <c r="N2167" t="s">
        <v>357</v>
      </c>
    </row>
    <row r="2168" spans="1:14" x14ac:dyDescent="0.25">
      <c r="A2168" t="s">
        <v>8</v>
      </c>
      <c r="B2168" t="s">
        <v>95</v>
      </c>
      <c r="C2168" t="s">
        <v>9</v>
      </c>
      <c r="D2168" t="s">
        <v>131</v>
      </c>
      <c r="E2168" t="s">
        <v>168</v>
      </c>
      <c r="F2168" t="s">
        <v>273</v>
      </c>
      <c r="G2168" t="s">
        <v>9</v>
      </c>
      <c r="H2168" s="1">
        <v>90</v>
      </c>
      <c r="I2168" s="1">
        <v>90</v>
      </c>
      <c r="J2168" s="1">
        <v>0.173913043478261</v>
      </c>
      <c r="K2168" s="1">
        <v>0.173913043478261</v>
      </c>
      <c r="L2168" t="s">
        <v>9</v>
      </c>
      <c r="M2168" t="s">
        <v>9</v>
      </c>
      <c r="N2168" t="s">
        <v>357</v>
      </c>
    </row>
    <row r="2169" spans="1:14" x14ac:dyDescent="0.25">
      <c r="A2169" t="s">
        <v>8</v>
      </c>
      <c r="B2169" t="s">
        <v>95</v>
      </c>
      <c r="C2169" t="s">
        <v>9</v>
      </c>
      <c r="D2169" t="s">
        <v>131</v>
      </c>
      <c r="E2169" t="s">
        <v>257</v>
      </c>
      <c r="F2169" t="s">
        <v>258</v>
      </c>
      <c r="G2169" t="s">
        <v>9</v>
      </c>
      <c r="H2169" s="1">
        <v>95</v>
      </c>
      <c r="I2169" s="1">
        <v>95</v>
      </c>
      <c r="J2169" s="1">
        <v>0.185770750988142</v>
      </c>
      <c r="K2169" s="1">
        <v>0.185770750988142</v>
      </c>
      <c r="L2169" t="s">
        <v>9</v>
      </c>
      <c r="M2169" t="s">
        <v>9</v>
      </c>
      <c r="N2169" t="s">
        <v>357</v>
      </c>
    </row>
    <row r="2170" spans="1:14" x14ac:dyDescent="0.25">
      <c r="A2170" t="s">
        <v>8</v>
      </c>
      <c r="B2170" t="s">
        <v>95</v>
      </c>
      <c r="C2170" t="s">
        <v>9</v>
      </c>
      <c r="D2170" t="s">
        <v>131</v>
      </c>
      <c r="E2170" t="s">
        <v>229</v>
      </c>
      <c r="F2170" t="s">
        <v>217</v>
      </c>
      <c r="G2170" t="s">
        <v>9</v>
      </c>
      <c r="H2170" s="1">
        <v>20</v>
      </c>
      <c r="I2170" s="1">
        <v>20</v>
      </c>
      <c r="J2170" s="1">
        <v>3.7549407114624497E-2</v>
      </c>
      <c r="K2170" s="1">
        <v>3.7549407114624497E-2</v>
      </c>
      <c r="L2170" t="s">
        <v>9</v>
      </c>
      <c r="M2170" t="s">
        <v>9</v>
      </c>
      <c r="N2170" t="s">
        <v>357</v>
      </c>
    </row>
    <row r="2171" spans="1:14" x14ac:dyDescent="0.25">
      <c r="A2171" t="s">
        <v>8</v>
      </c>
      <c r="B2171" t="s">
        <v>95</v>
      </c>
      <c r="C2171" t="s">
        <v>9</v>
      </c>
      <c r="D2171" t="s">
        <v>131</v>
      </c>
      <c r="E2171" t="s">
        <v>229</v>
      </c>
      <c r="F2171" t="s">
        <v>248</v>
      </c>
      <c r="G2171" t="s">
        <v>9</v>
      </c>
      <c r="H2171" s="1">
        <v>-1</v>
      </c>
      <c r="I2171" s="1">
        <v>0</v>
      </c>
      <c r="J2171" s="1">
        <v>-0.01</v>
      </c>
      <c r="K2171" s="1">
        <v>0</v>
      </c>
      <c r="L2171" t="s">
        <v>9</v>
      </c>
      <c r="M2171" t="s">
        <v>9</v>
      </c>
      <c r="N2171" t="s">
        <v>357</v>
      </c>
    </row>
    <row r="2172" spans="1:14" x14ac:dyDescent="0.25">
      <c r="A2172" t="s">
        <v>8</v>
      </c>
      <c r="B2172" t="s">
        <v>95</v>
      </c>
      <c r="C2172" t="s">
        <v>9</v>
      </c>
      <c r="D2172" t="s">
        <v>131</v>
      </c>
      <c r="E2172" t="s">
        <v>242</v>
      </c>
      <c r="F2172" t="s">
        <v>237</v>
      </c>
      <c r="G2172" t="s">
        <v>9</v>
      </c>
      <c r="H2172" s="1">
        <v>35</v>
      </c>
      <c r="I2172" s="1">
        <v>35</v>
      </c>
      <c r="J2172" s="1">
        <v>7.1146245059288502E-2</v>
      </c>
      <c r="K2172" s="1">
        <v>7.1146245059288502E-2</v>
      </c>
      <c r="L2172" t="s">
        <v>9</v>
      </c>
      <c r="M2172" t="s">
        <v>9</v>
      </c>
      <c r="N2172" t="s">
        <v>357</v>
      </c>
    </row>
    <row r="2173" spans="1:14" x14ac:dyDescent="0.25">
      <c r="A2173" t="s">
        <v>8</v>
      </c>
      <c r="B2173" t="s">
        <v>95</v>
      </c>
      <c r="C2173" t="s">
        <v>9</v>
      </c>
      <c r="D2173" t="s">
        <v>131</v>
      </c>
      <c r="E2173" t="s">
        <v>257</v>
      </c>
      <c r="F2173" t="s">
        <v>262</v>
      </c>
      <c r="G2173" t="s">
        <v>9</v>
      </c>
      <c r="H2173" s="1">
        <v>10</v>
      </c>
      <c r="I2173" s="1">
        <v>10</v>
      </c>
      <c r="J2173" s="1">
        <v>1.97628458498024E-2</v>
      </c>
      <c r="K2173" s="1">
        <v>1.97628458498024E-2</v>
      </c>
      <c r="L2173" t="s">
        <v>9</v>
      </c>
      <c r="M2173" t="s">
        <v>9</v>
      </c>
      <c r="N2173" t="s">
        <v>357</v>
      </c>
    </row>
    <row r="2174" spans="1:14" x14ac:dyDescent="0.25">
      <c r="A2174" t="s">
        <v>8</v>
      </c>
      <c r="B2174" t="s">
        <v>95</v>
      </c>
      <c r="C2174" t="s">
        <v>9</v>
      </c>
      <c r="D2174" t="s">
        <v>131</v>
      </c>
      <c r="E2174" t="s">
        <v>166</v>
      </c>
      <c r="F2174" t="s">
        <v>170</v>
      </c>
      <c r="G2174" t="s">
        <v>9</v>
      </c>
      <c r="H2174" s="1">
        <v>70</v>
      </c>
      <c r="I2174" s="1">
        <v>70</v>
      </c>
      <c r="J2174" s="1">
        <v>0.13438735177865599</v>
      </c>
      <c r="K2174" s="1">
        <v>0.13438735177865599</v>
      </c>
      <c r="L2174" t="s">
        <v>9</v>
      </c>
      <c r="M2174" t="s">
        <v>9</v>
      </c>
      <c r="N2174" t="s">
        <v>357</v>
      </c>
    </row>
    <row r="2175" spans="1:14" x14ac:dyDescent="0.25">
      <c r="A2175" t="s">
        <v>8</v>
      </c>
      <c r="B2175" t="s">
        <v>95</v>
      </c>
      <c r="C2175" t="s">
        <v>9</v>
      </c>
      <c r="D2175" t="s">
        <v>131</v>
      </c>
      <c r="E2175" t="s">
        <v>242</v>
      </c>
      <c r="F2175" t="s">
        <v>235</v>
      </c>
      <c r="G2175" t="s">
        <v>9</v>
      </c>
      <c r="H2175" s="1">
        <v>90</v>
      </c>
      <c r="I2175" s="1">
        <v>90</v>
      </c>
      <c r="J2175" s="1">
        <v>0.173913043478261</v>
      </c>
      <c r="K2175" s="1">
        <v>0.173913043478261</v>
      </c>
      <c r="L2175" t="s">
        <v>9</v>
      </c>
      <c r="M2175" t="s">
        <v>9</v>
      </c>
      <c r="N2175" t="s">
        <v>357</v>
      </c>
    </row>
    <row r="2176" spans="1:14" x14ac:dyDescent="0.25">
      <c r="A2176" t="s">
        <v>8</v>
      </c>
      <c r="B2176" t="s">
        <v>95</v>
      </c>
      <c r="C2176" t="s">
        <v>9</v>
      </c>
      <c r="D2176" t="s">
        <v>131</v>
      </c>
      <c r="E2176" t="s">
        <v>168</v>
      </c>
      <c r="F2176" t="s">
        <v>272</v>
      </c>
      <c r="G2176" t="s">
        <v>9</v>
      </c>
      <c r="H2176" s="1">
        <v>45</v>
      </c>
      <c r="I2176" s="1">
        <v>45</v>
      </c>
      <c r="J2176" s="1">
        <v>9.2885375494071207E-2</v>
      </c>
      <c r="K2176" s="1">
        <v>9.2885375494071207E-2</v>
      </c>
      <c r="L2176" t="s">
        <v>9</v>
      </c>
      <c r="M2176" t="s">
        <v>9</v>
      </c>
      <c r="N2176" t="s">
        <v>357</v>
      </c>
    </row>
    <row r="2177" spans="1:14" x14ac:dyDescent="0.25">
      <c r="A2177" t="s">
        <v>8</v>
      </c>
      <c r="B2177" t="s">
        <v>95</v>
      </c>
      <c r="C2177" t="s">
        <v>9</v>
      </c>
      <c r="D2177" t="s">
        <v>131</v>
      </c>
      <c r="E2177" t="s">
        <v>353</v>
      </c>
      <c r="F2177" t="s">
        <v>16</v>
      </c>
      <c r="G2177" t="s">
        <v>9</v>
      </c>
      <c r="H2177" s="1">
        <v>-1</v>
      </c>
      <c r="I2177" s="1">
        <v>0</v>
      </c>
      <c r="J2177" s="1">
        <v>-0.01</v>
      </c>
      <c r="K2177" s="1">
        <v>0</v>
      </c>
      <c r="L2177" t="s">
        <v>9</v>
      </c>
      <c r="M2177" t="s">
        <v>9</v>
      </c>
      <c r="N2177" t="s">
        <v>357</v>
      </c>
    </row>
    <row r="2178" spans="1:14" x14ac:dyDescent="0.25">
      <c r="A2178" t="s">
        <v>8</v>
      </c>
      <c r="B2178" t="s">
        <v>95</v>
      </c>
      <c r="C2178" t="s">
        <v>9</v>
      </c>
      <c r="D2178" t="s">
        <v>131</v>
      </c>
      <c r="E2178" t="s">
        <v>232</v>
      </c>
      <c r="F2178" t="s">
        <v>9</v>
      </c>
      <c r="G2178" t="s">
        <v>9</v>
      </c>
      <c r="H2178" s="1">
        <v>505</v>
      </c>
      <c r="I2178" s="1">
        <v>505</v>
      </c>
      <c r="J2178" s="1">
        <v>1</v>
      </c>
      <c r="K2178" s="1">
        <v>1</v>
      </c>
      <c r="L2178" t="s">
        <v>9</v>
      </c>
      <c r="M2178" t="s">
        <v>9</v>
      </c>
      <c r="N2178" t="s">
        <v>357</v>
      </c>
    </row>
    <row r="2179" spans="1:14" x14ac:dyDescent="0.25">
      <c r="A2179" t="s">
        <v>8</v>
      </c>
      <c r="B2179" t="s">
        <v>95</v>
      </c>
      <c r="C2179" t="s">
        <v>9</v>
      </c>
      <c r="D2179" t="s">
        <v>131</v>
      </c>
      <c r="E2179" t="s">
        <v>257</v>
      </c>
      <c r="F2179" t="s">
        <v>280</v>
      </c>
      <c r="G2179" t="s">
        <v>9</v>
      </c>
      <c r="H2179" s="1">
        <v>-1</v>
      </c>
      <c r="I2179" s="1">
        <v>0</v>
      </c>
      <c r="J2179" s="1">
        <v>-0.01</v>
      </c>
      <c r="K2179" s="1">
        <v>0</v>
      </c>
      <c r="L2179" t="s">
        <v>9</v>
      </c>
      <c r="M2179" t="s">
        <v>9</v>
      </c>
      <c r="N2179" t="s">
        <v>357</v>
      </c>
    </row>
    <row r="2180" spans="1:14" x14ac:dyDescent="0.25">
      <c r="A2180" t="s">
        <v>8</v>
      </c>
      <c r="B2180" t="s">
        <v>95</v>
      </c>
      <c r="C2180" t="s">
        <v>9</v>
      </c>
      <c r="D2180" t="s">
        <v>131</v>
      </c>
      <c r="E2180" t="s">
        <v>166</v>
      </c>
      <c r="F2180" t="s">
        <v>167</v>
      </c>
      <c r="G2180" t="s">
        <v>9</v>
      </c>
      <c r="H2180" s="1">
        <v>10</v>
      </c>
      <c r="I2180" s="1">
        <v>10</v>
      </c>
      <c r="J2180" s="1">
        <v>2.3715415019762799E-2</v>
      </c>
      <c r="K2180" s="1">
        <v>2.3715415019762799E-2</v>
      </c>
      <c r="L2180" t="s">
        <v>9</v>
      </c>
      <c r="M2180" t="s">
        <v>9</v>
      </c>
      <c r="N2180" t="s">
        <v>357</v>
      </c>
    </row>
    <row r="2181" spans="1:14" x14ac:dyDescent="0.25">
      <c r="A2181" t="s">
        <v>8</v>
      </c>
      <c r="B2181" t="s">
        <v>95</v>
      </c>
      <c r="C2181" t="s">
        <v>9</v>
      </c>
      <c r="D2181" t="s">
        <v>131</v>
      </c>
      <c r="E2181" t="s">
        <v>229</v>
      </c>
      <c r="F2181" t="s">
        <v>230</v>
      </c>
      <c r="G2181" t="s">
        <v>9</v>
      </c>
      <c r="H2181" s="1">
        <v>100</v>
      </c>
      <c r="I2181" s="1">
        <v>100</v>
      </c>
      <c r="J2181" s="1">
        <v>0.201581027667984</v>
      </c>
      <c r="K2181" s="1">
        <v>0.201581027667984</v>
      </c>
      <c r="L2181" t="s">
        <v>9</v>
      </c>
      <c r="M2181" t="s">
        <v>9</v>
      </c>
      <c r="N2181" t="s">
        <v>357</v>
      </c>
    </row>
    <row r="2182" spans="1:14" x14ac:dyDescent="0.25">
      <c r="A2182" t="s">
        <v>8</v>
      </c>
      <c r="B2182" t="s">
        <v>95</v>
      </c>
      <c r="C2182" t="s">
        <v>9</v>
      </c>
      <c r="D2182" t="s">
        <v>131</v>
      </c>
      <c r="E2182" t="s">
        <v>168</v>
      </c>
      <c r="F2182" t="s">
        <v>274</v>
      </c>
      <c r="G2182" t="s">
        <v>9</v>
      </c>
      <c r="H2182" s="1">
        <v>35</v>
      </c>
      <c r="I2182" s="1">
        <v>35</v>
      </c>
      <c r="J2182" s="1">
        <v>6.7193675889328106E-2</v>
      </c>
      <c r="K2182" s="1">
        <v>6.7193675889328106E-2</v>
      </c>
      <c r="L2182" t="s">
        <v>9</v>
      </c>
      <c r="M2182" t="s">
        <v>9</v>
      </c>
      <c r="N2182" t="s">
        <v>357</v>
      </c>
    </row>
    <row r="2183" spans="1:14" x14ac:dyDescent="0.25">
      <c r="A2183" t="s">
        <v>8</v>
      </c>
      <c r="B2183" t="s">
        <v>95</v>
      </c>
      <c r="C2183" t="s">
        <v>9</v>
      </c>
      <c r="D2183" t="s">
        <v>131</v>
      </c>
      <c r="E2183" t="s">
        <v>242</v>
      </c>
      <c r="F2183" t="s">
        <v>248</v>
      </c>
      <c r="G2183" t="s">
        <v>9</v>
      </c>
      <c r="H2183" s="1">
        <v>10</v>
      </c>
      <c r="I2183" s="1">
        <v>10</v>
      </c>
      <c r="J2183" s="1">
        <v>1.7786561264822101E-2</v>
      </c>
      <c r="K2183" s="1">
        <v>1.7786561264822101E-2</v>
      </c>
      <c r="L2183" t="s">
        <v>9</v>
      </c>
      <c r="M2183" t="s">
        <v>9</v>
      </c>
      <c r="N2183" t="s">
        <v>357</v>
      </c>
    </row>
    <row r="2184" spans="1:14" x14ac:dyDescent="0.25">
      <c r="A2184" t="s">
        <v>8</v>
      </c>
      <c r="B2184" t="s">
        <v>95</v>
      </c>
      <c r="C2184" t="s">
        <v>9</v>
      </c>
      <c r="D2184" t="s">
        <v>131</v>
      </c>
      <c r="E2184" t="s">
        <v>168</v>
      </c>
      <c r="F2184" t="s">
        <v>248</v>
      </c>
      <c r="G2184" t="s">
        <v>9</v>
      </c>
      <c r="H2184" s="1">
        <v>-1</v>
      </c>
      <c r="I2184" s="1">
        <v>0</v>
      </c>
      <c r="J2184" s="1">
        <v>-0.01</v>
      </c>
      <c r="K2184" s="1">
        <v>0</v>
      </c>
      <c r="L2184" t="s">
        <v>9</v>
      </c>
      <c r="M2184" t="s">
        <v>9</v>
      </c>
      <c r="N2184" t="s">
        <v>357</v>
      </c>
    </row>
    <row r="2185" spans="1:14" x14ac:dyDescent="0.25">
      <c r="A2185" t="s">
        <v>8</v>
      </c>
      <c r="B2185" t="s">
        <v>95</v>
      </c>
      <c r="C2185" t="s">
        <v>9</v>
      </c>
      <c r="D2185" t="s">
        <v>131</v>
      </c>
      <c r="E2185" t="s">
        <v>257</v>
      </c>
      <c r="F2185" t="s">
        <v>261</v>
      </c>
      <c r="G2185" t="s">
        <v>9</v>
      </c>
      <c r="H2185" s="1">
        <v>90</v>
      </c>
      <c r="I2185" s="1">
        <v>90</v>
      </c>
      <c r="J2185" s="1">
        <v>0.18181818181818199</v>
      </c>
      <c r="K2185" s="1">
        <v>0.18181818181818199</v>
      </c>
      <c r="L2185" t="s">
        <v>9</v>
      </c>
      <c r="M2185" t="s">
        <v>9</v>
      </c>
      <c r="N2185" t="s">
        <v>357</v>
      </c>
    </row>
    <row r="2186" spans="1:14" x14ac:dyDescent="0.25">
      <c r="A2186" t="s">
        <v>8</v>
      </c>
      <c r="B2186" t="s">
        <v>95</v>
      </c>
      <c r="C2186" t="s">
        <v>9</v>
      </c>
      <c r="D2186" t="s">
        <v>131</v>
      </c>
      <c r="E2186" t="s">
        <v>166</v>
      </c>
      <c r="F2186" t="s">
        <v>252</v>
      </c>
      <c r="G2186" t="s">
        <v>9</v>
      </c>
      <c r="H2186" s="1">
        <v>10</v>
      </c>
      <c r="I2186" s="1">
        <v>10</v>
      </c>
      <c r="J2186" s="1">
        <v>1.58102766798419E-2</v>
      </c>
      <c r="K2186" s="1">
        <v>1.58102766798419E-2</v>
      </c>
      <c r="L2186" t="s">
        <v>9</v>
      </c>
      <c r="M2186" t="s">
        <v>9</v>
      </c>
      <c r="N2186" t="s">
        <v>357</v>
      </c>
    </row>
    <row r="2187" spans="1:14" x14ac:dyDescent="0.25">
      <c r="A2187" t="s">
        <v>8</v>
      </c>
      <c r="B2187" t="s">
        <v>95</v>
      </c>
      <c r="C2187" t="s">
        <v>9</v>
      </c>
      <c r="D2187" t="s">
        <v>131</v>
      </c>
      <c r="E2187" t="s">
        <v>353</v>
      </c>
      <c r="F2187" t="s">
        <v>15</v>
      </c>
      <c r="G2187" t="s">
        <v>9</v>
      </c>
      <c r="H2187" s="1">
        <v>-1</v>
      </c>
      <c r="I2187" s="1">
        <v>0</v>
      </c>
      <c r="J2187" s="1">
        <v>-0.01</v>
      </c>
      <c r="K2187" s="1">
        <v>0</v>
      </c>
      <c r="L2187" t="s">
        <v>9</v>
      </c>
      <c r="M2187" t="s">
        <v>9</v>
      </c>
      <c r="N2187" t="s">
        <v>357</v>
      </c>
    </row>
    <row r="2188" spans="1:14" x14ac:dyDescent="0.25">
      <c r="A2188" t="s">
        <v>8</v>
      </c>
      <c r="B2188" t="s">
        <v>95</v>
      </c>
      <c r="C2188" t="s">
        <v>9</v>
      </c>
      <c r="D2188" t="s">
        <v>131</v>
      </c>
      <c r="E2188" t="s">
        <v>180</v>
      </c>
      <c r="F2188" t="s">
        <v>218</v>
      </c>
      <c r="G2188" t="s">
        <v>215</v>
      </c>
      <c r="H2188" s="1">
        <v>-1</v>
      </c>
      <c r="I2188" s="1">
        <v>0</v>
      </c>
      <c r="J2188" s="1">
        <v>-0.01</v>
      </c>
      <c r="K2188" s="1">
        <v>0</v>
      </c>
      <c r="L2188" t="s">
        <v>9</v>
      </c>
      <c r="M2188" t="s">
        <v>9</v>
      </c>
      <c r="N2188" t="s">
        <v>357</v>
      </c>
    </row>
    <row r="2189" spans="1:14" x14ac:dyDescent="0.25">
      <c r="A2189" t="s">
        <v>8</v>
      </c>
      <c r="B2189" t="s">
        <v>95</v>
      </c>
      <c r="C2189" t="s">
        <v>9</v>
      </c>
      <c r="D2189" t="s">
        <v>131</v>
      </c>
      <c r="E2189" t="s">
        <v>168</v>
      </c>
      <c r="F2189" t="s">
        <v>271</v>
      </c>
      <c r="G2189" t="s">
        <v>9</v>
      </c>
      <c r="H2189" s="1">
        <v>335</v>
      </c>
      <c r="I2189" s="1">
        <v>335</v>
      </c>
      <c r="J2189" s="1">
        <v>0.66403162055335996</v>
      </c>
      <c r="K2189" s="1">
        <v>0.66403162055335996</v>
      </c>
      <c r="L2189" t="s">
        <v>9</v>
      </c>
      <c r="M2189" t="s">
        <v>9</v>
      </c>
      <c r="N2189" t="s">
        <v>357</v>
      </c>
    </row>
    <row r="2190" spans="1:14" x14ac:dyDescent="0.25">
      <c r="A2190" t="s">
        <v>8</v>
      </c>
      <c r="B2190" t="s">
        <v>95</v>
      </c>
      <c r="C2190" t="s">
        <v>9</v>
      </c>
      <c r="D2190" t="s">
        <v>131</v>
      </c>
      <c r="E2190" t="s">
        <v>242</v>
      </c>
      <c r="F2190" t="s">
        <v>239</v>
      </c>
      <c r="G2190" t="s">
        <v>9</v>
      </c>
      <c r="H2190" s="1">
        <v>170</v>
      </c>
      <c r="I2190" s="1">
        <v>170</v>
      </c>
      <c r="J2190" s="1">
        <v>0.33992094861660099</v>
      </c>
      <c r="K2190" s="1">
        <v>0.33992094861660099</v>
      </c>
      <c r="L2190" t="s">
        <v>9</v>
      </c>
      <c r="M2190" t="s">
        <v>9</v>
      </c>
      <c r="N2190" t="s">
        <v>357</v>
      </c>
    </row>
    <row r="2191" spans="1:14" x14ac:dyDescent="0.25">
      <c r="A2191" t="s">
        <v>8</v>
      </c>
      <c r="B2191" t="s">
        <v>95</v>
      </c>
      <c r="C2191" t="s">
        <v>9</v>
      </c>
      <c r="D2191" t="s">
        <v>131</v>
      </c>
      <c r="E2191" t="s">
        <v>180</v>
      </c>
      <c r="F2191" t="s">
        <v>228</v>
      </c>
      <c r="G2191" t="s">
        <v>228</v>
      </c>
      <c r="H2191" s="1">
        <v>505</v>
      </c>
      <c r="I2191" s="1">
        <v>505</v>
      </c>
      <c r="J2191" s="1">
        <v>1</v>
      </c>
      <c r="K2191" s="1">
        <v>1</v>
      </c>
      <c r="L2191" t="s">
        <v>9</v>
      </c>
      <c r="M2191" t="s">
        <v>9</v>
      </c>
      <c r="N2191" t="s">
        <v>357</v>
      </c>
    </row>
    <row r="2192" spans="1:14" x14ac:dyDescent="0.25">
      <c r="A2192" t="s">
        <v>8</v>
      </c>
      <c r="B2192" t="s">
        <v>95</v>
      </c>
      <c r="C2192" t="s">
        <v>9</v>
      </c>
      <c r="D2192" t="s">
        <v>131</v>
      </c>
      <c r="E2192" t="s">
        <v>242</v>
      </c>
      <c r="F2192" t="s">
        <v>234</v>
      </c>
      <c r="G2192" t="s">
        <v>9</v>
      </c>
      <c r="H2192" s="1">
        <v>175</v>
      </c>
      <c r="I2192" s="1">
        <v>175</v>
      </c>
      <c r="J2192" s="1">
        <v>0.34980237154150201</v>
      </c>
      <c r="K2192" s="1">
        <v>0.34980237154150201</v>
      </c>
      <c r="L2192" t="s">
        <v>9</v>
      </c>
      <c r="M2192" t="s">
        <v>9</v>
      </c>
      <c r="N2192" t="s">
        <v>357</v>
      </c>
    </row>
    <row r="2193" spans="1:14" x14ac:dyDescent="0.25">
      <c r="A2193" t="s">
        <v>8</v>
      </c>
      <c r="B2193" t="s">
        <v>95</v>
      </c>
      <c r="C2193" t="s">
        <v>9</v>
      </c>
      <c r="D2193" t="s">
        <v>131</v>
      </c>
      <c r="E2193" t="s">
        <v>180</v>
      </c>
      <c r="F2193" t="s">
        <v>219</v>
      </c>
      <c r="G2193" t="s">
        <v>216</v>
      </c>
      <c r="H2193" s="1">
        <v>-1</v>
      </c>
      <c r="I2193" s="1">
        <v>0</v>
      </c>
      <c r="J2193" s="1">
        <v>-0.01</v>
      </c>
      <c r="K2193" s="1">
        <v>0</v>
      </c>
      <c r="L2193" t="s">
        <v>9</v>
      </c>
      <c r="M2193" t="s">
        <v>9</v>
      </c>
      <c r="N2193" t="s">
        <v>357</v>
      </c>
    </row>
    <row r="2194" spans="1:14" x14ac:dyDescent="0.25">
      <c r="A2194" t="s">
        <v>8</v>
      </c>
      <c r="B2194" t="s">
        <v>95</v>
      </c>
      <c r="C2194" t="s">
        <v>9</v>
      </c>
      <c r="D2194" t="s">
        <v>131</v>
      </c>
      <c r="E2194" t="s">
        <v>166</v>
      </c>
      <c r="F2194" t="s">
        <v>248</v>
      </c>
      <c r="G2194" t="s">
        <v>9</v>
      </c>
      <c r="H2194" s="1">
        <v>-1</v>
      </c>
      <c r="I2194" s="1">
        <v>0</v>
      </c>
      <c r="J2194" s="1">
        <v>-0.01</v>
      </c>
      <c r="K2194" s="1">
        <v>0</v>
      </c>
      <c r="L2194" t="s">
        <v>9</v>
      </c>
      <c r="M2194" t="s">
        <v>9</v>
      </c>
      <c r="N2194" t="s">
        <v>357</v>
      </c>
    </row>
    <row r="2195" spans="1:14" x14ac:dyDescent="0.25">
      <c r="A2195" t="s">
        <v>8</v>
      </c>
      <c r="B2195" t="s">
        <v>95</v>
      </c>
      <c r="C2195" t="s">
        <v>9</v>
      </c>
      <c r="D2195" t="s">
        <v>131</v>
      </c>
      <c r="E2195" t="s">
        <v>242</v>
      </c>
      <c r="F2195" t="s">
        <v>238</v>
      </c>
      <c r="G2195" t="s">
        <v>9</v>
      </c>
      <c r="H2195" s="1">
        <v>15</v>
      </c>
      <c r="I2195">
        <v>15</v>
      </c>
      <c r="J2195">
        <v>2.5691699604743101E-2</v>
      </c>
      <c r="K2195">
        <v>2.5691699604743101E-2</v>
      </c>
      <c r="L2195" t="s">
        <v>9</v>
      </c>
      <c r="M2195" t="s">
        <v>9</v>
      </c>
      <c r="N2195" t="s">
        <v>357</v>
      </c>
    </row>
    <row r="2196" spans="1:14" x14ac:dyDescent="0.25">
      <c r="A2196" t="s">
        <v>8</v>
      </c>
      <c r="B2196" t="s">
        <v>95</v>
      </c>
      <c r="C2196" t="s">
        <v>9</v>
      </c>
      <c r="D2196" t="s">
        <v>131</v>
      </c>
      <c r="E2196" t="s">
        <v>353</v>
      </c>
      <c r="F2196" t="s">
        <v>14</v>
      </c>
      <c r="G2196" t="s">
        <v>9</v>
      </c>
      <c r="H2196" s="1">
        <v>-1</v>
      </c>
      <c r="I2196" s="1">
        <v>0</v>
      </c>
      <c r="J2196" s="1">
        <v>-0.01</v>
      </c>
      <c r="K2196" s="1">
        <v>0</v>
      </c>
      <c r="L2196" t="s">
        <v>9</v>
      </c>
      <c r="M2196" t="s">
        <v>9</v>
      </c>
      <c r="N2196" t="s">
        <v>357</v>
      </c>
    </row>
    <row r="2197" spans="1:14" x14ac:dyDescent="0.25">
      <c r="A2197" t="s">
        <v>8</v>
      </c>
      <c r="B2197" t="s">
        <v>95</v>
      </c>
      <c r="C2197" t="s">
        <v>9</v>
      </c>
      <c r="D2197" t="s">
        <v>131</v>
      </c>
      <c r="E2197" t="s">
        <v>229</v>
      </c>
      <c r="F2197" t="s">
        <v>231</v>
      </c>
      <c r="G2197" t="s">
        <v>9</v>
      </c>
      <c r="H2197" s="1">
        <v>385</v>
      </c>
      <c r="I2197" s="1">
        <v>385</v>
      </c>
      <c r="J2197" s="1">
        <v>0.76086956521739102</v>
      </c>
      <c r="K2197" s="1">
        <v>0.76086956521739102</v>
      </c>
      <c r="L2197" t="s">
        <v>9</v>
      </c>
      <c r="M2197" t="s">
        <v>9</v>
      </c>
      <c r="N2197" t="s">
        <v>357</v>
      </c>
    </row>
    <row r="2198" spans="1:14" x14ac:dyDescent="0.25">
      <c r="A2198" t="s">
        <v>8</v>
      </c>
      <c r="B2198" t="s">
        <v>95</v>
      </c>
      <c r="C2198" t="s">
        <v>9</v>
      </c>
      <c r="D2198" t="s">
        <v>131</v>
      </c>
      <c r="E2198" t="s">
        <v>257</v>
      </c>
      <c r="F2198" t="s">
        <v>228</v>
      </c>
      <c r="G2198" t="s">
        <v>9</v>
      </c>
      <c r="H2198" s="1">
        <v>-1</v>
      </c>
      <c r="I2198" s="1">
        <v>0</v>
      </c>
      <c r="J2198" s="1">
        <v>-0.01</v>
      </c>
      <c r="K2198" s="1">
        <v>0</v>
      </c>
      <c r="L2198" t="s">
        <v>9</v>
      </c>
      <c r="M2198" t="s">
        <v>9</v>
      </c>
      <c r="N2198" t="s">
        <v>357</v>
      </c>
    </row>
    <row r="2199" spans="1:14" x14ac:dyDescent="0.25">
      <c r="A2199" t="s">
        <v>8</v>
      </c>
      <c r="B2199" t="s">
        <v>95</v>
      </c>
      <c r="C2199" t="s">
        <v>9</v>
      </c>
      <c r="D2199" t="s">
        <v>131</v>
      </c>
      <c r="E2199" t="s">
        <v>166</v>
      </c>
      <c r="F2199" t="s">
        <v>254</v>
      </c>
      <c r="G2199" t="s">
        <v>9</v>
      </c>
      <c r="H2199" s="1">
        <v>10</v>
      </c>
      <c r="I2199" s="1">
        <v>10</v>
      </c>
      <c r="J2199" s="1">
        <v>1.58102766798419E-2</v>
      </c>
      <c r="K2199" s="1">
        <v>1.58102766798419E-2</v>
      </c>
      <c r="L2199" t="s">
        <v>9</v>
      </c>
      <c r="M2199" t="s">
        <v>9</v>
      </c>
      <c r="N2199" t="s">
        <v>357</v>
      </c>
    </row>
    <row r="2200" spans="1:14" x14ac:dyDescent="0.25">
      <c r="A2200" t="s">
        <v>8</v>
      </c>
      <c r="B2200" t="s">
        <v>95</v>
      </c>
      <c r="C2200" t="s">
        <v>9</v>
      </c>
      <c r="D2200" t="s">
        <v>131</v>
      </c>
      <c r="E2200" t="s">
        <v>166</v>
      </c>
      <c r="F2200" t="s">
        <v>171</v>
      </c>
      <c r="G2200" t="s">
        <v>9</v>
      </c>
      <c r="H2200" s="1">
        <v>5</v>
      </c>
      <c r="I2200" s="1">
        <v>5</v>
      </c>
      <c r="J2200" s="1">
        <v>1.38339920948617E-2</v>
      </c>
      <c r="K2200" s="1">
        <v>1.38339920948617E-2</v>
      </c>
      <c r="L2200" t="s">
        <v>9</v>
      </c>
      <c r="M2200" t="s">
        <v>9</v>
      </c>
      <c r="N2200" t="s">
        <v>357</v>
      </c>
    </row>
    <row r="2201" spans="1:14" x14ac:dyDescent="0.25">
      <c r="A2201" t="s">
        <v>8</v>
      </c>
      <c r="B2201" t="s">
        <v>95</v>
      </c>
      <c r="C2201" t="s">
        <v>9</v>
      </c>
      <c r="D2201" t="s">
        <v>131</v>
      </c>
      <c r="E2201" t="s">
        <v>166</v>
      </c>
      <c r="F2201" t="s">
        <v>169</v>
      </c>
      <c r="G2201" t="s">
        <v>9</v>
      </c>
      <c r="H2201" s="1">
        <v>395</v>
      </c>
      <c r="I2201" s="1">
        <v>395</v>
      </c>
      <c r="J2201" s="1">
        <v>0.78260869565217395</v>
      </c>
      <c r="K2201" s="1">
        <v>0.78260869565217395</v>
      </c>
      <c r="L2201" t="s">
        <v>9</v>
      </c>
      <c r="M2201" t="s">
        <v>9</v>
      </c>
      <c r="N2201" t="s">
        <v>357</v>
      </c>
    </row>
    <row r="2202" spans="1:14" x14ac:dyDescent="0.25">
      <c r="A2202" t="s">
        <v>8</v>
      </c>
      <c r="B2202" t="s">
        <v>96</v>
      </c>
      <c r="C2202" t="s">
        <v>9</v>
      </c>
      <c r="D2202" t="s">
        <v>303</v>
      </c>
      <c r="E2202" t="s">
        <v>10</v>
      </c>
      <c r="F2202" t="s">
        <v>240</v>
      </c>
      <c r="G2202" t="s">
        <v>9</v>
      </c>
      <c r="H2202" s="1">
        <v>1</v>
      </c>
      <c r="I2202" s="1" t="s">
        <v>9</v>
      </c>
      <c r="J2202" s="1" t="s">
        <v>9</v>
      </c>
      <c r="K2202" s="1" t="s">
        <v>9</v>
      </c>
      <c r="L2202" t="s">
        <v>9</v>
      </c>
      <c r="M2202" t="s">
        <v>9</v>
      </c>
      <c r="N2202" t="s">
        <v>357</v>
      </c>
    </row>
    <row r="2203" spans="1:14" x14ac:dyDescent="0.25">
      <c r="A2203" t="s">
        <v>8</v>
      </c>
      <c r="B2203" t="s">
        <v>96</v>
      </c>
      <c r="C2203" t="s">
        <v>9</v>
      </c>
      <c r="D2203" t="s">
        <v>303</v>
      </c>
      <c r="E2203" t="s">
        <v>172</v>
      </c>
      <c r="F2203" t="s">
        <v>9</v>
      </c>
      <c r="G2203" t="s">
        <v>9</v>
      </c>
      <c r="H2203" s="1" t="s">
        <v>9</v>
      </c>
      <c r="I2203" s="1" t="s">
        <v>9</v>
      </c>
      <c r="J2203" s="1" t="s">
        <v>9</v>
      </c>
      <c r="K2203" s="1" t="s">
        <v>9</v>
      </c>
      <c r="L2203">
        <v>8.0705899999999993</v>
      </c>
      <c r="M2203">
        <v>7</v>
      </c>
      <c r="N2203" t="s">
        <v>357</v>
      </c>
    </row>
    <row r="2204" spans="1:14" x14ac:dyDescent="0.25">
      <c r="A2204" t="s">
        <v>8</v>
      </c>
      <c r="B2204" t="s">
        <v>96</v>
      </c>
      <c r="C2204" t="s">
        <v>9</v>
      </c>
      <c r="D2204" t="s">
        <v>303</v>
      </c>
      <c r="E2204" t="s">
        <v>165</v>
      </c>
      <c r="F2204" t="s">
        <v>9</v>
      </c>
      <c r="G2204" t="s">
        <v>9</v>
      </c>
      <c r="H2204" s="1" t="s">
        <v>9</v>
      </c>
      <c r="I2204" s="1" t="s">
        <v>9</v>
      </c>
      <c r="J2204" s="1" t="s">
        <v>9</v>
      </c>
      <c r="K2204" s="1" t="s">
        <v>9</v>
      </c>
      <c r="L2204">
        <v>27.63158</v>
      </c>
      <c r="M2204">
        <v>27</v>
      </c>
      <c r="N2204" t="s">
        <v>357</v>
      </c>
    </row>
    <row r="2205" spans="1:14" x14ac:dyDescent="0.25">
      <c r="A2205" t="s">
        <v>8</v>
      </c>
      <c r="B2205" t="s">
        <v>96</v>
      </c>
      <c r="C2205" t="s">
        <v>9</v>
      </c>
      <c r="D2205" t="s">
        <v>303</v>
      </c>
      <c r="E2205" t="s">
        <v>166</v>
      </c>
      <c r="F2205" t="s">
        <v>254</v>
      </c>
      <c r="G2205" t="s">
        <v>9</v>
      </c>
      <c r="H2205">
        <v>-1</v>
      </c>
      <c r="I2205">
        <v>0</v>
      </c>
      <c r="J2205">
        <v>-0.01</v>
      </c>
      <c r="K2205">
        <v>0</v>
      </c>
      <c r="L2205" s="1" t="s">
        <v>9</v>
      </c>
      <c r="M2205" s="1" t="s">
        <v>9</v>
      </c>
      <c r="N2205" t="s">
        <v>357</v>
      </c>
    </row>
    <row r="2206" spans="1:14" x14ac:dyDescent="0.25">
      <c r="A2206" t="s">
        <v>8</v>
      </c>
      <c r="B2206" t="s">
        <v>96</v>
      </c>
      <c r="C2206" t="s">
        <v>9</v>
      </c>
      <c r="D2206" t="s">
        <v>303</v>
      </c>
      <c r="E2206" t="s">
        <v>242</v>
      </c>
      <c r="F2206" t="s">
        <v>236</v>
      </c>
      <c r="G2206" t="s">
        <v>9</v>
      </c>
      <c r="H2206">
        <v>5</v>
      </c>
      <c r="I2206">
        <v>5</v>
      </c>
      <c r="J2206">
        <v>1.0964912280701801E-2</v>
      </c>
      <c r="K2206">
        <v>1.0964912280701801E-2</v>
      </c>
      <c r="L2206" s="1" t="s">
        <v>9</v>
      </c>
      <c r="M2206" s="1" t="s">
        <v>9</v>
      </c>
      <c r="N2206" t="s">
        <v>357</v>
      </c>
    </row>
    <row r="2207" spans="1:14" x14ac:dyDescent="0.25">
      <c r="A2207" t="s">
        <v>8</v>
      </c>
      <c r="B2207" t="s">
        <v>96</v>
      </c>
      <c r="C2207" t="s">
        <v>9</v>
      </c>
      <c r="D2207" t="s">
        <v>303</v>
      </c>
      <c r="E2207" t="s">
        <v>257</v>
      </c>
      <c r="F2207" t="s">
        <v>340</v>
      </c>
      <c r="G2207" t="s">
        <v>9</v>
      </c>
      <c r="H2207">
        <v>30</v>
      </c>
      <c r="I2207">
        <v>30</v>
      </c>
      <c r="J2207">
        <v>6.7982456140350894E-2</v>
      </c>
      <c r="K2207">
        <v>6.7982456140350894E-2</v>
      </c>
      <c r="L2207" s="1" t="s">
        <v>9</v>
      </c>
      <c r="M2207" s="1" t="s">
        <v>9</v>
      </c>
      <c r="N2207" t="s">
        <v>357</v>
      </c>
    </row>
    <row r="2208" spans="1:14" x14ac:dyDescent="0.25">
      <c r="A2208" t="s">
        <v>8</v>
      </c>
      <c r="B2208" t="s">
        <v>96</v>
      </c>
      <c r="C2208" t="s">
        <v>9</v>
      </c>
      <c r="D2208" t="s">
        <v>303</v>
      </c>
      <c r="E2208" t="s">
        <v>353</v>
      </c>
      <c r="F2208" t="s">
        <v>228</v>
      </c>
      <c r="G2208" t="s">
        <v>9</v>
      </c>
      <c r="H2208">
        <v>5</v>
      </c>
      <c r="I2208">
        <v>5</v>
      </c>
      <c r="J2208">
        <v>1.3157894736842099E-2</v>
      </c>
      <c r="K2208">
        <v>1.3157894736842099E-2</v>
      </c>
      <c r="L2208" s="1" t="s">
        <v>9</v>
      </c>
      <c r="M2208" s="1" t="s">
        <v>9</v>
      </c>
      <c r="N2208" t="s">
        <v>357</v>
      </c>
    </row>
    <row r="2209" spans="1:14" x14ac:dyDescent="0.25">
      <c r="A2209" t="s">
        <v>8</v>
      </c>
      <c r="B2209" t="s">
        <v>96</v>
      </c>
      <c r="C2209" t="s">
        <v>9</v>
      </c>
      <c r="D2209" t="s">
        <v>303</v>
      </c>
      <c r="E2209" t="s">
        <v>229</v>
      </c>
      <c r="F2209" t="s">
        <v>217</v>
      </c>
      <c r="G2209" t="s">
        <v>9</v>
      </c>
      <c r="H2209" s="1">
        <v>-1</v>
      </c>
      <c r="I2209">
        <v>0</v>
      </c>
      <c r="J2209">
        <v>-0.01</v>
      </c>
      <c r="K2209">
        <v>0</v>
      </c>
      <c r="L2209" t="s">
        <v>9</v>
      </c>
      <c r="M2209" t="s">
        <v>9</v>
      </c>
      <c r="N2209" t="s">
        <v>357</v>
      </c>
    </row>
    <row r="2210" spans="1:14" x14ac:dyDescent="0.25">
      <c r="A2210" t="s">
        <v>8</v>
      </c>
      <c r="B2210" t="s">
        <v>96</v>
      </c>
      <c r="C2210" t="s">
        <v>9</v>
      </c>
      <c r="D2210" t="s">
        <v>303</v>
      </c>
      <c r="E2210" t="s">
        <v>166</v>
      </c>
      <c r="F2210" t="s">
        <v>253</v>
      </c>
      <c r="G2210" t="s">
        <v>9</v>
      </c>
      <c r="H2210" s="1">
        <v>15</v>
      </c>
      <c r="I2210" s="1">
        <v>15</v>
      </c>
      <c r="J2210" s="1">
        <v>3.5087719298245598E-2</v>
      </c>
      <c r="K2210" s="1">
        <v>3.5087719298245598E-2</v>
      </c>
      <c r="L2210" t="s">
        <v>9</v>
      </c>
      <c r="M2210" t="s">
        <v>9</v>
      </c>
      <c r="N2210" t="s">
        <v>357</v>
      </c>
    </row>
    <row r="2211" spans="1:14" x14ac:dyDescent="0.25">
      <c r="A2211" t="s">
        <v>8</v>
      </c>
      <c r="B2211" t="s">
        <v>96</v>
      </c>
      <c r="C2211" t="s">
        <v>9</v>
      </c>
      <c r="D2211" t="s">
        <v>303</v>
      </c>
      <c r="E2211" t="s">
        <v>257</v>
      </c>
      <c r="F2211" t="s">
        <v>228</v>
      </c>
      <c r="G2211" t="s">
        <v>9</v>
      </c>
      <c r="H2211" s="1">
        <v>-1</v>
      </c>
      <c r="I2211" s="1">
        <v>0</v>
      </c>
      <c r="J2211" s="1">
        <v>-0.01</v>
      </c>
      <c r="K2211" s="1">
        <v>0</v>
      </c>
      <c r="L2211" t="s">
        <v>9</v>
      </c>
      <c r="M2211" t="s">
        <v>9</v>
      </c>
      <c r="N2211" t="s">
        <v>357</v>
      </c>
    </row>
    <row r="2212" spans="1:14" x14ac:dyDescent="0.25">
      <c r="A2212" t="s">
        <v>8</v>
      </c>
      <c r="B2212" t="s">
        <v>96</v>
      </c>
      <c r="C2212" t="s">
        <v>9</v>
      </c>
      <c r="D2212" t="s">
        <v>303</v>
      </c>
      <c r="E2212" t="s">
        <v>353</v>
      </c>
      <c r="F2212" t="s">
        <v>15</v>
      </c>
      <c r="G2212" t="s">
        <v>9</v>
      </c>
      <c r="H2212" s="1">
        <v>125</v>
      </c>
      <c r="I2212" s="1">
        <v>125</v>
      </c>
      <c r="J2212" s="1">
        <v>0.27850877192982498</v>
      </c>
      <c r="K2212" s="1">
        <v>0.27850877192982498</v>
      </c>
      <c r="L2212" t="s">
        <v>9</v>
      </c>
      <c r="M2212" t="s">
        <v>9</v>
      </c>
      <c r="N2212" t="s">
        <v>357</v>
      </c>
    </row>
    <row r="2213" spans="1:14" x14ac:dyDescent="0.25">
      <c r="A2213" t="s">
        <v>8</v>
      </c>
      <c r="B2213" t="s">
        <v>96</v>
      </c>
      <c r="C2213" t="s">
        <v>9</v>
      </c>
      <c r="D2213" t="s">
        <v>303</v>
      </c>
      <c r="E2213" t="s">
        <v>242</v>
      </c>
      <c r="F2213" t="s">
        <v>237</v>
      </c>
      <c r="G2213" t="s">
        <v>9</v>
      </c>
      <c r="H2213" s="1">
        <v>30</v>
      </c>
      <c r="I2213" s="1">
        <v>30</v>
      </c>
      <c r="J2213" s="1">
        <v>6.3596491228070207E-2</v>
      </c>
      <c r="K2213" s="1">
        <v>6.3596491228070207E-2</v>
      </c>
      <c r="L2213" t="s">
        <v>9</v>
      </c>
      <c r="M2213" t="s">
        <v>9</v>
      </c>
      <c r="N2213" t="s">
        <v>357</v>
      </c>
    </row>
    <row r="2214" spans="1:14" x14ac:dyDescent="0.25">
      <c r="A2214" t="s">
        <v>8</v>
      </c>
      <c r="B2214" t="s">
        <v>96</v>
      </c>
      <c r="C2214" t="s">
        <v>9</v>
      </c>
      <c r="D2214" t="s">
        <v>303</v>
      </c>
      <c r="E2214" t="s">
        <v>229</v>
      </c>
      <c r="F2214" t="s">
        <v>230</v>
      </c>
      <c r="G2214" t="s">
        <v>9</v>
      </c>
      <c r="H2214" s="1">
        <v>85</v>
      </c>
      <c r="I2214" s="1">
        <v>85</v>
      </c>
      <c r="J2214" s="1">
        <v>0.18859649122807001</v>
      </c>
      <c r="K2214" s="1">
        <v>0.18859649122807001</v>
      </c>
      <c r="L2214" t="s">
        <v>9</v>
      </c>
      <c r="M2214" t="s">
        <v>9</v>
      </c>
      <c r="N2214" t="s">
        <v>357</v>
      </c>
    </row>
    <row r="2215" spans="1:14" x14ac:dyDescent="0.25">
      <c r="A2215" t="s">
        <v>8</v>
      </c>
      <c r="B2215" t="s">
        <v>96</v>
      </c>
      <c r="C2215" t="s">
        <v>9</v>
      </c>
      <c r="D2215" t="s">
        <v>303</v>
      </c>
      <c r="E2215" t="s">
        <v>257</v>
      </c>
      <c r="F2215" t="s">
        <v>259</v>
      </c>
      <c r="G2215" t="s">
        <v>9</v>
      </c>
      <c r="H2215" s="1">
        <v>160</v>
      </c>
      <c r="I2215" s="1">
        <v>160</v>
      </c>
      <c r="J2215" s="1">
        <v>0.35087719298245601</v>
      </c>
      <c r="K2215" s="1">
        <v>0.35087719298245601</v>
      </c>
      <c r="L2215" t="s">
        <v>9</v>
      </c>
      <c r="M2215" t="s">
        <v>9</v>
      </c>
      <c r="N2215" t="s">
        <v>357</v>
      </c>
    </row>
    <row r="2216" spans="1:14" x14ac:dyDescent="0.25">
      <c r="A2216" t="s">
        <v>8</v>
      </c>
      <c r="B2216" t="s">
        <v>96</v>
      </c>
      <c r="C2216" t="s">
        <v>9</v>
      </c>
      <c r="D2216" t="s">
        <v>303</v>
      </c>
      <c r="E2216" t="s">
        <v>353</v>
      </c>
      <c r="F2216" t="s">
        <v>13</v>
      </c>
      <c r="G2216" t="s">
        <v>9</v>
      </c>
      <c r="H2216" s="1">
        <v>105</v>
      </c>
      <c r="I2216" s="1">
        <v>105</v>
      </c>
      <c r="J2216" s="1">
        <v>0.22807017543859601</v>
      </c>
      <c r="K2216" s="1">
        <v>0.22807017543859601</v>
      </c>
      <c r="L2216" t="s">
        <v>9</v>
      </c>
      <c r="M2216" t="s">
        <v>9</v>
      </c>
      <c r="N2216" t="s">
        <v>357</v>
      </c>
    </row>
    <row r="2217" spans="1:14" x14ac:dyDescent="0.25">
      <c r="A2217" t="s">
        <v>8</v>
      </c>
      <c r="B2217" t="s">
        <v>96</v>
      </c>
      <c r="C2217" t="s">
        <v>9</v>
      </c>
      <c r="D2217" t="s">
        <v>303</v>
      </c>
      <c r="E2217" t="s">
        <v>257</v>
      </c>
      <c r="F2217" t="s">
        <v>262</v>
      </c>
      <c r="G2217" t="s">
        <v>9</v>
      </c>
      <c r="H2217" s="1">
        <v>10</v>
      </c>
      <c r="I2217" s="1">
        <v>10</v>
      </c>
      <c r="J2217" s="1">
        <v>2.6315789473684199E-2</v>
      </c>
      <c r="K2217" s="1">
        <v>2.6315789473684199E-2</v>
      </c>
      <c r="L2217" t="s">
        <v>9</v>
      </c>
      <c r="M2217" t="s">
        <v>9</v>
      </c>
      <c r="N2217" t="s">
        <v>357</v>
      </c>
    </row>
    <row r="2218" spans="1:14" x14ac:dyDescent="0.25">
      <c r="A2218" t="s">
        <v>8</v>
      </c>
      <c r="B2218" t="s">
        <v>96</v>
      </c>
      <c r="C2218" t="s">
        <v>9</v>
      </c>
      <c r="D2218" t="s">
        <v>303</v>
      </c>
      <c r="E2218" t="s">
        <v>166</v>
      </c>
      <c r="F2218" t="s">
        <v>170</v>
      </c>
      <c r="G2218" t="s">
        <v>9</v>
      </c>
      <c r="H2218" s="1">
        <v>10</v>
      </c>
      <c r="I2218" s="1">
        <v>10</v>
      </c>
      <c r="J2218" s="1">
        <v>2.1929824561403501E-2</v>
      </c>
      <c r="K2218" s="1">
        <v>2.1929824561403501E-2</v>
      </c>
      <c r="L2218" t="s">
        <v>9</v>
      </c>
      <c r="M2218" t="s">
        <v>9</v>
      </c>
      <c r="N2218" t="s">
        <v>357</v>
      </c>
    </row>
    <row r="2219" spans="1:14" x14ac:dyDescent="0.25">
      <c r="A2219" t="s">
        <v>8</v>
      </c>
      <c r="B2219" t="s">
        <v>96</v>
      </c>
      <c r="C2219" t="s">
        <v>9</v>
      </c>
      <c r="D2219" t="s">
        <v>303</v>
      </c>
      <c r="E2219" t="s">
        <v>353</v>
      </c>
      <c r="F2219" t="s">
        <v>14</v>
      </c>
      <c r="G2219" t="s">
        <v>9</v>
      </c>
      <c r="H2219" s="1">
        <v>210</v>
      </c>
      <c r="I2219" s="1">
        <v>210</v>
      </c>
      <c r="J2219" s="1">
        <v>0.45833333333333298</v>
      </c>
      <c r="K2219" s="1">
        <v>0.45833333333333298</v>
      </c>
      <c r="L2219" t="s">
        <v>9</v>
      </c>
      <c r="M2219" t="s">
        <v>9</v>
      </c>
      <c r="N2219" t="s">
        <v>357</v>
      </c>
    </row>
    <row r="2220" spans="1:14" x14ac:dyDescent="0.25">
      <c r="A2220" t="s">
        <v>8</v>
      </c>
      <c r="B2220" t="s">
        <v>96</v>
      </c>
      <c r="C2220" t="s">
        <v>9</v>
      </c>
      <c r="D2220" t="s">
        <v>303</v>
      </c>
      <c r="E2220" t="s">
        <v>257</v>
      </c>
      <c r="F2220" t="s">
        <v>280</v>
      </c>
      <c r="G2220" t="s">
        <v>9</v>
      </c>
      <c r="H2220" s="1">
        <v>-1</v>
      </c>
      <c r="I2220" s="1">
        <v>0</v>
      </c>
      <c r="J2220" s="1">
        <v>-0.01</v>
      </c>
      <c r="K2220" s="1">
        <v>0</v>
      </c>
      <c r="L2220" t="s">
        <v>9</v>
      </c>
      <c r="M2220" t="s">
        <v>9</v>
      </c>
      <c r="N2220" t="s">
        <v>357</v>
      </c>
    </row>
    <row r="2221" spans="1:14" x14ac:dyDescent="0.25">
      <c r="A2221" t="s">
        <v>8</v>
      </c>
      <c r="B2221" t="s">
        <v>96</v>
      </c>
      <c r="C2221" t="s">
        <v>9</v>
      </c>
      <c r="D2221" t="s">
        <v>303</v>
      </c>
      <c r="E2221" t="s">
        <v>168</v>
      </c>
      <c r="F2221" t="s">
        <v>273</v>
      </c>
      <c r="G2221" t="s">
        <v>9</v>
      </c>
      <c r="H2221" s="1">
        <v>120</v>
      </c>
      <c r="I2221" s="1">
        <v>120</v>
      </c>
      <c r="J2221" s="1">
        <v>0.26315789473684198</v>
      </c>
      <c r="K2221" s="1">
        <v>0.26315789473684198</v>
      </c>
      <c r="L2221" t="s">
        <v>9</v>
      </c>
      <c r="M2221" t="s">
        <v>9</v>
      </c>
      <c r="N2221" t="s">
        <v>357</v>
      </c>
    </row>
    <row r="2222" spans="1:14" x14ac:dyDescent="0.25">
      <c r="A2222" t="s">
        <v>8</v>
      </c>
      <c r="B2222" t="s">
        <v>96</v>
      </c>
      <c r="C2222" t="s">
        <v>9</v>
      </c>
      <c r="D2222" t="s">
        <v>303</v>
      </c>
      <c r="E2222" t="s">
        <v>168</v>
      </c>
      <c r="F2222" t="s">
        <v>248</v>
      </c>
      <c r="G2222" t="s">
        <v>9</v>
      </c>
      <c r="H2222" s="1">
        <v>-1</v>
      </c>
      <c r="I2222" s="1">
        <v>0</v>
      </c>
      <c r="J2222" s="1">
        <v>-0.01</v>
      </c>
      <c r="K2222" s="1">
        <v>0</v>
      </c>
      <c r="L2222" t="s">
        <v>9</v>
      </c>
      <c r="M2222" t="s">
        <v>9</v>
      </c>
      <c r="N2222" t="s">
        <v>357</v>
      </c>
    </row>
    <row r="2223" spans="1:14" x14ac:dyDescent="0.25">
      <c r="A2223" t="s">
        <v>8</v>
      </c>
      <c r="B2223" t="s">
        <v>96</v>
      </c>
      <c r="C2223" t="s">
        <v>9</v>
      </c>
      <c r="D2223" t="s">
        <v>303</v>
      </c>
      <c r="E2223" t="s">
        <v>353</v>
      </c>
      <c r="F2223" t="s">
        <v>16</v>
      </c>
      <c r="G2223" t="s">
        <v>9</v>
      </c>
      <c r="H2223" s="1">
        <v>10</v>
      </c>
      <c r="I2223" s="1">
        <v>10</v>
      </c>
      <c r="J2223" s="1">
        <v>2.1929824561403501E-2</v>
      </c>
      <c r="K2223" s="1">
        <v>2.1929824561403501E-2</v>
      </c>
      <c r="L2223" t="s">
        <v>9</v>
      </c>
      <c r="M2223" t="s">
        <v>9</v>
      </c>
      <c r="N2223" t="s">
        <v>357</v>
      </c>
    </row>
    <row r="2224" spans="1:14" x14ac:dyDescent="0.25">
      <c r="A2224" t="s">
        <v>8</v>
      </c>
      <c r="B2224" t="s">
        <v>96</v>
      </c>
      <c r="C2224" t="s">
        <v>9</v>
      </c>
      <c r="D2224" t="s">
        <v>303</v>
      </c>
      <c r="E2224" t="s">
        <v>229</v>
      </c>
      <c r="F2224" t="s">
        <v>248</v>
      </c>
      <c r="G2224" t="s">
        <v>9</v>
      </c>
      <c r="H2224" s="1">
        <v>10</v>
      </c>
      <c r="I2224" s="1">
        <v>10</v>
      </c>
      <c r="J2224" s="1">
        <v>2.6315789473684199E-2</v>
      </c>
      <c r="K2224" s="1">
        <v>2.6315789473684199E-2</v>
      </c>
      <c r="L2224" t="s">
        <v>9</v>
      </c>
      <c r="M2224" t="s">
        <v>9</v>
      </c>
      <c r="N2224" t="s">
        <v>357</v>
      </c>
    </row>
    <row r="2225" spans="1:14" x14ac:dyDescent="0.25">
      <c r="A2225" t="s">
        <v>8</v>
      </c>
      <c r="B2225" t="s">
        <v>96</v>
      </c>
      <c r="C2225" t="s">
        <v>9</v>
      </c>
      <c r="D2225" t="s">
        <v>303</v>
      </c>
      <c r="E2225" t="s">
        <v>257</v>
      </c>
      <c r="F2225" t="s">
        <v>258</v>
      </c>
      <c r="G2225" t="s">
        <v>9</v>
      </c>
      <c r="H2225" s="1">
        <v>105</v>
      </c>
      <c r="I2225" s="1">
        <v>105</v>
      </c>
      <c r="J2225" s="1">
        <v>0.234649122807018</v>
      </c>
      <c r="K2225" s="1">
        <v>0.234649122807018</v>
      </c>
      <c r="L2225" t="s">
        <v>9</v>
      </c>
      <c r="M2225" t="s">
        <v>9</v>
      </c>
      <c r="N2225" t="s">
        <v>357</v>
      </c>
    </row>
    <row r="2226" spans="1:14" x14ac:dyDescent="0.25">
      <c r="A2226" t="s">
        <v>8</v>
      </c>
      <c r="B2226" t="s">
        <v>96</v>
      </c>
      <c r="C2226" t="s">
        <v>9</v>
      </c>
      <c r="D2226" t="s">
        <v>303</v>
      </c>
      <c r="E2226" t="s">
        <v>180</v>
      </c>
      <c r="F2226" t="s">
        <v>219</v>
      </c>
      <c r="G2226" t="s">
        <v>216</v>
      </c>
      <c r="H2226" s="1">
        <v>-1</v>
      </c>
      <c r="I2226" s="1">
        <v>0</v>
      </c>
      <c r="J2226" s="1">
        <v>-0.01</v>
      </c>
      <c r="K2226" s="1">
        <v>0</v>
      </c>
      <c r="L2226" t="s">
        <v>9</v>
      </c>
      <c r="M2226" t="s">
        <v>9</v>
      </c>
      <c r="N2226" t="s">
        <v>357</v>
      </c>
    </row>
    <row r="2227" spans="1:14" x14ac:dyDescent="0.25">
      <c r="A2227" t="s">
        <v>8</v>
      </c>
      <c r="B2227" t="s">
        <v>96</v>
      </c>
      <c r="C2227" t="s">
        <v>9</v>
      </c>
      <c r="D2227" t="s">
        <v>303</v>
      </c>
      <c r="E2227" t="s">
        <v>180</v>
      </c>
      <c r="F2227" t="s">
        <v>228</v>
      </c>
      <c r="G2227" t="s">
        <v>228</v>
      </c>
      <c r="H2227" s="1">
        <v>455</v>
      </c>
      <c r="I2227" s="1">
        <v>455</v>
      </c>
      <c r="J2227" s="1">
        <v>1</v>
      </c>
      <c r="K2227" s="1">
        <v>1</v>
      </c>
      <c r="L2227" t="s">
        <v>9</v>
      </c>
      <c r="M2227" t="s">
        <v>9</v>
      </c>
      <c r="N2227" t="s">
        <v>357</v>
      </c>
    </row>
    <row r="2228" spans="1:14" x14ac:dyDescent="0.25">
      <c r="A2228" t="s">
        <v>8</v>
      </c>
      <c r="B2228" t="s">
        <v>96</v>
      </c>
      <c r="C2228" t="s">
        <v>9</v>
      </c>
      <c r="D2228" t="s">
        <v>303</v>
      </c>
      <c r="E2228" t="s">
        <v>168</v>
      </c>
      <c r="F2228" t="s">
        <v>271</v>
      </c>
      <c r="G2228" t="s">
        <v>9</v>
      </c>
      <c r="H2228" s="1">
        <v>275</v>
      </c>
      <c r="I2228" s="1">
        <v>275</v>
      </c>
      <c r="J2228" s="1">
        <v>0.60745614035087703</v>
      </c>
      <c r="K2228" s="1">
        <v>0.60745614035087703</v>
      </c>
      <c r="L2228" t="s">
        <v>9</v>
      </c>
      <c r="M2228" t="s">
        <v>9</v>
      </c>
      <c r="N2228" t="s">
        <v>357</v>
      </c>
    </row>
    <row r="2229" spans="1:14" x14ac:dyDescent="0.25">
      <c r="A2229" t="s">
        <v>8</v>
      </c>
      <c r="B2229" t="s">
        <v>96</v>
      </c>
      <c r="C2229" t="s">
        <v>9</v>
      </c>
      <c r="D2229" t="s">
        <v>303</v>
      </c>
      <c r="E2229" t="s">
        <v>166</v>
      </c>
      <c r="F2229" t="s">
        <v>248</v>
      </c>
      <c r="G2229" t="s">
        <v>9</v>
      </c>
      <c r="H2229" s="1">
        <v>-1</v>
      </c>
      <c r="I2229" s="1">
        <v>0</v>
      </c>
      <c r="J2229" s="1">
        <v>-0.01</v>
      </c>
      <c r="K2229" s="1">
        <v>0</v>
      </c>
      <c r="L2229" t="s">
        <v>9</v>
      </c>
      <c r="M2229" t="s">
        <v>9</v>
      </c>
      <c r="N2229" t="s">
        <v>357</v>
      </c>
    </row>
    <row r="2230" spans="1:14" x14ac:dyDescent="0.25">
      <c r="A2230" t="s">
        <v>8</v>
      </c>
      <c r="B2230" t="s">
        <v>96</v>
      </c>
      <c r="C2230" t="s">
        <v>9</v>
      </c>
      <c r="D2230" t="s">
        <v>303</v>
      </c>
      <c r="E2230" t="s">
        <v>180</v>
      </c>
      <c r="F2230" t="s">
        <v>218</v>
      </c>
      <c r="G2230" t="s">
        <v>215</v>
      </c>
      <c r="H2230" s="1">
        <v>-1</v>
      </c>
      <c r="I2230" s="1">
        <v>0</v>
      </c>
      <c r="J2230" s="1">
        <v>-0.01</v>
      </c>
      <c r="K2230" s="1">
        <v>0</v>
      </c>
      <c r="L2230" t="s">
        <v>9</v>
      </c>
      <c r="M2230" t="s">
        <v>9</v>
      </c>
      <c r="N2230" t="s">
        <v>357</v>
      </c>
    </row>
    <row r="2231" spans="1:14" x14ac:dyDescent="0.25">
      <c r="A2231" t="s">
        <v>8</v>
      </c>
      <c r="B2231" t="s">
        <v>96</v>
      </c>
      <c r="C2231" t="s">
        <v>9</v>
      </c>
      <c r="D2231" t="s">
        <v>303</v>
      </c>
      <c r="E2231" t="s">
        <v>242</v>
      </c>
      <c r="F2231" t="s">
        <v>248</v>
      </c>
      <c r="G2231" t="s">
        <v>9</v>
      </c>
      <c r="H2231" s="1">
        <v>-1</v>
      </c>
      <c r="I2231" s="1">
        <v>0</v>
      </c>
      <c r="J2231" s="1">
        <v>-0.01</v>
      </c>
      <c r="K2231" s="1">
        <v>0</v>
      </c>
      <c r="L2231" t="s">
        <v>9</v>
      </c>
      <c r="M2231" t="s">
        <v>9</v>
      </c>
      <c r="N2231" t="s">
        <v>357</v>
      </c>
    </row>
    <row r="2232" spans="1:14" x14ac:dyDescent="0.25">
      <c r="A2232" t="s">
        <v>8</v>
      </c>
      <c r="B2232" t="s">
        <v>96</v>
      </c>
      <c r="C2232" t="s">
        <v>9</v>
      </c>
      <c r="D2232" t="s">
        <v>303</v>
      </c>
      <c r="E2232" t="s">
        <v>242</v>
      </c>
      <c r="F2232" t="s">
        <v>238</v>
      </c>
      <c r="G2232" t="s">
        <v>9</v>
      </c>
      <c r="H2232" s="1">
        <v>10</v>
      </c>
      <c r="I2232" s="1">
        <v>10</v>
      </c>
      <c r="J2232" s="1">
        <v>1.7543859649122799E-2</v>
      </c>
      <c r="K2232" s="1">
        <v>1.7543859649122799E-2</v>
      </c>
      <c r="L2232" t="s">
        <v>9</v>
      </c>
      <c r="M2232" t="s">
        <v>9</v>
      </c>
      <c r="N2232" t="s">
        <v>357</v>
      </c>
    </row>
    <row r="2233" spans="1:14" x14ac:dyDescent="0.25">
      <c r="A2233" t="s">
        <v>8</v>
      </c>
      <c r="B2233" t="s">
        <v>96</v>
      </c>
      <c r="C2233" t="s">
        <v>9</v>
      </c>
      <c r="D2233" t="s">
        <v>303</v>
      </c>
      <c r="E2233" t="s">
        <v>242</v>
      </c>
      <c r="F2233" t="s">
        <v>239</v>
      </c>
      <c r="G2233" t="s">
        <v>9</v>
      </c>
      <c r="H2233" s="1">
        <v>155</v>
      </c>
      <c r="I2233" s="1">
        <v>155</v>
      </c>
      <c r="J2233" s="1">
        <v>0.34429824561403499</v>
      </c>
      <c r="K2233" s="1">
        <v>0.34429824561403499</v>
      </c>
      <c r="L2233" t="s">
        <v>9</v>
      </c>
      <c r="M2233" t="s">
        <v>9</v>
      </c>
      <c r="N2233" t="s">
        <v>357</v>
      </c>
    </row>
    <row r="2234" spans="1:14" x14ac:dyDescent="0.25">
      <c r="A2234" t="s">
        <v>8</v>
      </c>
      <c r="B2234" t="s">
        <v>96</v>
      </c>
      <c r="C2234" t="s">
        <v>9</v>
      </c>
      <c r="D2234" t="s">
        <v>303</v>
      </c>
      <c r="E2234" t="s">
        <v>257</v>
      </c>
      <c r="F2234" t="s">
        <v>261</v>
      </c>
      <c r="G2234" t="s">
        <v>9</v>
      </c>
      <c r="H2234" s="1">
        <v>45</v>
      </c>
      <c r="I2234" s="1">
        <v>45</v>
      </c>
      <c r="J2234" s="1">
        <v>0.100877192982456</v>
      </c>
      <c r="K2234" s="1">
        <v>0.100877192982456</v>
      </c>
      <c r="L2234" t="s">
        <v>9</v>
      </c>
      <c r="M2234" t="s">
        <v>9</v>
      </c>
      <c r="N2234" t="s">
        <v>357</v>
      </c>
    </row>
    <row r="2235" spans="1:14" x14ac:dyDescent="0.25">
      <c r="A2235" t="s">
        <v>8</v>
      </c>
      <c r="B2235" t="s">
        <v>96</v>
      </c>
      <c r="C2235" t="s">
        <v>9</v>
      </c>
      <c r="D2235" t="s">
        <v>303</v>
      </c>
      <c r="E2235" t="s">
        <v>242</v>
      </c>
      <c r="F2235" t="s">
        <v>234</v>
      </c>
      <c r="G2235" t="s">
        <v>9</v>
      </c>
      <c r="H2235" s="1">
        <v>195</v>
      </c>
      <c r="I2235" s="1">
        <v>195</v>
      </c>
      <c r="J2235" s="1">
        <v>0.42324561403508798</v>
      </c>
      <c r="K2235" s="1">
        <v>0.42324561403508798</v>
      </c>
      <c r="L2235" t="s">
        <v>9</v>
      </c>
      <c r="M2235" t="s">
        <v>9</v>
      </c>
      <c r="N2235" t="s">
        <v>357</v>
      </c>
    </row>
    <row r="2236" spans="1:14" x14ac:dyDescent="0.25">
      <c r="A2236" t="s">
        <v>8</v>
      </c>
      <c r="B2236" t="s">
        <v>96</v>
      </c>
      <c r="C2236" t="s">
        <v>9</v>
      </c>
      <c r="D2236" t="s">
        <v>303</v>
      </c>
      <c r="E2236" t="s">
        <v>232</v>
      </c>
      <c r="F2236" t="s">
        <v>9</v>
      </c>
      <c r="G2236" t="s">
        <v>9</v>
      </c>
      <c r="H2236" s="1">
        <v>455</v>
      </c>
      <c r="I2236" s="1">
        <v>455</v>
      </c>
      <c r="J2236" s="1">
        <v>1</v>
      </c>
      <c r="K2236" s="1">
        <v>1</v>
      </c>
      <c r="L2236" t="s">
        <v>9</v>
      </c>
      <c r="M2236" t="s">
        <v>9</v>
      </c>
      <c r="N2236" t="s">
        <v>357</v>
      </c>
    </row>
    <row r="2237" spans="1:14" x14ac:dyDescent="0.25">
      <c r="A2237" t="s">
        <v>8</v>
      </c>
      <c r="B2237" t="s">
        <v>96</v>
      </c>
      <c r="C2237" t="s">
        <v>9</v>
      </c>
      <c r="D2237" t="s">
        <v>303</v>
      </c>
      <c r="E2237" t="s">
        <v>168</v>
      </c>
      <c r="F2237" t="s">
        <v>274</v>
      </c>
      <c r="G2237" t="s">
        <v>9</v>
      </c>
      <c r="H2237" s="1">
        <v>35</v>
      </c>
      <c r="I2237" s="1">
        <v>35</v>
      </c>
      <c r="J2237" s="1">
        <v>7.2368421052631596E-2</v>
      </c>
      <c r="K2237" s="1">
        <v>7.2368421052631596E-2</v>
      </c>
      <c r="L2237" t="s">
        <v>9</v>
      </c>
      <c r="M2237" t="s">
        <v>9</v>
      </c>
      <c r="N2237" t="s">
        <v>357</v>
      </c>
    </row>
    <row r="2238" spans="1:14" x14ac:dyDescent="0.25">
      <c r="A2238" t="s">
        <v>8</v>
      </c>
      <c r="B2238" t="s">
        <v>96</v>
      </c>
      <c r="C2238" t="s">
        <v>9</v>
      </c>
      <c r="D2238" t="s">
        <v>303</v>
      </c>
      <c r="E2238" t="s">
        <v>166</v>
      </c>
      <c r="F2238" t="s">
        <v>252</v>
      </c>
      <c r="G2238" t="s">
        <v>9</v>
      </c>
      <c r="H2238" s="1">
        <v>20</v>
      </c>
      <c r="I2238" s="1">
        <v>20</v>
      </c>
      <c r="J2238" s="1">
        <v>4.3859649122807001E-2</v>
      </c>
      <c r="K2238" s="1">
        <v>4.3859649122807001E-2</v>
      </c>
      <c r="L2238" t="s">
        <v>9</v>
      </c>
      <c r="M2238" t="s">
        <v>9</v>
      </c>
      <c r="N2238" t="s">
        <v>357</v>
      </c>
    </row>
    <row r="2239" spans="1:14" x14ac:dyDescent="0.25">
      <c r="A2239" t="s">
        <v>8</v>
      </c>
      <c r="B2239" t="s">
        <v>96</v>
      </c>
      <c r="C2239" t="s">
        <v>9</v>
      </c>
      <c r="D2239" t="s">
        <v>303</v>
      </c>
      <c r="E2239" t="s">
        <v>242</v>
      </c>
      <c r="F2239" t="s">
        <v>235</v>
      </c>
      <c r="G2239" t="s">
        <v>9</v>
      </c>
      <c r="H2239" s="1">
        <v>60</v>
      </c>
      <c r="I2239" s="1">
        <v>60</v>
      </c>
      <c r="J2239" s="1">
        <v>0.13157894736842099</v>
      </c>
      <c r="K2239" s="1">
        <v>0.13157894736842099</v>
      </c>
      <c r="L2239" t="s">
        <v>9</v>
      </c>
      <c r="M2239" t="s">
        <v>9</v>
      </c>
      <c r="N2239" t="s">
        <v>357</v>
      </c>
    </row>
    <row r="2240" spans="1:14" x14ac:dyDescent="0.25">
      <c r="A2240" t="s">
        <v>8</v>
      </c>
      <c r="B2240" t="s">
        <v>96</v>
      </c>
      <c r="C2240" t="s">
        <v>9</v>
      </c>
      <c r="D2240" t="s">
        <v>303</v>
      </c>
      <c r="E2240" t="s">
        <v>168</v>
      </c>
      <c r="F2240" t="s">
        <v>272</v>
      </c>
      <c r="G2240" t="s">
        <v>9</v>
      </c>
      <c r="H2240" s="1">
        <v>25</v>
      </c>
      <c r="I2240" s="1">
        <v>25</v>
      </c>
      <c r="J2240" s="1">
        <v>5.7017543859649099E-2</v>
      </c>
      <c r="K2240" s="1">
        <v>5.7017543859649099E-2</v>
      </c>
      <c r="L2240" t="s">
        <v>9</v>
      </c>
      <c r="M2240" t="s">
        <v>9</v>
      </c>
      <c r="N2240" t="s">
        <v>357</v>
      </c>
    </row>
    <row r="2241" spans="1:14" x14ac:dyDescent="0.25">
      <c r="A2241" t="s">
        <v>8</v>
      </c>
      <c r="B2241" t="s">
        <v>96</v>
      </c>
      <c r="C2241" t="s">
        <v>9</v>
      </c>
      <c r="D2241" t="s">
        <v>303</v>
      </c>
      <c r="E2241" t="s">
        <v>166</v>
      </c>
      <c r="F2241" t="s">
        <v>169</v>
      </c>
      <c r="G2241" t="s">
        <v>9</v>
      </c>
      <c r="H2241" s="1">
        <v>395</v>
      </c>
      <c r="I2241" s="1">
        <v>395</v>
      </c>
      <c r="J2241" s="1">
        <v>0.86403508771929804</v>
      </c>
      <c r="K2241" s="1">
        <v>0.86403508771929804</v>
      </c>
      <c r="L2241" t="s">
        <v>9</v>
      </c>
      <c r="M2241" t="s">
        <v>9</v>
      </c>
      <c r="N2241" t="s">
        <v>357</v>
      </c>
    </row>
    <row r="2242" spans="1:14" x14ac:dyDescent="0.25">
      <c r="A2242" t="s">
        <v>8</v>
      </c>
      <c r="B2242" t="s">
        <v>96</v>
      </c>
      <c r="C2242" t="s">
        <v>9</v>
      </c>
      <c r="D2242" t="s">
        <v>303</v>
      </c>
      <c r="E2242" t="s">
        <v>229</v>
      </c>
      <c r="F2242" t="s">
        <v>231</v>
      </c>
      <c r="G2242" t="s">
        <v>9</v>
      </c>
      <c r="H2242" s="1">
        <v>360</v>
      </c>
      <c r="I2242" s="1">
        <v>360</v>
      </c>
      <c r="J2242" s="1">
        <v>0.78508771929824595</v>
      </c>
      <c r="K2242" s="1">
        <v>0.78508771929824595</v>
      </c>
      <c r="L2242" t="s">
        <v>9</v>
      </c>
      <c r="M2242" t="s">
        <v>9</v>
      </c>
      <c r="N2242" t="s">
        <v>357</v>
      </c>
    </row>
    <row r="2243" spans="1:14" x14ac:dyDescent="0.25">
      <c r="A2243" t="s">
        <v>8</v>
      </c>
      <c r="B2243" t="s">
        <v>96</v>
      </c>
      <c r="C2243" t="s">
        <v>9</v>
      </c>
      <c r="D2243" t="s">
        <v>303</v>
      </c>
      <c r="E2243" t="s">
        <v>166</v>
      </c>
      <c r="F2243" t="s">
        <v>167</v>
      </c>
      <c r="G2243" t="s">
        <v>9</v>
      </c>
      <c r="H2243" s="1">
        <v>5</v>
      </c>
      <c r="I2243" s="1">
        <v>5</v>
      </c>
      <c r="J2243" s="1">
        <v>1.53508771929825E-2</v>
      </c>
      <c r="K2243" s="1">
        <v>1.53508771929825E-2</v>
      </c>
      <c r="L2243" t="s">
        <v>9</v>
      </c>
      <c r="M2243" t="s">
        <v>9</v>
      </c>
      <c r="N2243" t="s">
        <v>357</v>
      </c>
    </row>
    <row r="2244" spans="1:14" x14ac:dyDescent="0.25">
      <c r="A2244" t="s">
        <v>8</v>
      </c>
      <c r="B2244" t="s">
        <v>96</v>
      </c>
      <c r="C2244" t="s">
        <v>9</v>
      </c>
      <c r="D2244" t="s">
        <v>303</v>
      </c>
      <c r="E2244" t="s">
        <v>166</v>
      </c>
      <c r="F2244" t="s">
        <v>171</v>
      </c>
      <c r="G2244" t="s">
        <v>9</v>
      </c>
      <c r="H2244" s="1">
        <v>5</v>
      </c>
      <c r="I2244" s="1">
        <v>5</v>
      </c>
      <c r="J2244" s="1">
        <v>1.3157894736842099E-2</v>
      </c>
      <c r="K2244" s="1">
        <v>1.3157894736842099E-2</v>
      </c>
      <c r="L2244" t="s">
        <v>9</v>
      </c>
      <c r="M2244" t="s">
        <v>9</v>
      </c>
      <c r="N2244" t="s">
        <v>357</v>
      </c>
    </row>
    <row r="2245" spans="1:14" x14ac:dyDescent="0.25">
      <c r="A2245" t="s">
        <v>8</v>
      </c>
      <c r="B2245" t="s">
        <v>96</v>
      </c>
      <c r="C2245" t="s">
        <v>9</v>
      </c>
      <c r="D2245" t="s">
        <v>303</v>
      </c>
      <c r="E2245" t="s">
        <v>257</v>
      </c>
      <c r="F2245" t="s">
        <v>260</v>
      </c>
      <c r="G2245" t="s">
        <v>9</v>
      </c>
      <c r="H2245" s="1">
        <v>100</v>
      </c>
      <c r="I2245" s="1">
        <v>100</v>
      </c>
      <c r="J2245" s="1">
        <v>0.21929824561403499</v>
      </c>
      <c r="K2245" s="1">
        <v>0.21929824561403499</v>
      </c>
      <c r="L2245" t="s">
        <v>9</v>
      </c>
      <c r="M2245" t="s">
        <v>9</v>
      </c>
      <c r="N2245" t="s">
        <v>357</v>
      </c>
    </row>
    <row r="2246" spans="1:14" x14ac:dyDescent="0.25">
      <c r="A2246" t="s">
        <v>8</v>
      </c>
      <c r="B2246" t="s">
        <v>97</v>
      </c>
      <c r="C2246" t="s">
        <v>9</v>
      </c>
      <c r="D2246" t="s">
        <v>133</v>
      </c>
      <c r="E2246" t="s">
        <v>353</v>
      </c>
      <c r="F2246" t="s">
        <v>228</v>
      </c>
      <c r="G2246" t="s">
        <v>9</v>
      </c>
      <c r="H2246" s="1">
        <v>10</v>
      </c>
      <c r="I2246" s="1">
        <v>10</v>
      </c>
      <c r="J2246" s="1">
        <v>3.7656903765690398E-2</v>
      </c>
      <c r="K2246" s="1">
        <v>3.7656903765690398E-2</v>
      </c>
      <c r="L2246" t="s">
        <v>9</v>
      </c>
      <c r="M2246" t="s">
        <v>9</v>
      </c>
      <c r="N2246" t="s">
        <v>357</v>
      </c>
    </row>
    <row r="2247" spans="1:14" x14ac:dyDescent="0.25">
      <c r="A2247" t="s">
        <v>8</v>
      </c>
      <c r="B2247" t="s">
        <v>97</v>
      </c>
      <c r="C2247" t="s">
        <v>9</v>
      </c>
      <c r="D2247" t="s">
        <v>133</v>
      </c>
      <c r="E2247" t="s">
        <v>166</v>
      </c>
      <c r="F2247" t="s">
        <v>171</v>
      </c>
      <c r="G2247" t="s">
        <v>9</v>
      </c>
      <c r="H2247" s="1">
        <v>-1</v>
      </c>
      <c r="I2247" s="1">
        <v>0</v>
      </c>
      <c r="J2247" s="1">
        <v>-0.01</v>
      </c>
      <c r="K2247" s="1">
        <v>0</v>
      </c>
      <c r="L2247" t="s">
        <v>9</v>
      </c>
      <c r="M2247" t="s">
        <v>9</v>
      </c>
      <c r="N2247" t="s">
        <v>357</v>
      </c>
    </row>
    <row r="2248" spans="1:14" x14ac:dyDescent="0.25">
      <c r="A2248" t="s">
        <v>8</v>
      </c>
      <c r="B2248" t="s">
        <v>97</v>
      </c>
      <c r="C2248" t="s">
        <v>9</v>
      </c>
      <c r="D2248" t="s">
        <v>133</v>
      </c>
      <c r="E2248" t="s">
        <v>166</v>
      </c>
      <c r="F2248" t="s">
        <v>253</v>
      </c>
      <c r="G2248" t="s">
        <v>9</v>
      </c>
      <c r="H2248" s="1">
        <v>25</v>
      </c>
      <c r="I2248" s="1">
        <v>25</v>
      </c>
      <c r="J2248" s="1">
        <v>9.6234309623431005E-2</v>
      </c>
      <c r="K2248" s="1">
        <v>9.6234309623431005E-2</v>
      </c>
      <c r="L2248" t="s">
        <v>9</v>
      </c>
      <c r="M2248" t="s">
        <v>9</v>
      </c>
      <c r="N2248" t="s">
        <v>357</v>
      </c>
    </row>
    <row r="2249" spans="1:14" x14ac:dyDescent="0.25">
      <c r="A2249" t="s">
        <v>8</v>
      </c>
      <c r="B2249" t="s">
        <v>97</v>
      </c>
      <c r="C2249" t="s">
        <v>9</v>
      </c>
      <c r="D2249" t="s">
        <v>133</v>
      </c>
      <c r="E2249" t="s">
        <v>257</v>
      </c>
      <c r="F2249" t="s">
        <v>260</v>
      </c>
      <c r="G2249" t="s">
        <v>9</v>
      </c>
      <c r="H2249" s="1">
        <v>90</v>
      </c>
      <c r="I2249" s="1">
        <v>90</v>
      </c>
      <c r="J2249" s="1">
        <v>0.37238493723849397</v>
      </c>
      <c r="K2249" s="1">
        <v>0.37238493723849397</v>
      </c>
      <c r="L2249" t="s">
        <v>9</v>
      </c>
      <c r="M2249" t="s">
        <v>9</v>
      </c>
      <c r="N2249" t="s">
        <v>357</v>
      </c>
    </row>
    <row r="2250" spans="1:14" x14ac:dyDescent="0.25">
      <c r="A2250" t="s">
        <v>8</v>
      </c>
      <c r="B2250" t="s">
        <v>97</v>
      </c>
      <c r="C2250" t="s">
        <v>9</v>
      </c>
      <c r="D2250" t="s">
        <v>133</v>
      </c>
      <c r="E2250" t="s">
        <v>257</v>
      </c>
      <c r="F2250" t="s">
        <v>258</v>
      </c>
      <c r="G2250" t="s">
        <v>9</v>
      </c>
      <c r="H2250" s="1">
        <v>25</v>
      </c>
      <c r="I2250" s="1">
        <v>25</v>
      </c>
      <c r="J2250" s="1">
        <v>9.6234309623431005E-2</v>
      </c>
      <c r="K2250" s="1">
        <v>9.6234309623431005E-2</v>
      </c>
      <c r="L2250" t="s">
        <v>9</v>
      </c>
      <c r="M2250" t="s">
        <v>9</v>
      </c>
      <c r="N2250" t="s">
        <v>357</v>
      </c>
    </row>
    <row r="2251" spans="1:14" x14ac:dyDescent="0.25">
      <c r="A2251" t="s">
        <v>8</v>
      </c>
      <c r="B2251" t="s">
        <v>97</v>
      </c>
      <c r="C2251" t="s">
        <v>9</v>
      </c>
      <c r="D2251" t="s">
        <v>133</v>
      </c>
      <c r="E2251" t="s">
        <v>229</v>
      </c>
      <c r="F2251" t="s">
        <v>231</v>
      </c>
      <c r="G2251" t="s">
        <v>9</v>
      </c>
      <c r="H2251" s="1">
        <v>220</v>
      </c>
      <c r="I2251" s="1">
        <v>220</v>
      </c>
      <c r="J2251" s="1">
        <v>0.92887029288702905</v>
      </c>
      <c r="K2251" s="1">
        <v>0.92887029288702905</v>
      </c>
      <c r="L2251" t="s">
        <v>9</v>
      </c>
      <c r="M2251" t="s">
        <v>9</v>
      </c>
      <c r="N2251" t="s">
        <v>357</v>
      </c>
    </row>
    <row r="2252" spans="1:14" x14ac:dyDescent="0.25">
      <c r="A2252" t="s">
        <v>8</v>
      </c>
      <c r="B2252" t="s">
        <v>97</v>
      </c>
      <c r="C2252" t="s">
        <v>9</v>
      </c>
      <c r="D2252" t="s">
        <v>133</v>
      </c>
      <c r="E2252" t="s">
        <v>172</v>
      </c>
      <c r="F2252" t="s">
        <v>9</v>
      </c>
      <c r="G2252" t="s">
        <v>9</v>
      </c>
      <c r="H2252" s="1" t="s">
        <v>9</v>
      </c>
      <c r="I2252" t="s">
        <v>9</v>
      </c>
      <c r="J2252" t="s">
        <v>9</v>
      </c>
      <c r="K2252" t="s">
        <v>9</v>
      </c>
      <c r="L2252">
        <v>7.1428599999999998</v>
      </c>
      <c r="M2252">
        <v>6</v>
      </c>
      <c r="N2252" t="s">
        <v>357</v>
      </c>
    </row>
    <row r="2253" spans="1:14" x14ac:dyDescent="0.25">
      <c r="A2253" t="s">
        <v>8</v>
      </c>
      <c r="B2253" t="s">
        <v>97</v>
      </c>
      <c r="C2253" t="s">
        <v>9</v>
      </c>
      <c r="D2253" t="s">
        <v>133</v>
      </c>
      <c r="E2253" t="s">
        <v>165</v>
      </c>
      <c r="F2253" t="s">
        <v>9</v>
      </c>
      <c r="G2253" t="s">
        <v>9</v>
      </c>
      <c r="H2253" t="s">
        <v>9</v>
      </c>
      <c r="I2253" t="s">
        <v>9</v>
      </c>
      <c r="J2253" t="s">
        <v>9</v>
      </c>
      <c r="K2253" t="s">
        <v>9</v>
      </c>
      <c r="L2253" s="1">
        <v>30.790790000000001</v>
      </c>
      <c r="M2253" s="1">
        <v>31</v>
      </c>
      <c r="N2253" t="s">
        <v>357</v>
      </c>
    </row>
    <row r="2254" spans="1:14" x14ac:dyDescent="0.25">
      <c r="A2254" t="s">
        <v>8</v>
      </c>
      <c r="B2254" t="s">
        <v>97</v>
      </c>
      <c r="C2254" t="s">
        <v>9</v>
      </c>
      <c r="D2254" t="s">
        <v>133</v>
      </c>
      <c r="E2254" t="s">
        <v>10</v>
      </c>
      <c r="F2254" t="s">
        <v>240</v>
      </c>
      <c r="G2254" t="s">
        <v>9</v>
      </c>
      <c r="H2254" s="1">
        <v>1</v>
      </c>
      <c r="I2254" s="1" t="s">
        <v>9</v>
      </c>
      <c r="J2254" s="1" t="s">
        <v>9</v>
      </c>
      <c r="K2254" s="1" t="s">
        <v>9</v>
      </c>
      <c r="L2254" t="s">
        <v>9</v>
      </c>
      <c r="M2254" t="s">
        <v>9</v>
      </c>
      <c r="N2254" t="s">
        <v>357</v>
      </c>
    </row>
    <row r="2255" spans="1:14" x14ac:dyDescent="0.25">
      <c r="A2255" t="s">
        <v>8</v>
      </c>
      <c r="B2255" t="s">
        <v>97</v>
      </c>
      <c r="C2255" t="s">
        <v>9</v>
      </c>
      <c r="D2255" t="s">
        <v>133</v>
      </c>
      <c r="E2255" t="s">
        <v>257</v>
      </c>
      <c r="F2255" t="s">
        <v>228</v>
      </c>
      <c r="G2255" t="s">
        <v>9</v>
      </c>
      <c r="H2255" s="1">
        <v>-1</v>
      </c>
      <c r="I2255" s="1">
        <v>0</v>
      </c>
      <c r="J2255" s="1">
        <v>-0.01</v>
      </c>
      <c r="K2255" s="1">
        <v>0</v>
      </c>
      <c r="L2255" t="s">
        <v>9</v>
      </c>
      <c r="M2255" t="s">
        <v>9</v>
      </c>
      <c r="N2255" t="s">
        <v>357</v>
      </c>
    </row>
    <row r="2256" spans="1:14" x14ac:dyDescent="0.25">
      <c r="A2256" t="s">
        <v>8</v>
      </c>
      <c r="B2256" t="s">
        <v>97</v>
      </c>
      <c r="C2256" t="s">
        <v>9</v>
      </c>
      <c r="D2256" t="s">
        <v>133</v>
      </c>
      <c r="E2256" t="s">
        <v>257</v>
      </c>
      <c r="F2256" t="s">
        <v>340</v>
      </c>
      <c r="G2256" t="s">
        <v>9</v>
      </c>
      <c r="H2256" s="1">
        <v>-1</v>
      </c>
      <c r="I2256" s="1">
        <v>0</v>
      </c>
      <c r="J2256" s="1">
        <v>-0.01</v>
      </c>
      <c r="K2256" s="1">
        <v>0</v>
      </c>
      <c r="L2256" t="s">
        <v>9</v>
      </c>
      <c r="M2256" t="s">
        <v>9</v>
      </c>
      <c r="N2256" t="s">
        <v>357</v>
      </c>
    </row>
    <row r="2257" spans="1:14" x14ac:dyDescent="0.25">
      <c r="A2257" t="s">
        <v>8</v>
      </c>
      <c r="B2257" t="s">
        <v>97</v>
      </c>
      <c r="C2257" t="s">
        <v>9</v>
      </c>
      <c r="D2257" t="s">
        <v>133</v>
      </c>
      <c r="E2257" t="s">
        <v>229</v>
      </c>
      <c r="F2257" t="s">
        <v>217</v>
      </c>
      <c r="G2257" t="s">
        <v>9</v>
      </c>
      <c r="H2257" s="1">
        <v>-1</v>
      </c>
      <c r="I2257" s="1">
        <v>0</v>
      </c>
      <c r="J2257" s="1">
        <v>-0.01</v>
      </c>
      <c r="K2257" s="1">
        <v>0</v>
      </c>
      <c r="L2257" t="s">
        <v>9</v>
      </c>
      <c r="M2257" t="s">
        <v>9</v>
      </c>
      <c r="N2257" t="s">
        <v>357</v>
      </c>
    </row>
    <row r="2258" spans="1:14" x14ac:dyDescent="0.25">
      <c r="A2258" t="s">
        <v>8</v>
      </c>
      <c r="B2258" t="s">
        <v>97</v>
      </c>
      <c r="C2258" t="s">
        <v>9</v>
      </c>
      <c r="D2258" t="s">
        <v>133</v>
      </c>
      <c r="E2258" t="s">
        <v>166</v>
      </c>
      <c r="F2258" t="s">
        <v>254</v>
      </c>
      <c r="G2258" t="s">
        <v>9</v>
      </c>
      <c r="H2258" s="1">
        <v>30</v>
      </c>
      <c r="I2258" s="1">
        <v>30</v>
      </c>
      <c r="J2258" s="1">
        <v>0.121338912133891</v>
      </c>
      <c r="K2258" s="1">
        <v>0.121338912133891</v>
      </c>
      <c r="L2258" t="s">
        <v>9</v>
      </c>
      <c r="M2258" t="s">
        <v>9</v>
      </c>
      <c r="N2258" t="s">
        <v>357</v>
      </c>
    </row>
    <row r="2259" spans="1:14" x14ac:dyDescent="0.25">
      <c r="A2259" t="s">
        <v>8</v>
      </c>
      <c r="B2259" t="s">
        <v>97</v>
      </c>
      <c r="C2259" t="s">
        <v>9</v>
      </c>
      <c r="D2259" t="s">
        <v>133</v>
      </c>
      <c r="E2259" t="s">
        <v>166</v>
      </c>
      <c r="F2259" t="s">
        <v>167</v>
      </c>
      <c r="G2259" t="s">
        <v>9</v>
      </c>
      <c r="H2259" s="1">
        <v>10</v>
      </c>
      <c r="I2259" s="1">
        <v>10</v>
      </c>
      <c r="J2259" s="1">
        <v>3.3472803347280297E-2</v>
      </c>
      <c r="K2259" s="1">
        <v>3.3472803347280297E-2</v>
      </c>
      <c r="L2259" t="s">
        <v>9</v>
      </c>
      <c r="M2259" t="s">
        <v>9</v>
      </c>
      <c r="N2259" t="s">
        <v>357</v>
      </c>
    </row>
    <row r="2260" spans="1:14" x14ac:dyDescent="0.25">
      <c r="A2260" t="s">
        <v>8</v>
      </c>
      <c r="B2260" t="s">
        <v>97</v>
      </c>
      <c r="C2260" t="s">
        <v>9</v>
      </c>
      <c r="D2260" t="s">
        <v>133</v>
      </c>
      <c r="E2260" t="s">
        <v>166</v>
      </c>
      <c r="F2260" t="s">
        <v>169</v>
      </c>
      <c r="G2260" t="s">
        <v>9</v>
      </c>
      <c r="H2260" s="1">
        <v>165</v>
      </c>
      <c r="I2260" s="1">
        <v>165</v>
      </c>
      <c r="J2260" s="1">
        <v>0.69456066945606698</v>
      </c>
      <c r="K2260" s="1">
        <v>0.69456066945606698</v>
      </c>
      <c r="L2260" t="s">
        <v>9</v>
      </c>
      <c r="M2260" t="s">
        <v>9</v>
      </c>
      <c r="N2260" t="s">
        <v>357</v>
      </c>
    </row>
    <row r="2261" spans="1:14" x14ac:dyDescent="0.25">
      <c r="A2261" t="s">
        <v>8</v>
      </c>
      <c r="B2261" t="s">
        <v>97</v>
      </c>
      <c r="C2261" t="s">
        <v>9</v>
      </c>
      <c r="D2261" t="s">
        <v>133</v>
      </c>
      <c r="E2261" t="s">
        <v>242</v>
      </c>
      <c r="F2261" t="s">
        <v>236</v>
      </c>
      <c r="G2261" t="s">
        <v>9</v>
      </c>
      <c r="H2261" s="1">
        <v>-1</v>
      </c>
      <c r="I2261" s="1">
        <v>0</v>
      </c>
      <c r="J2261" s="1">
        <v>-0.01</v>
      </c>
      <c r="K2261" s="1">
        <v>0</v>
      </c>
      <c r="L2261" t="s">
        <v>9</v>
      </c>
      <c r="M2261" t="s">
        <v>9</v>
      </c>
      <c r="N2261" t="s">
        <v>357</v>
      </c>
    </row>
    <row r="2262" spans="1:14" x14ac:dyDescent="0.25">
      <c r="A2262" t="s">
        <v>8</v>
      </c>
      <c r="B2262" t="s">
        <v>97</v>
      </c>
      <c r="C2262" t="s">
        <v>9</v>
      </c>
      <c r="D2262" t="s">
        <v>133</v>
      </c>
      <c r="E2262" t="s">
        <v>257</v>
      </c>
      <c r="F2262" t="s">
        <v>280</v>
      </c>
      <c r="G2262" t="s">
        <v>9</v>
      </c>
      <c r="H2262" s="1">
        <v>-1</v>
      </c>
      <c r="I2262" s="1">
        <v>0</v>
      </c>
      <c r="J2262" s="1">
        <v>-0.01</v>
      </c>
      <c r="K2262" s="1">
        <v>0</v>
      </c>
      <c r="L2262" t="s">
        <v>9</v>
      </c>
      <c r="M2262" t="s">
        <v>9</v>
      </c>
      <c r="N2262" t="s">
        <v>357</v>
      </c>
    </row>
    <row r="2263" spans="1:14" x14ac:dyDescent="0.25">
      <c r="A2263" t="s">
        <v>8</v>
      </c>
      <c r="B2263" t="s">
        <v>97</v>
      </c>
      <c r="C2263" t="s">
        <v>9</v>
      </c>
      <c r="D2263" t="s">
        <v>133</v>
      </c>
      <c r="E2263" t="s">
        <v>168</v>
      </c>
      <c r="F2263" t="s">
        <v>248</v>
      </c>
      <c r="G2263" t="s">
        <v>9</v>
      </c>
      <c r="H2263" s="1">
        <v>-1</v>
      </c>
      <c r="I2263" s="1">
        <v>0</v>
      </c>
      <c r="J2263" s="1">
        <v>-0.01</v>
      </c>
      <c r="K2263" s="1">
        <v>0</v>
      </c>
      <c r="L2263" t="s">
        <v>9</v>
      </c>
      <c r="M2263" t="s">
        <v>9</v>
      </c>
      <c r="N2263" t="s">
        <v>357</v>
      </c>
    </row>
    <row r="2264" spans="1:14" x14ac:dyDescent="0.25">
      <c r="A2264" t="s">
        <v>8</v>
      </c>
      <c r="B2264" t="s">
        <v>97</v>
      </c>
      <c r="C2264" t="s">
        <v>9</v>
      </c>
      <c r="D2264" t="s">
        <v>133</v>
      </c>
      <c r="E2264" t="s">
        <v>166</v>
      </c>
      <c r="F2264" t="s">
        <v>248</v>
      </c>
      <c r="G2264" t="s">
        <v>9</v>
      </c>
      <c r="H2264" s="1">
        <v>-1</v>
      </c>
      <c r="I2264" s="1">
        <v>0</v>
      </c>
      <c r="J2264" s="1">
        <v>-0.01</v>
      </c>
      <c r="K2264" s="1">
        <v>0</v>
      </c>
      <c r="L2264" t="s">
        <v>9</v>
      </c>
      <c r="M2264" t="s">
        <v>9</v>
      </c>
      <c r="N2264" t="s">
        <v>357</v>
      </c>
    </row>
    <row r="2265" spans="1:14" x14ac:dyDescent="0.25">
      <c r="A2265" t="s">
        <v>8</v>
      </c>
      <c r="B2265" t="s">
        <v>97</v>
      </c>
      <c r="C2265" t="s">
        <v>9</v>
      </c>
      <c r="D2265" t="s">
        <v>133</v>
      </c>
      <c r="E2265" t="s">
        <v>257</v>
      </c>
      <c r="F2265" t="s">
        <v>259</v>
      </c>
      <c r="G2265" t="s">
        <v>9</v>
      </c>
      <c r="H2265" s="1">
        <v>70</v>
      </c>
      <c r="I2265" s="1">
        <v>70</v>
      </c>
      <c r="J2265" s="1">
        <v>0.30125523012552302</v>
      </c>
      <c r="K2265" s="1">
        <v>0.30125523012552302</v>
      </c>
      <c r="L2265" t="s">
        <v>9</v>
      </c>
      <c r="M2265" t="s">
        <v>9</v>
      </c>
      <c r="N2265" t="s">
        <v>357</v>
      </c>
    </row>
    <row r="2266" spans="1:14" x14ac:dyDescent="0.25">
      <c r="A2266" t="s">
        <v>8</v>
      </c>
      <c r="B2266" t="s">
        <v>97</v>
      </c>
      <c r="C2266" t="s">
        <v>9</v>
      </c>
      <c r="D2266" t="s">
        <v>133</v>
      </c>
      <c r="E2266" t="s">
        <v>242</v>
      </c>
      <c r="F2266" t="s">
        <v>237</v>
      </c>
      <c r="G2266" t="s">
        <v>9</v>
      </c>
      <c r="H2266" s="1">
        <v>10</v>
      </c>
      <c r="I2266" s="1">
        <v>10</v>
      </c>
      <c r="J2266" s="1">
        <v>4.6025104602510497E-2</v>
      </c>
      <c r="K2266" s="1">
        <v>4.6025104602510497E-2</v>
      </c>
      <c r="L2266" t="s">
        <v>9</v>
      </c>
      <c r="M2266" t="s">
        <v>9</v>
      </c>
      <c r="N2266" t="s">
        <v>357</v>
      </c>
    </row>
    <row r="2267" spans="1:14" x14ac:dyDescent="0.25">
      <c r="A2267" t="s">
        <v>8</v>
      </c>
      <c r="B2267" t="s">
        <v>97</v>
      </c>
      <c r="C2267" t="s">
        <v>9</v>
      </c>
      <c r="D2267" t="s">
        <v>133</v>
      </c>
      <c r="E2267" t="s">
        <v>353</v>
      </c>
      <c r="F2267" t="s">
        <v>16</v>
      </c>
      <c r="G2267" t="s">
        <v>9</v>
      </c>
      <c r="H2267" s="1">
        <v>-1</v>
      </c>
      <c r="I2267" s="1">
        <v>0</v>
      </c>
      <c r="J2267" s="1">
        <v>-0.01</v>
      </c>
      <c r="K2267" s="1">
        <v>0</v>
      </c>
      <c r="L2267" t="s">
        <v>9</v>
      </c>
      <c r="M2267" t="s">
        <v>9</v>
      </c>
      <c r="N2267" t="s">
        <v>357</v>
      </c>
    </row>
    <row r="2268" spans="1:14" x14ac:dyDescent="0.25">
      <c r="A2268" t="s">
        <v>8</v>
      </c>
      <c r="B2268" t="s">
        <v>97</v>
      </c>
      <c r="C2268" t="s">
        <v>9</v>
      </c>
      <c r="D2268" t="s">
        <v>133</v>
      </c>
      <c r="E2268" t="s">
        <v>242</v>
      </c>
      <c r="F2268" t="s">
        <v>235</v>
      </c>
      <c r="G2268" t="s">
        <v>9</v>
      </c>
      <c r="H2268" s="1">
        <v>25</v>
      </c>
      <c r="I2268" s="1">
        <v>25</v>
      </c>
      <c r="J2268" s="1">
        <v>0.104602510460251</v>
      </c>
      <c r="K2268" s="1">
        <v>0.104602510460251</v>
      </c>
      <c r="L2268" t="s">
        <v>9</v>
      </c>
      <c r="M2268" t="s">
        <v>9</v>
      </c>
      <c r="N2268" t="s">
        <v>357</v>
      </c>
    </row>
    <row r="2269" spans="1:14" x14ac:dyDescent="0.25">
      <c r="A2269" t="s">
        <v>8</v>
      </c>
      <c r="B2269" t="s">
        <v>97</v>
      </c>
      <c r="C2269" t="s">
        <v>9</v>
      </c>
      <c r="D2269" t="s">
        <v>133</v>
      </c>
      <c r="E2269" t="s">
        <v>242</v>
      </c>
      <c r="F2269" t="s">
        <v>234</v>
      </c>
      <c r="G2269" t="s">
        <v>9</v>
      </c>
      <c r="H2269" s="1">
        <v>10</v>
      </c>
      <c r="I2269" s="1">
        <v>10</v>
      </c>
      <c r="J2269" s="1">
        <v>4.6025104602510497E-2</v>
      </c>
      <c r="K2269" s="1">
        <v>4.6025104602510497E-2</v>
      </c>
      <c r="L2269" t="s">
        <v>9</v>
      </c>
      <c r="M2269" t="s">
        <v>9</v>
      </c>
      <c r="N2269" t="s">
        <v>357</v>
      </c>
    </row>
    <row r="2270" spans="1:14" x14ac:dyDescent="0.25">
      <c r="A2270" t="s">
        <v>8</v>
      </c>
      <c r="B2270" t="s">
        <v>97</v>
      </c>
      <c r="C2270" t="s">
        <v>9</v>
      </c>
      <c r="D2270" t="s">
        <v>133</v>
      </c>
      <c r="E2270" t="s">
        <v>257</v>
      </c>
      <c r="F2270" t="s">
        <v>261</v>
      </c>
      <c r="G2270" t="s">
        <v>9</v>
      </c>
      <c r="H2270" s="1">
        <v>50</v>
      </c>
      <c r="I2270" s="1">
        <v>50</v>
      </c>
      <c r="J2270" s="1">
        <v>0.20083682008368201</v>
      </c>
      <c r="K2270" s="1">
        <v>0.20083682008368201</v>
      </c>
      <c r="L2270" t="s">
        <v>9</v>
      </c>
      <c r="M2270" t="s">
        <v>9</v>
      </c>
      <c r="N2270" t="s">
        <v>357</v>
      </c>
    </row>
    <row r="2271" spans="1:14" x14ac:dyDescent="0.25">
      <c r="A2271" t="s">
        <v>8</v>
      </c>
      <c r="B2271" t="s">
        <v>97</v>
      </c>
      <c r="C2271" t="s">
        <v>9</v>
      </c>
      <c r="D2271" t="s">
        <v>133</v>
      </c>
      <c r="E2271" t="s">
        <v>166</v>
      </c>
      <c r="F2271" t="s">
        <v>252</v>
      </c>
      <c r="G2271" t="s">
        <v>9</v>
      </c>
      <c r="H2271" s="1">
        <v>-1</v>
      </c>
      <c r="I2271" s="1">
        <v>0</v>
      </c>
      <c r="J2271" s="1">
        <v>-0.01</v>
      </c>
      <c r="K2271" s="1">
        <v>0</v>
      </c>
      <c r="L2271" t="s">
        <v>9</v>
      </c>
      <c r="M2271" t="s">
        <v>9</v>
      </c>
      <c r="N2271" t="s">
        <v>357</v>
      </c>
    </row>
    <row r="2272" spans="1:14" x14ac:dyDescent="0.25">
      <c r="A2272" t="s">
        <v>8</v>
      </c>
      <c r="B2272" t="s">
        <v>97</v>
      </c>
      <c r="C2272" t="s">
        <v>9</v>
      </c>
      <c r="D2272" t="s">
        <v>133</v>
      </c>
      <c r="E2272" t="s">
        <v>232</v>
      </c>
      <c r="F2272" t="s">
        <v>9</v>
      </c>
      <c r="G2272" t="s">
        <v>9</v>
      </c>
      <c r="H2272" s="1">
        <v>240</v>
      </c>
      <c r="I2272" s="1">
        <v>240</v>
      </c>
      <c r="J2272" s="1">
        <v>1</v>
      </c>
      <c r="K2272" s="1">
        <v>1</v>
      </c>
      <c r="L2272" t="s">
        <v>9</v>
      </c>
      <c r="M2272" t="s">
        <v>9</v>
      </c>
      <c r="N2272" t="s">
        <v>357</v>
      </c>
    </row>
    <row r="2273" spans="1:14" x14ac:dyDescent="0.25">
      <c r="A2273" t="s">
        <v>8</v>
      </c>
      <c r="B2273" t="s">
        <v>97</v>
      </c>
      <c r="C2273" t="s">
        <v>9</v>
      </c>
      <c r="D2273" t="s">
        <v>133</v>
      </c>
      <c r="E2273" t="s">
        <v>353</v>
      </c>
      <c r="F2273" t="s">
        <v>14</v>
      </c>
      <c r="G2273" t="s">
        <v>9</v>
      </c>
      <c r="H2273" s="1">
        <v>110</v>
      </c>
      <c r="I2273" s="1">
        <v>110</v>
      </c>
      <c r="J2273" s="1">
        <v>0.45606694560669497</v>
      </c>
      <c r="K2273" s="1">
        <v>0.45606694560669497</v>
      </c>
      <c r="L2273" t="s">
        <v>9</v>
      </c>
      <c r="M2273" t="s">
        <v>9</v>
      </c>
      <c r="N2273" t="s">
        <v>357</v>
      </c>
    </row>
    <row r="2274" spans="1:14" x14ac:dyDescent="0.25">
      <c r="A2274" t="s">
        <v>8</v>
      </c>
      <c r="B2274" t="s">
        <v>97</v>
      </c>
      <c r="C2274" t="s">
        <v>9</v>
      </c>
      <c r="D2274" t="s">
        <v>133</v>
      </c>
      <c r="E2274" t="s">
        <v>242</v>
      </c>
      <c r="F2274" t="s">
        <v>239</v>
      </c>
      <c r="G2274" t="s">
        <v>9</v>
      </c>
      <c r="H2274" s="1">
        <v>115</v>
      </c>
      <c r="I2274" s="1">
        <v>115</v>
      </c>
      <c r="J2274" s="1">
        <v>0.47280334728033502</v>
      </c>
      <c r="K2274" s="1">
        <v>0.47280334728033502</v>
      </c>
      <c r="L2274" t="s">
        <v>9</v>
      </c>
      <c r="M2274" t="s">
        <v>9</v>
      </c>
      <c r="N2274" t="s">
        <v>357</v>
      </c>
    </row>
    <row r="2275" spans="1:14" x14ac:dyDescent="0.25">
      <c r="A2275" t="s">
        <v>8</v>
      </c>
      <c r="B2275" t="s">
        <v>97</v>
      </c>
      <c r="C2275" t="s">
        <v>9</v>
      </c>
      <c r="D2275" t="s">
        <v>133</v>
      </c>
      <c r="E2275" t="s">
        <v>180</v>
      </c>
      <c r="F2275" t="s">
        <v>219</v>
      </c>
      <c r="G2275" t="s">
        <v>216</v>
      </c>
      <c r="H2275" s="1">
        <v>5</v>
      </c>
      <c r="I2275" s="1">
        <v>5</v>
      </c>
      <c r="J2275" s="1">
        <v>2.0920502092050201E-2</v>
      </c>
      <c r="K2275" s="1">
        <v>2.0920502092050201E-2</v>
      </c>
      <c r="L2275" t="s">
        <v>9</v>
      </c>
      <c r="M2275" t="s">
        <v>9</v>
      </c>
      <c r="N2275" t="s">
        <v>357</v>
      </c>
    </row>
    <row r="2276" spans="1:14" x14ac:dyDescent="0.25">
      <c r="A2276" t="s">
        <v>8</v>
      </c>
      <c r="B2276" t="s">
        <v>97</v>
      </c>
      <c r="C2276" t="s">
        <v>9</v>
      </c>
      <c r="D2276" t="s">
        <v>133</v>
      </c>
      <c r="E2276" t="s">
        <v>180</v>
      </c>
      <c r="F2276" t="s">
        <v>218</v>
      </c>
      <c r="G2276" t="s">
        <v>215</v>
      </c>
      <c r="H2276" s="1">
        <v>215</v>
      </c>
      <c r="I2276" s="1">
        <v>215</v>
      </c>
      <c r="J2276" s="1">
        <v>0.90794979079497895</v>
      </c>
      <c r="K2276" s="1">
        <v>0.90794979079497895</v>
      </c>
      <c r="L2276" t="s">
        <v>9</v>
      </c>
      <c r="M2276" t="s">
        <v>9</v>
      </c>
      <c r="N2276" t="s">
        <v>357</v>
      </c>
    </row>
    <row r="2277" spans="1:14" x14ac:dyDescent="0.25">
      <c r="A2277" t="s">
        <v>8</v>
      </c>
      <c r="B2277" t="s">
        <v>97</v>
      </c>
      <c r="C2277" t="s">
        <v>9</v>
      </c>
      <c r="D2277" t="s">
        <v>133</v>
      </c>
      <c r="E2277" t="s">
        <v>168</v>
      </c>
      <c r="F2277" t="s">
        <v>274</v>
      </c>
      <c r="G2277" t="s">
        <v>9</v>
      </c>
      <c r="H2277" s="1">
        <v>60</v>
      </c>
      <c r="I2277" s="1">
        <v>60</v>
      </c>
      <c r="J2277" s="1">
        <v>0.251046025104603</v>
      </c>
      <c r="K2277" s="1">
        <v>0.251046025104603</v>
      </c>
      <c r="L2277" t="s">
        <v>9</v>
      </c>
      <c r="M2277" t="s">
        <v>9</v>
      </c>
      <c r="N2277" t="s">
        <v>357</v>
      </c>
    </row>
    <row r="2278" spans="1:14" x14ac:dyDescent="0.25">
      <c r="A2278" t="s">
        <v>8</v>
      </c>
      <c r="B2278" t="s">
        <v>97</v>
      </c>
      <c r="C2278" t="s">
        <v>9</v>
      </c>
      <c r="D2278" t="s">
        <v>133</v>
      </c>
      <c r="E2278" t="s">
        <v>168</v>
      </c>
      <c r="F2278" t="s">
        <v>271</v>
      </c>
      <c r="G2278" t="s">
        <v>9</v>
      </c>
      <c r="H2278" s="1">
        <v>50</v>
      </c>
      <c r="I2278" s="1">
        <v>50</v>
      </c>
      <c r="J2278" s="1">
        <v>0.20083682008368201</v>
      </c>
      <c r="K2278" s="1">
        <v>0.20083682008368201</v>
      </c>
      <c r="L2278" t="s">
        <v>9</v>
      </c>
      <c r="M2278" t="s">
        <v>9</v>
      </c>
      <c r="N2278" t="s">
        <v>357</v>
      </c>
    </row>
    <row r="2279" spans="1:14" x14ac:dyDescent="0.25">
      <c r="A2279" t="s">
        <v>8</v>
      </c>
      <c r="B2279" t="s">
        <v>97</v>
      </c>
      <c r="C2279" t="s">
        <v>9</v>
      </c>
      <c r="D2279" t="s">
        <v>133</v>
      </c>
      <c r="E2279" t="s">
        <v>242</v>
      </c>
      <c r="F2279" t="s">
        <v>238</v>
      </c>
      <c r="G2279" t="s">
        <v>9</v>
      </c>
      <c r="H2279" s="1">
        <v>-1</v>
      </c>
      <c r="I2279" s="1">
        <v>0</v>
      </c>
      <c r="J2279" s="1">
        <v>-0.01</v>
      </c>
      <c r="K2279" s="1">
        <v>0</v>
      </c>
      <c r="L2279" t="s">
        <v>9</v>
      </c>
      <c r="M2279" t="s">
        <v>9</v>
      </c>
      <c r="N2279" t="s">
        <v>357</v>
      </c>
    </row>
    <row r="2280" spans="1:14" x14ac:dyDescent="0.25">
      <c r="A2280" t="s">
        <v>8</v>
      </c>
      <c r="B2280" t="s">
        <v>97</v>
      </c>
      <c r="C2280" t="s">
        <v>9</v>
      </c>
      <c r="D2280" t="s">
        <v>133</v>
      </c>
      <c r="E2280" t="s">
        <v>168</v>
      </c>
      <c r="F2280" t="s">
        <v>272</v>
      </c>
      <c r="G2280" t="s">
        <v>9</v>
      </c>
      <c r="H2280" s="1">
        <v>15</v>
      </c>
      <c r="I2280" s="1">
        <v>15</v>
      </c>
      <c r="J2280" s="1">
        <v>7.1129707112970703E-2</v>
      </c>
      <c r="K2280" s="1">
        <v>7.1129707112970703E-2</v>
      </c>
      <c r="L2280" t="s">
        <v>9</v>
      </c>
      <c r="M2280" t="s">
        <v>9</v>
      </c>
      <c r="N2280" t="s">
        <v>357</v>
      </c>
    </row>
    <row r="2281" spans="1:14" x14ac:dyDescent="0.25">
      <c r="A2281" t="s">
        <v>8</v>
      </c>
      <c r="B2281" t="s">
        <v>97</v>
      </c>
      <c r="C2281" t="s">
        <v>9</v>
      </c>
      <c r="D2281" t="s">
        <v>133</v>
      </c>
      <c r="E2281" t="s">
        <v>180</v>
      </c>
      <c r="F2281" t="s">
        <v>228</v>
      </c>
      <c r="G2281" t="s">
        <v>228</v>
      </c>
      <c r="H2281" s="1">
        <v>15</v>
      </c>
      <c r="I2281" s="1">
        <v>15</v>
      </c>
      <c r="J2281" s="1">
        <v>7.1129707112970703E-2</v>
      </c>
      <c r="K2281" s="1">
        <v>7.1129707112970703E-2</v>
      </c>
      <c r="L2281" t="s">
        <v>9</v>
      </c>
      <c r="M2281" t="s">
        <v>9</v>
      </c>
      <c r="N2281" t="s">
        <v>357</v>
      </c>
    </row>
    <row r="2282" spans="1:14" x14ac:dyDescent="0.25">
      <c r="A2282" t="s">
        <v>8</v>
      </c>
      <c r="B2282" t="s">
        <v>97</v>
      </c>
      <c r="C2282" t="s">
        <v>9</v>
      </c>
      <c r="D2282" t="s">
        <v>133</v>
      </c>
      <c r="E2282" t="s">
        <v>242</v>
      </c>
      <c r="F2282" t="s">
        <v>248</v>
      </c>
      <c r="G2282" t="s">
        <v>9</v>
      </c>
      <c r="H2282" s="1">
        <v>75</v>
      </c>
      <c r="I2282" s="1">
        <v>75</v>
      </c>
      <c r="J2282" s="1">
        <v>0.30962343096234302</v>
      </c>
      <c r="K2282" s="1">
        <v>0.30962343096234302</v>
      </c>
      <c r="L2282" t="s">
        <v>9</v>
      </c>
      <c r="M2282" t="s">
        <v>9</v>
      </c>
      <c r="N2282" t="s">
        <v>357</v>
      </c>
    </row>
    <row r="2283" spans="1:14" x14ac:dyDescent="0.25">
      <c r="A2283" t="s">
        <v>8</v>
      </c>
      <c r="B2283" t="s">
        <v>97</v>
      </c>
      <c r="C2283" t="s">
        <v>9</v>
      </c>
      <c r="D2283" t="s">
        <v>133</v>
      </c>
      <c r="E2283" t="s">
        <v>229</v>
      </c>
      <c r="F2283" t="s">
        <v>248</v>
      </c>
      <c r="G2283" t="s">
        <v>9</v>
      </c>
      <c r="H2283" s="1">
        <v>-1</v>
      </c>
      <c r="I2283" s="1">
        <v>0</v>
      </c>
      <c r="J2283" s="1">
        <v>-0.01</v>
      </c>
      <c r="K2283" s="1">
        <v>0</v>
      </c>
      <c r="L2283" t="s">
        <v>9</v>
      </c>
      <c r="M2283" t="s">
        <v>9</v>
      </c>
      <c r="N2283" t="s">
        <v>357</v>
      </c>
    </row>
    <row r="2284" spans="1:14" x14ac:dyDescent="0.25">
      <c r="A2284" t="s">
        <v>8</v>
      </c>
      <c r="B2284" t="s">
        <v>97</v>
      </c>
      <c r="C2284" t="s">
        <v>9</v>
      </c>
      <c r="D2284" t="s">
        <v>133</v>
      </c>
      <c r="E2284" t="s">
        <v>257</v>
      </c>
      <c r="F2284" t="s">
        <v>262</v>
      </c>
      <c r="G2284" t="s">
        <v>9</v>
      </c>
      <c r="H2284" s="1">
        <v>5</v>
      </c>
      <c r="I2284" s="1">
        <v>5</v>
      </c>
      <c r="J2284" s="1">
        <v>2.5104602510460299E-2</v>
      </c>
      <c r="K2284" s="1">
        <v>2.5104602510460299E-2</v>
      </c>
      <c r="L2284" t="s">
        <v>9</v>
      </c>
      <c r="M2284" t="s">
        <v>9</v>
      </c>
      <c r="N2284" t="s">
        <v>357</v>
      </c>
    </row>
    <row r="2285" spans="1:14" x14ac:dyDescent="0.25">
      <c r="A2285" t="s">
        <v>8</v>
      </c>
      <c r="B2285" t="s">
        <v>97</v>
      </c>
      <c r="C2285" t="s">
        <v>9</v>
      </c>
      <c r="D2285" t="s">
        <v>133</v>
      </c>
      <c r="E2285" t="s">
        <v>229</v>
      </c>
      <c r="F2285" t="s">
        <v>230</v>
      </c>
      <c r="G2285" t="s">
        <v>9</v>
      </c>
      <c r="H2285" s="1">
        <v>15</v>
      </c>
      <c r="I2285" s="1">
        <v>15</v>
      </c>
      <c r="J2285" s="1">
        <v>5.85774058577406E-2</v>
      </c>
      <c r="K2285" s="1">
        <v>5.85774058577406E-2</v>
      </c>
      <c r="L2285" t="s">
        <v>9</v>
      </c>
      <c r="M2285" t="s">
        <v>9</v>
      </c>
      <c r="N2285" t="s">
        <v>357</v>
      </c>
    </row>
    <row r="2286" spans="1:14" x14ac:dyDescent="0.25">
      <c r="A2286" t="s">
        <v>8</v>
      </c>
      <c r="B2286" t="s">
        <v>97</v>
      </c>
      <c r="C2286" t="s">
        <v>9</v>
      </c>
      <c r="D2286" t="s">
        <v>133</v>
      </c>
      <c r="E2286" t="s">
        <v>353</v>
      </c>
      <c r="F2286" t="s">
        <v>15</v>
      </c>
      <c r="G2286" t="s">
        <v>9</v>
      </c>
      <c r="H2286" s="1">
        <v>65</v>
      </c>
      <c r="I2286" s="1">
        <v>65</v>
      </c>
      <c r="J2286" s="1">
        <v>0.26778242677824299</v>
      </c>
      <c r="K2286" s="1">
        <v>0.26778242677824299</v>
      </c>
      <c r="L2286" t="s">
        <v>9</v>
      </c>
      <c r="M2286" t="s">
        <v>9</v>
      </c>
      <c r="N2286" t="s">
        <v>357</v>
      </c>
    </row>
    <row r="2287" spans="1:14" x14ac:dyDescent="0.25">
      <c r="A2287" t="s">
        <v>8</v>
      </c>
      <c r="B2287" t="s">
        <v>97</v>
      </c>
      <c r="C2287" t="s">
        <v>9</v>
      </c>
      <c r="D2287" t="s">
        <v>133</v>
      </c>
      <c r="E2287" t="s">
        <v>168</v>
      </c>
      <c r="F2287" t="s">
        <v>273</v>
      </c>
      <c r="G2287" t="s">
        <v>9</v>
      </c>
      <c r="H2287" s="1">
        <v>115</v>
      </c>
      <c r="I2287" s="1">
        <v>115</v>
      </c>
      <c r="J2287" s="1">
        <v>0.47698744769874502</v>
      </c>
      <c r="K2287" s="1">
        <v>0.47698744769874502</v>
      </c>
      <c r="L2287" t="s">
        <v>9</v>
      </c>
      <c r="M2287" t="s">
        <v>9</v>
      </c>
      <c r="N2287" t="s">
        <v>357</v>
      </c>
    </row>
    <row r="2288" spans="1:14" x14ac:dyDescent="0.25">
      <c r="A2288" t="s">
        <v>8</v>
      </c>
      <c r="B2288" t="s">
        <v>97</v>
      </c>
      <c r="C2288" t="s">
        <v>9</v>
      </c>
      <c r="D2288" t="s">
        <v>133</v>
      </c>
      <c r="E2288" t="s">
        <v>166</v>
      </c>
      <c r="F2288" t="s">
        <v>170</v>
      </c>
      <c r="G2288" t="s">
        <v>9</v>
      </c>
      <c r="H2288" s="1">
        <v>5</v>
      </c>
      <c r="I2288" s="1">
        <v>5</v>
      </c>
      <c r="J2288" s="1">
        <v>2.5104602510460299E-2</v>
      </c>
      <c r="K2288" s="1">
        <v>2.5104602510460299E-2</v>
      </c>
      <c r="L2288" t="s">
        <v>9</v>
      </c>
      <c r="M2288" t="s">
        <v>9</v>
      </c>
      <c r="N2288" t="s">
        <v>357</v>
      </c>
    </row>
    <row r="2289" spans="1:14" x14ac:dyDescent="0.25">
      <c r="A2289" t="s">
        <v>8</v>
      </c>
      <c r="B2289" t="s">
        <v>97</v>
      </c>
      <c r="C2289" t="s">
        <v>9</v>
      </c>
      <c r="D2289" t="s">
        <v>133</v>
      </c>
      <c r="E2289" t="s">
        <v>353</v>
      </c>
      <c r="F2289" t="s">
        <v>13</v>
      </c>
      <c r="G2289" t="s">
        <v>9</v>
      </c>
      <c r="H2289" s="1">
        <v>55</v>
      </c>
      <c r="I2289" s="1">
        <v>55</v>
      </c>
      <c r="J2289" s="1">
        <v>0.23012552301255201</v>
      </c>
      <c r="K2289" s="1">
        <v>0.23012552301255201</v>
      </c>
      <c r="L2289" t="s">
        <v>9</v>
      </c>
      <c r="M2289" t="s">
        <v>9</v>
      </c>
      <c r="N2289" t="s">
        <v>357</v>
      </c>
    </row>
    <row r="2290" spans="1:14" x14ac:dyDescent="0.25">
      <c r="A2290" t="s">
        <v>8</v>
      </c>
      <c r="B2290" t="s">
        <v>98</v>
      </c>
      <c r="C2290" t="s">
        <v>9</v>
      </c>
      <c r="D2290" t="s">
        <v>134</v>
      </c>
      <c r="E2290" t="s">
        <v>242</v>
      </c>
      <c r="F2290" t="s">
        <v>239</v>
      </c>
      <c r="G2290" t="s">
        <v>9</v>
      </c>
      <c r="H2290" s="1">
        <v>-1</v>
      </c>
      <c r="I2290" s="1">
        <v>0</v>
      </c>
      <c r="J2290" s="1">
        <v>-0.01</v>
      </c>
      <c r="K2290" s="1">
        <v>0</v>
      </c>
      <c r="L2290" t="s">
        <v>9</v>
      </c>
      <c r="M2290" t="s">
        <v>9</v>
      </c>
      <c r="N2290" t="s">
        <v>357</v>
      </c>
    </row>
    <row r="2291" spans="1:14" x14ac:dyDescent="0.25">
      <c r="A2291" t="s">
        <v>8</v>
      </c>
      <c r="B2291" t="s">
        <v>98</v>
      </c>
      <c r="C2291" t="s">
        <v>9</v>
      </c>
      <c r="D2291" t="s">
        <v>134</v>
      </c>
      <c r="E2291" t="s">
        <v>180</v>
      </c>
      <c r="F2291" t="s">
        <v>218</v>
      </c>
      <c r="G2291" t="s">
        <v>215</v>
      </c>
      <c r="H2291" s="1">
        <v>205</v>
      </c>
      <c r="I2291" s="1">
        <v>205</v>
      </c>
      <c r="J2291" s="1">
        <v>1</v>
      </c>
      <c r="K2291" s="1">
        <v>1</v>
      </c>
      <c r="L2291" t="s">
        <v>9</v>
      </c>
      <c r="M2291" t="s">
        <v>9</v>
      </c>
      <c r="N2291" t="s">
        <v>357</v>
      </c>
    </row>
    <row r="2292" spans="1:14" x14ac:dyDescent="0.25">
      <c r="A2292" t="s">
        <v>8</v>
      </c>
      <c r="B2292" t="s">
        <v>98</v>
      </c>
      <c r="C2292" t="s">
        <v>9</v>
      </c>
      <c r="D2292" t="s">
        <v>134</v>
      </c>
      <c r="E2292" t="s">
        <v>353</v>
      </c>
      <c r="F2292" t="s">
        <v>13</v>
      </c>
      <c r="G2292" t="s">
        <v>9</v>
      </c>
      <c r="H2292" s="1">
        <v>40</v>
      </c>
      <c r="I2292" s="1">
        <v>40</v>
      </c>
      <c r="J2292" s="1">
        <v>0.20588235294117599</v>
      </c>
      <c r="K2292" s="1">
        <v>0.20588235294117599</v>
      </c>
      <c r="L2292" t="s">
        <v>9</v>
      </c>
      <c r="M2292" t="s">
        <v>9</v>
      </c>
      <c r="N2292" t="s">
        <v>357</v>
      </c>
    </row>
    <row r="2293" spans="1:14" x14ac:dyDescent="0.25">
      <c r="A2293" t="s">
        <v>8</v>
      </c>
      <c r="B2293" t="s">
        <v>98</v>
      </c>
      <c r="C2293" t="s">
        <v>9</v>
      </c>
      <c r="D2293" t="s">
        <v>134</v>
      </c>
      <c r="E2293" t="s">
        <v>232</v>
      </c>
      <c r="F2293" t="s">
        <v>9</v>
      </c>
      <c r="G2293" t="s">
        <v>9</v>
      </c>
      <c r="H2293" s="1">
        <v>205</v>
      </c>
      <c r="I2293" s="1">
        <v>205</v>
      </c>
      <c r="J2293" s="1">
        <v>1</v>
      </c>
      <c r="K2293" s="1">
        <v>1</v>
      </c>
      <c r="L2293" t="s">
        <v>9</v>
      </c>
      <c r="M2293" t="s">
        <v>9</v>
      </c>
      <c r="N2293" t="s">
        <v>357</v>
      </c>
    </row>
    <row r="2294" spans="1:14" x14ac:dyDescent="0.25">
      <c r="A2294" t="s">
        <v>8</v>
      </c>
      <c r="B2294" t="s">
        <v>98</v>
      </c>
      <c r="C2294" t="s">
        <v>9</v>
      </c>
      <c r="D2294" t="s">
        <v>134</v>
      </c>
      <c r="E2294" t="s">
        <v>168</v>
      </c>
      <c r="F2294" t="s">
        <v>273</v>
      </c>
      <c r="G2294" t="s">
        <v>9</v>
      </c>
      <c r="H2294" s="1">
        <v>45</v>
      </c>
      <c r="I2294" s="1">
        <v>45</v>
      </c>
      <c r="J2294" s="1">
        <v>0.21078431372549</v>
      </c>
      <c r="K2294" s="1">
        <v>0.21078431372549</v>
      </c>
      <c r="L2294" t="s">
        <v>9</v>
      </c>
      <c r="M2294" t="s">
        <v>9</v>
      </c>
      <c r="N2294" t="s">
        <v>357</v>
      </c>
    </row>
    <row r="2295" spans="1:14" x14ac:dyDescent="0.25">
      <c r="A2295" t="s">
        <v>8</v>
      </c>
      <c r="B2295" t="s">
        <v>98</v>
      </c>
      <c r="C2295" t="s">
        <v>9</v>
      </c>
      <c r="D2295" t="s">
        <v>134</v>
      </c>
      <c r="E2295" t="s">
        <v>229</v>
      </c>
      <c r="F2295" t="s">
        <v>248</v>
      </c>
      <c r="G2295" t="s">
        <v>9</v>
      </c>
      <c r="H2295" s="1">
        <v>-1</v>
      </c>
      <c r="I2295" s="1">
        <v>0</v>
      </c>
      <c r="J2295" s="1">
        <v>-0.01</v>
      </c>
      <c r="K2295" s="1">
        <v>0</v>
      </c>
      <c r="L2295" t="s">
        <v>9</v>
      </c>
      <c r="M2295" t="s">
        <v>9</v>
      </c>
      <c r="N2295" t="s">
        <v>357</v>
      </c>
    </row>
    <row r="2296" spans="1:14" x14ac:dyDescent="0.25">
      <c r="A2296" t="s">
        <v>8</v>
      </c>
      <c r="B2296" t="s">
        <v>98</v>
      </c>
      <c r="C2296" t="s">
        <v>9</v>
      </c>
      <c r="D2296" t="s">
        <v>134</v>
      </c>
      <c r="E2296" t="s">
        <v>257</v>
      </c>
      <c r="F2296" t="s">
        <v>262</v>
      </c>
      <c r="G2296" t="s">
        <v>9</v>
      </c>
      <c r="H2296">
        <v>5</v>
      </c>
      <c r="I2296">
        <v>5</v>
      </c>
      <c r="J2296">
        <v>3.4313725490196102E-2</v>
      </c>
      <c r="K2296">
        <v>3.4313725490196102E-2</v>
      </c>
      <c r="L2296" s="1" t="s">
        <v>9</v>
      </c>
      <c r="M2296" s="1" t="s">
        <v>9</v>
      </c>
      <c r="N2296" t="s">
        <v>357</v>
      </c>
    </row>
    <row r="2297" spans="1:14" x14ac:dyDescent="0.25">
      <c r="A2297" t="s">
        <v>8</v>
      </c>
      <c r="B2297" t="s">
        <v>98</v>
      </c>
      <c r="C2297" t="s">
        <v>9</v>
      </c>
      <c r="D2297" t="s">
        <v>134</v>
      </c>
      <c r="E2297" t="s">
        <v>257</v>
      </c>
      <c r="F2297" t="s">
        <v>261</v>
      </c>
      <c r="G2297" t="s">
        <v>9</v>
      </c>
      <c r="H2297">
        <v>25</v>
      </c>
      <c r="I2297">
        <v>25</v>
      </c>
      <c r="J2297">
        <v>0.12745098039215699</v>
      </c>
      <c r="K2297">
        <v>0.12745098039215699</v>
      </c>
      <c r="L2297" s="1" t="s">
        <v>9</v>
      </c>
      <c r="M2297" s="1" t="s">
        <v>9</v>
      </c>
      <c r="N2297" t="s">
        <v>357</v>
      </c>
    </row>
    <row r="2298" spans="1:14" x14ac:dyDescent="0.25">
      <c r="A2298" t="s">
        <v>8</v>
      </c>
      <c r="B2298" t="s">
        <v>98</v>
      </c>
      <c r="C2298" t="s">
        <v>9</v>
      </c>
      <c r="D2298" t="s">
        <v>134</v>
      </c>
      <c r="E2298" t="s">
        <v>168</v>
      </c>
      <c r="F2298" t="s">
        <v>274</v>
      </c>
      <c r="G2298" t="s">
        <v>9</v>
      </c>
      <c r="H2298">
        <v>15</v>
      </c>
      <c r="I2298">
        <v>15</v>
      </c>
      <c r="J2298">
        <v>8.3333333333333301E-2</v>
      </c>
      <c r="K2298">
        <v>8.3333333333333301E-2</v>
      </c>
      <c r="L2298" s="1" t="s">
        <v>9</v>
      </c>
      <c r="M2298" s="1" t="s">
        <v>9</v>
      </c>
      <c r="N2298" t="s">
        <v>357</v>
      </c>
    </row>
    <row r="2299" spans="1:14" x14ac:dyDescent="0.25">
      <c r="A2299" t="s">
        <v>8</v>
      </c>
      <c r="B2299" t="s">
        <v>98</v>
      </c>
      <c r="C2299" t="s">
        <v>9</v>
      </c>
      <c r="D2299" t="s">
        <v>134</v>
      </c>
      <c r="E2299" t="s">
        <v>353</v>
      </c>
      <c r="F2299" t="s">
        <v>14</v>
      </c>
      <c r="G2299" t="s">
        <v>9</v>
      </c>
      <c r="H2299" s="1">
        <v>90</v>
      </c>
      <c r="I2299">
        <v>90</v>
      </c>
      <c r="J2299">
        <v>0.441176470588235</v>
      </c>
      <c r="K2299">
        <v>0.441176470588235</v>
      </c>
      <c r="L2299" t="s">
        <v>9</v>
      </c>
      <c r="M2299" t="s">
        <v>9</v>
      </c>
      <c r="N2299" t="s">
        <v>357</v>
      </c>
    </row>
    <row r="2300" spans="1:14" x14ac:dyDescent="0.25">
      <c r="A2300" t="s">
        <v>8</v>
      </c>
      <c r="B2300" t="s">
        <v>98</v>
      </c>
      <c r="C2300" t="s">
        <v>9</v>
      </c>
      <c r="D2300" t="s">
        <v>134</v>
      </c>
      <c r="E2300" t="s">
        <v>180</v>
      </c>
      <c r="F2300" t="s">
        <v>219</v>
      </c>
      <c r="G2300" t="s">
        <v>216</v>
      </c>
      <c r="H2300" s="1">
        <v>-1</v>
      </c>
      <c r="I2300" s="1">
        <v>0</v>
      </c>
      <c r="J2300" s="1">
        <v>-0.01</v>
      </c>
      <c r="K2300" s="1">
        <v>0</v>
      </c>
      <c r="L2300" t="s">
        <v>9</v>
      </c>
      <c r="M2300" t="s">
        <v>9</v>
      </c>
      <c r="N2300" t="s">
        <v>357</v>
      </c>
    </row>
    <row r="2301" spans="1:14" x14ac:dyDescent="0.25">
      <c r="A2301" t="s">
        <v>8</v>
      </c>
      <c r="B2301" t="s">
        <v>98</v>
      </c>
      <c r="C2301" t="s">
        <v>9</v>
      </c>
      <c r="D2301" t="s">
        <v>134</v>
      </c>
      <c r="E2301" t="s">
        <v>168</v>
      </c>
      <c r="F2301" t="s">
        <v>248</v>
      </c>
      <c r="G2301" t="s">
        <v>9</v>
      </c>
      <c r="H2301" s="1">
        <v>-1</v>
      </c>
      <c r="I2301" s="1">
        <v>0</v>
      </c>
      <c r="J2301" s="1">
        <v>-0.01</v>
      </c>
      <c r="K2301" s="1">
        <v>0</v>
      </c>
      <c r="L2301" t="s">
        <v>9</v>
      </c>
      <c r="M2301" t="s">
        <v>9</v>
      </c>
      <c r="N2301" t="s">
        <v>357</v>
      </c>
    </row>
    <row r="2302" spans="1:14" x14ac:dyDescent="0.25">
      <c r="A2302" t="s">
        <v>8</v>
      </c>
      <c r="B2302" t="s">
        <v>98</v>
      </c>
      <c r="C2302" t="s">
        <v>9</v>
      </c>
      <c r="D2302" t="s">
        <v>134</v>
      </c>
      <c r="E2302" t="s">
        <v>242</v>
      </c>
      <c r="F2302" t="s">
        <v>235</v>
      </c>
      <c r="G2302" t="s">
        <v>9</v>
      </c>
      <c r="H2302" s="1">
        <v>-1</v>
      </c>
      <c r="I2302" s="1">
        <v>0</v>
      </c>
      <c r="J2302" s="1">
        <v>-0.01</v>
      </c>
      <c r="K2302" s="1">
        <v>0</v>
      </c>
      <c r="L2302" t="s">
        <v>9</v>
      </c>
      <c r="M2302" t="s">
        <v>9</v>
      </c>
      <c r="N2302" t="s">
        <v>357</v>
      </c>
    </row>
    <row r="2303" spans="1:14" x14ac:dyDescent="0.25">
      <c r="A2303" t="s">
        <v>8</v>
      </c>
      <c r="B2303" t="s">
        <v>98</v>
      </c>
      <c r="C2303" t="s">
        <v>9</v>
      </c>
      <c r="D2303" t="s">
        <v>134</v>
      </c>
      <c r="E2303" t="s">
        <v>257</v>
      </c>
      <c r="F2303" t="s">
        <v>259</v>
      </c>
      <c r="G2303" t="s">
        <v>9</v>
      </c>
      <c r="H2303" s="1">
        <v>60</v>
      </c>
      <c r="I2303" s="1">
        <v>60</v>
      </c>
      <c r="J2303" s="1">
        <v>0.28431372549019601</v>
      </c>
      <c r="K2303" s="1">
        <v>0.28431372549019601</v>
      </c>
      <c r="L2303" t="s">
        <v>9</v>
      </c>
      <c r="M2303" t="s">
        <v>9</v>
      </c>
      <c r="N2303" t="s">
        <v>357</v>
      </c>
    </row>
    <row r="2304" spans="1:14" x14ac:dyDescent="0.25">
      <c r="A2304" t="s">
        <v>8</v>
      </c>
      <c r="B2304" t="s">
        <v>98</v>
      </c>
      <c r="C2304" t="s">
        <v>9</v>
      </c>
      <c r="D2304" t="s">
        <v>134</v>
      </c>
      <c r="E2304" t="s">
        <v>10</v>
      </c>
      <c r="F2304" t="s">
        <v>240</v>
      </c>
      <c r="G2304" t="s">
        <v>9</v>
      </c>
      <c r="H2304" s="1">
        <v>1</v>
      </c>
      <c r="I2304" s="1" t="s">
        <v>9</v>
      </c>
      <c r="J2304" s="1" t="s">
        <v>9</v>
      </c>
      <c r="K2304" s="1" t="s">
        <v>9</v>
      </c>
      <c r="L2304" t="s">
        <v>9</v>
      </c>
      <c r="M2304" t="s">
        <v>9</v>
      </c>
      <c r="N2304" t="s">
        <v>357</v>
      </c>
    </row>
    <row r="2305" spans="1:14" x14ac:dyDescent="0.25">
      <c r="A2305" t="s">
        <v>8</v>
      </c>
      <c r="B2305" t="s">
        <v>98</v>
      </c>
      <c r="C2305" t="s">
        <v>9</v>
      </c>
      <c r="D2305" t="s">
        <v>134</v>
      </c>
      <c r="E2305" t="s">
        <v>166</v>
      </c>
      <c r="F2305" t="s">
        <v>169</v>
      </c>
      <c r="G2305" t="s">
        <v>9</v>
      </c>
      <c r="H2305" s="1">
        <v>185</v>
      </c>
      <c r="I2305" s="1">
        <v>185</v>
      </c>
      <c r="J2305" s="1">
        <v>0.91176470588235303</v>
      </c>
      <c r="K2305" s="1">
        <v>0.91176470588235303</v>
      </c>
      <c r="L2305" t="s">
        <v>9</v>
      </c>
      <c r="M2305" t="s">
        <v>9</v>
      </c>
      <c r="N2305" t="s">
        <v>357</v>
      </c>
    </row>
    <row r="2306" spans="1:14" x14ac:dyDescent="0.25">
      <c r="A2306" t="s">
        <v>8</v>
      </c>
      <c r="B2306" t="s">
        <v>98</v>
      </c>
      <c r="C2306" t="s">
        <v>9</v>
      </c>
      <c r="D2306" t="s">
        <v>134</v>
      </c>
      <c r="E2306" t="s">
        <v>166</v>
      </c>
      <c r="F2306" t="s">
        <v>253</v>
      </c>
      <c r="G2306" t="s">
        <v>9</v>
      </c>
      <c r="H2306" s="1">
        <v>-1</v>
      </c>
      <c r="I2306" s="1">
        <v>0</v>
      </c>
      <c r="J2306" s="1">
        <v>-0.01</v>
      </c>
      <c r="K2306" s="1">
        <v>0</v>
      </c>
      <c r="L2306" t="s">
        <v>9</v>
      </c>
      <c r="M2306" t="s">
        <v>9</v>
      </c>
      <c r="N2306" t="s">
        <v>357</v>
      </c>
    </row>
    <row r="2307" spans="1:14" x14ac:dyDescent="0.25">
      <c r="A2307" t="s">
        <v>8</v>
      </c>
      <c r="B2307" t="s">
        <v>98</v>
      </c>
      <c r="C2307" t="s">
        <v>9</v>
      </c>
      <c r="D2307" t="s">
        <v>134</v>
      </c>
      <c r="E2307" t="s">
        <v>257</v>
      </c>
      <c r="F2307" t="s">
        <v>260</v>
      </c>
      <c r="G2307" t="s">
        <v>9</v>
      </c>
      <c r="H2307" s="1">
        <v>65</v>
      </c>
      <c r="I2307" s="1">
        <v>65</v>
      </c>
      <c r="J2307" s="1">
        <v>0.32843137254902</v>
      </c>
      <c r="K2307" s="1">
        <v>0.32843137254902</v>
      </c>
      <c r="L2307" t="s">
        <v>9</v>
      </c>
      <c r="M2307" t="s">
        <v>9</v>
      </c>
      <c r="N2307" t="s">
        <v>357</v>
      </c>
    </row>
    <row r="2308" spans="1:14" x14ac:dyDescent="0.25">
      <c r="A2308" t="s">
        <v>8</v>
      </c>
      <c r="B2308" t="s">
        <v>98</v>
      </c>
      <c r="C2308" t="s">
        <v>9</v>
      </c>
      <c r="D2308" t="s">
        <v>134</v>
      </c>
      <c r="E2308" t="s">
        <v>166</v>
      </c>
      <c r="F2308" t="s">
        <v>167</v>
      </c>
      <c r="G2308" t="s">
        <v>9</v>
      </c>
      <c r="H2308" s="1">
        <v>-1</v>
      </c>
      <c r="I2308" s="1">
        <v>0</v>
      </c>
      <c r="J2308" s="1">
        <v>-0.01</v>
      </c>
      <c r="K2308" s="1">
        <v>0</v>
      </c>
      <c r="L2308" t="s">
        <v>9</v>
      </c>
      <c r="M2308" t="s">
        <v>9</v>
      </c>
      <c r="N2308" t="s">
        <v>357</v>
      </c>
    </row>
    <row r="2309" spans="1:14" x14ac:dyDescent="0.25">
      <c r="A2309" t="s">
        <v>8</v>
      </c>
      <c r="B2309" t="s">
        <v>98</v>
      </c>
      <c r="C2309" t="s">
        <v>9</v>
      </c>
      <c r="D2309" t="s">
        <v>134</v>
      </c>
      <c r="E2309" t="s">
        <v>229</v>
      </c>
      <c r="F2309" t="s">
        <v>231</v>
      </c>
      <c r="G2309" t="s">
        <v>9</v>
      </c>
      <c r="H2309" s="1">
        <v>-1</v>
      </c>
      <c r="I2309" s="1">
        <v>0</v>
      </c>
      <c r="J2309" s="1">
        <v>-0.01</v>
      </c>
      <c r="K2309" s="1">
        <v>0</v>
      </c>
      <c r="L2309" t="s">
        <v>9</v>
      </c>
      <c r="M2309" t="s">
        <v>9</v>
      </c>
      <c r="N2309" t="s">
        <v>357</v>
      </c>
    </row>
    <row r="2310" spans="1:14" x14ac:dyDescent="0.25">
      <c r="A2310" t="s">
        <v>8</v>
      </c>
      <c r="B2310" t="s">
        <v>98</v>
      </c>
      <c r="C2310" t="s">
        <v>9</v>
      </c>
      <c r="D2310" t="s">
        <v>134</v>
      </c>
      <c r="E2310" t="s">
        <v>242</v>
      </c>
      <c r="F2310" t="s">
        <v>238</v>
      </c>
      <c r="G2310" t="s">
        <v>9</v>
      </c>
      <c r="H2310" s="1">
        <v>-1</v>
      </c>
      <c r="I2310" s="1">
        <v>0</v>
      </c>
      <c r="J2310" s="1">
        <v>-0.01</v>
      </c>
      <c r="K2310" s="1">
        <v>0</v>
      </c>
      <c r="L2310" t="s">
        <v>9</v>
      </c>
      <c r="M2310" t="s">
        <v>9</v>
      </c>
      <c r="N2310" t="s">
        <v>357</v>
      </c>
    </row>
    <row r="2311" spans="1:14" x14ac:dyDescent="0.25">
      <c r="A2311" t="s">
        <v>8</v>
      </c>
      <c r="B2311" t="s">
        <v>98</v>
      </c>
      <c r="C2311" t="s">
        <v>9</v>
      </c>
      <c r="D2311" t="s">
        <v>134</v>
      </c>
      <c r="E2311" t="s">
        <v>229</v>
      </c>
      <c r="F2311" t="s">
        <v>217</v>
      </c>
      <c r="G2311" t="s">
        <v>9</v>
      </c>
      <c r="H2311" s="1">
        <v>165</v>
      </c>
      <c r="I2311" s="1">
        <v>165</v>
      </c>
      <c r="J2311" s="1">
        <v>0.80882352941176505</v>
      </c>
      <c r="K2311" s="1">
        <v>0.80882352941176505</v>
      </c>
      <c r="L2311" t="s">
        <v>9</v>
      </c>
      <c r="M2311" t="s">
        <v>9</v>
      </c>
      <c r="N2311" t="s">
        <v>357</v>
      </c>
    </row>
    <row r="2312" spans="1:14" x14ac:dyDescent="0.25">
      <c r="A2312" t="s">
        <v>8</v>
      </c>
      <c r="B2312" t="s">
        <v>98</v>
      </c>
      <c r="C2312" t="s">
        <v>9</v>
      </c>
      <c r="D2312" t="s">
        <v>134</v>
      </c>
      <c r="E2312" t="s">
        <v>353</v>
      </c>
      <c r="F2312" t="s">
        <v>16</v>
      </c>
      <c r="G2312" t="s">
        <v>9</v>
      </c>
      <c r="H2312" s="1">
        <v>20</v>
      </c>
      <c r="I2312" s="1">
        <v>20</v>
      </c>
      <c r="J2312" s="1">
        <v>9.8039215686274495E-2</v>
      </c>
      <c r="K2312" s="1">
        <v>9.8039215686274495E-2</v>
      </c>
      <c r="L2312" t="s">
        <v>9</v>
      </c>
      <c r="M2312" t="s">
        <v>9</v>
      </c>
      <c r="N2312" t="s">
        <v>357</v>
      </c>
    </row>
    <row r="2313" spans="1:14" x14ac:dyDescent="0.25">
      <c r="A2313" t="s">
        <v>8</v>
      </c>
      <c r="B2313" t="s">
        <v>98</v>
      </c>
      <c r="C2313" t="s">
        <v>9</v>
      </c>
      <c r="D2313" t="s">
        <v>134</v>
      </c>
      <c r="E2313" t="s">
        <v>166</v>
      </c>
      <c r="F2313" t="s">
        <v>254</v>
      </c>
      <c r="G2313" t="s">
        <v>9</v>
      </c>
      <c r="H2313" s="1">
        <v>-1</v>
      </c>
      <c r="I2313" s="1">
        <v>0</v>
      </c>
      <c r="J2313" s="1">
        <v>-0.01</v>
      </c>
      <c r="K2313" s="1">
        <v>0</v>
      </c>
      <c r="L2313" t="s">
        <v>9</v>
      </c>
      <c r="M2313" t="s">
        <v>9</v>
      </c>
      <c r="N2313" t="s">
        <v>357</v>
      </c>
    </row>
    <row r="2314" spans="1:14" x14ac:dyDescent="0.25">
      <c r="A2314" t="s">
        <v>8</v>
      </c>
      <c r="B2314" t="s">
        <v>98</v>
      </c>
      <c r="C2314" t="s">
        <v>9</v>
      </c>
      <c r="D2314" t="s">
        <v>134</v>
      </c>
      <c r="E2314" t="s">
        <v>229</v>
      </c>
      <c r="F2314" t="s">
        <v>230</v>
      </c>
      <c r="G2314" t="s">
        <v>9</v>
      </c>
      <c r="H2314" s="1">
        <v>40</v>
      </c>
      <c r="I2314" s="1">
        <v>40</v>
      </c>
      <c r="J2314" s="1">
        <v>0.191176470588235</v>
      </c>
      <c r="K2314" s="1">
        <v>0.191176470588235</v>
      </c>
      <c r="L2314" t="s">
        <v>9</v>
      </c>
      <c r="M2314" t="s">
        <v>9</v>
      </c>
      <c r="N2314" t="s">
        <v>357</v>
      </c>
    </row>
    <row r="2315" spans="1:14" x14ac:dyDescent="0.25">
      <c r="A2315" t="s">
        <v>8</v>
      </c>
      <c r="B2315" t="s">
        <v>98</v>
      </c>
      <c r="C2315" t="s">
        <v>9</v>
      </c>
      <c r="D2315" t="s">
        <v>134</v>
      </c>
      <c r="E2315" t="s">
        <v>166</v>
      </c>
      <c r="F2315" t="s">
        <v>170</v>
      </c>
      <c r="G2315" t="s">
        <v>9</v>
      </c>
      <c r="H2315" s="1">
        <v>10</v>
      </c>
      <c r="I2315" s="1">
        <v>10</v>
      </c>
      <c r="J2315" s="1">
        <v>3.9215686274509803E-2</v>
      </c>
      <c r="K2315" s="1">
        <v>3.9215686274509803E-2</v>
      </c>
      <c r="L2315" t="s">
        <v>9</v>
      </c>
      <c r="M2315" t="s">
        <v>9</v>
      </c>
      <c r="N2315" t="s">
        <v>357</v>
      </c>
    </row>
    <row r="2316" spans="1:14" x14ac:dyDescent="0.25">
      <c r="A2316" t="s">
        <v>8</v>
      </c>
      <c r="B2316" t="s">
        <v>98</v>
      </c>
      <c r="C2316" t="s">
        <v>9</v>
      </c>
      <c r="D2316" t="s">
        <v>134</v>
      </c>
      <c r="E2316" t="s">
        <v>257</v>
      </c>
      <c r="F2316" t="s">
        <v>280</v>
      </c>
      <c r="G2316" t="s">
        <v>9</v>
      </c>
      <c r="H2316" s="1">
        <v>-1</v>
      </c>
      <c r="I2316" s="1">
        <v>0</v>
      </c>
      <c r="J2316" s="1">
        <v>-0.01</v>
      </c>
      <c r="K2316" s="1">
        <v>0</v>
      </c>
      <c r="L2316" t="s">
        <v>9</v>
      </c>
      <c r="M2316" t="s">
        <v>9</v>
      </c>
      <c r="N2316" t="s">
        <v>357</v>
      </c>
    </row>
    <row r="2317" spans="1:14" x14ac:dyDescent="0.25">
      <c r="A2317" t="s">
        <v>8</v>
      </c>
      <c r="B2317" t="s">
        <v>98</v>
      </c>
      <c r="C2317" t="s">
        <v>9</v>
      </c>
      <c r="D2317" t="s">
        <v>134</v>
      </c>
      <c r="E2317" t="s">
        <v>353</v>
      </c>
      <c r="F2317" t="s">
        <v>15</v>
      </c>
      <c r="G2317" t="s">
        <v>9</v>
      </c>
      <c r="H2317" s="1">
        <v>45</v>
      </c>
      <c r="I2317" s="1">
        <v>45</v>
      </c>
      <c r="J2317" s="1">
        <v>0.230392156862745</v>
      </c>
      <c r="K2317" s="1">
        <v>0.230392156862745</v>
      </c>
      <c r="L2317" t="s">
        <v>9</v>
      </c>
      <c r="M2317" t="s">
        <v>9</v>
      </c>
      <c r="N2317" t="s">
        <v>357</v>
      </c>
    </row>
    <row r="2318" spans="1:14" x14ac:dyDescent="0.25">
      <c r="A2318" t="s">
        <v>8</v>
      </c>
      <c r="B2318" t="s">
        <v>98</v>
      </c>
      <c r="C2318" t="s">
        <v>9</v>
      </c>
      <c r="D2318" t="s">
        <v>134</v>
      </c>
      <c r="E2318" t="s">
        <v>257</v>
      </c>
      <c r="F2318" t="s">
        <v>228</v>
      </c>
      <c r="G2318" t="s">
        <v>9</v>
      </c>
      <c r="H2318" s="1">
        <v>-1</v>
      </c>
      <c r="I2318" s="1">
        <v>0</v>
      </c>
      <c r="J2318" s="1">
        <v>-0.01</v>
      </c>
      <c r="K2318" s="1">
        <v>0</v>
      </c>
      <c r="L2318" t="s">
        <v>9</v>
      </c>
      <c r="M2318" t="s">
        <v>9</v>
      </c>
      <c r="N2318" t="s">
        <v>357</v>
      </c>
    </row>
    <row r="2319" spans="1:14" x14ac:dyDescent="0.25">
      <c r="A2319" t="s">
        <v>8</v>
      </c>
      <c r="B2319" t="s">
        <v>98</v>
      </c>
      <c r="C2319" t="s">
        <v>9</v>
      </c>
      <c r="D2319" t="s">
        <v>134</v>
      </c>
      <c r="E2319" t="s">
        <v>168</v>
      </c>
      <c r="F2319" t="s">
        <v>271</v>
      </c>
      <c r="G2319" t="s">
        <v>9</v>
      </c>
      <c r="H2319" s="1">
        <v>135</v>
      </c>
      <c r="I2319" s="1">
        <v>135</v>
      </c>
      <c r="J2319" s="1">
        <v>0.66666666666666696</v>
      </c>
      <c r="K2319" s="1">
        <v>0.66666666666666696</v>
      </c>
      <c r="L2319" t="s">
        <v>9</v>
      </c>
      <c r="M2319" t="s">
        <v>9</v>
      </c>
      <c r="N2319" t="s">
        <v>357</v>
      </c>
    </row>
    <row r="2320" spans="1:14" x14ac:dyDescent="0.25">
      <c r="A2320" t="s">
        <v>8</v>
      </c>
      <c r="B2320" t="s">
        <v>98</v>
      </c>
      <c r="C2320" t="s">
        <v>9</v>
      </c>
      <c r="D2320" t="s">
        <v>134</v>
      </c>
      <c r="E2320" t="s">
        <v>242</v>
      </c>
      <c r="F2320" t="s">
        <v>234</v>
      </c>
      <c r="G2320" t="s">
        <v>9</v>
      </c>
      <c r="H2320" s="1">
        <v>205</v>
      </c>
      <c r="I2320" s="1">
        <v>205</v>
      </c>
      <c r="J2320" s="1">
        <v>1</v>
      </c>
      <c r="K2320" s="1">
        <v>1</v>
      </c>
      <c r="L2320" t="s">
        <v>9</v>
      </c>
      <c r="M2320" t="s">
        <v>9</v>
      </c>
      <c r="N2320" t="s">
        <v>357</v>
      </c>
    </row>
    <row r="2321" spans="1:14" x14ac:dyDescent="0.25">
      <c r="A2321" t="s">
        <v>8</v>
      </c>
      <c r="B2321" t="s">
        <v>98</v>
      </c>
      <c r="C2321" t="s">
        <v>9</v>
      </c>
      <c r="D2321" t="s">
        <v>134</v>
      </c>
      <c r="E2321" t="s">
        <v>166</v>
      </c>
      <c r="F2321" t="s">
        <v>252</v>
      </c>
      <c r="G2321" t="s">
        <v>9</v>
      </c>
      <c r="H2321" s="1">
        <v>-1</v>
      </c>
      <c r="I2321" s="1">
        <v>0</v>
      </c>
      <c r="J2321" s="1">
        <v>-0.01</v>
      </c>
      <c r="K2321" s="1">
        <v>0</v>
      </c>
      <c r="L2321" t="s">
        <v>9</v>
      </c>
      <c r="M2321" t="s">
        <v>9</v>
      </c>
      <c r="N2321" t="s">
        <v>357</v>
      </c>
    </row>
    <row r="2322" spans="1:14" x14ac:dyDescent="0.25">
      <c r="A2322" t="s">
        <v>8</v>
      </c>
      <c r="B2322" t="s">
        <v>98</v>
      </c>
      <c r="C2322" t="s">
        <v>9</v>
      </c>
      <c r="D2322" t="s">
        <v>134</v>
      </c>
      <c r="E2322" t="s">
        <v>180</v>
      </c>
      <c r="F2322" t="s">
        <v>228</v>
      </c>
      <c r="G2322" t="s">
        <v>228</v>
      </c>
      <c r="H2322" s="1">
        <v>-1</v>
      </c>
      <c r="I2322" s="1">
        <v>0</v>
      </c>
      <c r="J2322" s="1">
        <v>-0.01</v>
      </c>
      <c r="K2322" s="1">
        <v>0</v>
      </c>
      <c r="L2322" t="s">
        <v>9</v>
      </c>
      <c r="M2322" t="s">
        <v>9</v>
      </c>
      <c r="N2322" t="s">
        <v>357</v>
      </c>
    </row>
    <row r="2323" spans="1:14" x14ac:dyDescent="0.25">
      <c r="A2323" t="s">
        <v>8</v>
      </c>
      <c r="B2323" t="s">
        <v>98</v>
      </c>
      <c r="C2323" t="s">
        <v>9</v>
      </c>
      <c r="D2323" t="s">
        <v>134</v>
      </c>
      <c r="E2323" t="s">
        <v>242</v>
      </c>
      <c r="F2323" t="s">
        <v>248</v>
      </c>
      <c r="G2323" t="s">
        <v>9</v>
      </c>
      <c r="H2323" s="1">
        <v>-1</v>
      </c>
      <c r="I2323" s="1">
        <v>0</v>
      </c>
      <c r="J2323" s="1">
        <v>-0.01</v>
      </c>
      <c r="K2323" s="1">
        <v>0</v>
      </c>
      <c r="L2323" t="s">
        <v>9</v>
      </c>
      <c r="M2323" t="s">
        <v>9</v>
      </c>
      <c r="N2323" t="s">
        <v>357</v>
      </c>
    </row>
    <row r="2324" spans="1:14" x14ac:dyDescent="0.25">
      <c r="A2324" t="s">
        <v>8</v>
      </c>
      <c r="B2324" t="s">
        <v>98</v>
      </c>
      <c r="C2324" t="s">
        <v>9</v>
      </c>
      <c r="D2324" t="s">
        <v>134</v>
      </c>
      <c r="E2324" t="s">
        <v>168</v>
      </c>
      <c r="F2324" t="s">
        <v>272</v>
      </c>
      <c r="G2324" t="s">
        <v>9</v>
      </c>
      <c r="H2324" s="1">
        <v>10</v>
      </c>
      <c r="I2324" s="1">
        <v>10</v>
      </c>
      <c r="J2324" s="1">
        <v>3.9215686274509803E-2</v>
      </c>
      <c r="K2324" s="1">
        <v>3.9215686274509803E-2</v>
      </c>
      <c r="L2324" t="s">
        <v>9</v>
      </c>
      <c r="M2324" t="s">
        <v>9</v>
      </c>
      <c r="N2324" t="s">
        <v>357</v>
      </c>
    </row>
    <row r="2325" spans="1:14" x14ac:dyDescent="0.25">
      <c r="A2325" t="s">
        <v>8</v>
      </c>
      <c r="B2325" t="s">
        <v>98</v>
      </c>
      <c r="C2325" t="s">
        <v>9</v>
      </c>
      <c r="D2325" t="s">
        <v>134</v>
      </c>
      <c r="E2325" t="s">
        <v>242</v>
      </c>
      <c r="F2325" t="s">
        <v>236</v>
      </c>
      <c r="G2325" t="s">
        <v>9</v>
      </c>
      <c r="H2325" s="1">
        <v>-1</v>
      </c>
      <c r="I2325" s="1">
        <v>0</v>
      </c>
      <c r="J2325" s="1">
        <v>-0.01</v>
      </c>
      <c r="K2325" s="1">
        <v>0</v>
      </c>
      <c r="L2325" t="s">
        <v>9</v>
      </c>
      <c r="M2325" t="s">
        <v>9</v>
      </c>
      <c r="N2325" t="s">
        <v>357</v>
      </c>
    </row>
    <row r="2326" spans="1:14" x14ac:dyDescent="0.25">
      <c r="A2326" t="s">
        <v>8</v>
      </c>
      <c r="B2326" t="s">
        <v>98</v>
      </c>
      <c r="C2326" t="s">
        <v>9</v>
      </c>
      <c r="D2326" t="s">
        <v>134</v>
      </c>
      <c r="E2326" t="s">
        <v>257</v>
      </c>
      <c r="F2326" t="s">
        <v>258</v>
      </c>
      <c r="G2326" t="s">
        <v>9</v>
      </c>
      <c r="H2326" s="1">
        <v>30</v>
      </c>
      <c r="I2326" s="1">
        <v>30</v>
      </c>
      <c r="J2326" s="1">
        <v>0.15196078431372501</v>
      </c>
      <c r="K2326" s="1">
        <v>0.15196078431372501</v>
      </c>
      <c r="L2326" t="s">
        <v>9</v>
      </c>
      <c r="M2326" t="s">
        <v>9</v>
      </c>
      <c r="N2326" t="s">
        <v>357</v>
      </c>
    </row>
    <row r="2327" spans="1:14" x14ac:dyDescent="0.25">
      <c r="A2327" t="s">
        <v>8</v>
      </c>
      <c r="B2327" t="s">
        <v>98</v>
      </c>
      <c r="C2327" t="s">
        <v>9</v>
      </c>
      <c r="D2327" t="s">
        <v>134</v>
      </c>
      <c r="E2327" t="s">
        <v>166</v>
      </c>
      <c r="F2327" t="s">
        <v>171</v>
      </c>
      <c r="G2327" t="s">
        <v>9</v>
      </c>
      <c r="H2327" s="1">
        <v>-1</v>
      </c>
      <c r="I2327" s="1">
        <v>0</v>
      </c>
      <c r="J2327" s="1">
        <v>-0.01</v>
      </c>
      <c r="K2327" s="1">
        <v>0</v>
      </c>
      <c r="L2327" t="s">
        <v>9</v>
      </c>
      <c r="M2327" t="s">
        <v>9</v>
      </c>
      <c r="N2327" t="s">
        <v>357</v>
      </c>
    </row>
    <row r="2328" spans="1:14" x14ac:dyDescent="0.25">
      <c r="A2328" t="s">
        <v>8</v>
      </c>
      <c r="B2328" t="s">
        <v>98</v>
      </c>
      <c r="C2328" t="s">
        <v>9</v>
      </c>
      <c r="D2328" t="s">
        <v>134</v>
      </c>
      <c r="E2328" t="s">
        <v>353</v>
      </c>
      <c r="F2328" t="s">
        <v>228</v>
      </c>
      <c r="G2328" t="s">
        <v>9</v>
      </c>
      <c r="H2328" s="1">
        <v>5</v>
      </c>
      <c r="I2328" s="1">
        <v>5</v>
      </c>
      <c r="J2328" s="1">
        <v>2.4509803921568599E-2</v>
      </c>
      <c r="K2328" s="1">
        <v>2.4509803921568599E-2</v>
      </c>
      <c r="L2328" t="s">
        <v>9</v>
      </c>
      <c r="M2328" t="s">
        <v>9</v>
      </c>
      <c r="N2328" t="s">
        <v>357</v>
      </c>
    </row>
    <row r="2329" spans="1:14" x14ac:dyDescent="0.25">
      <c r="A2329" t="s">
        <v>8</v>
      </c>
      <c r="B2329" t="s">
        <v>98</v>
      </c>
      <c r="C2329" t="s">
        <v>9</v>
      </c>
      <c r="D2329" t="s">
        <v>134</v>
      </c>
      <c r="E2329" t="s">
        <v>242</v>
      </c>
      <c r="F2329" t="s">
        <v>237</v>
      </c>
      <c r="G2329" t="s">
        <v>9</v>
      </c>
      <c r="H2329" s="1">
        <v>-1</v>
      </c>
      <c r="I2329" s="1">
        <v>0</v>
      </c>
      <c r="J2329" s="1">
        <v>-0.01</v>
      </c>
      <c r="K2329" s="1">
        <v>0</v>
      </c>
      <c r="L2329" t="s">
        <v>9</v>
      </c>
      <c r="M2329" t="s">
        <v>9</v>
      </c>
      <c r="N2329" t="s">
        <v>357</v>
      </c>
    </row>
    <row r="2330" spans="1:14" x14ac:dyDescent="0.25">
      <c r="A2330" t="s">
        <v>8</v>
      </c>
      <c r="B2330" t="s">
        <v>98</v>
      </c>
      <c r="C2330" t="s">
        <v>9</v>
      </c>
      <c r="D2330" t="s">
        <v>134</v>
      </c>
      <c r="E2330" t="s">
        <v>257</v>
      </c>
      <c r="F2330" t="s">
        <v>340</v>
      </c>
      <c r="G2330" t="s">
        <v>9</v>
      </c>
      <c r="H2330" s="1">
        <v>15</v>
      </c>
      <c r="I2330" s="1">
        <v>15</v>
      </c>
      <c r="J2330" s="1">
        <v>7.3529411764705899E-2</v>
      </c>
      <c r="K2330" s="1">
        <v>7.3529411764705899E-2</v>
      </c>
      <c r="L2330" t="s">
        <v>9</v>
      </c>
      <c r="M2330" t="s">
        <v>9</v>
      </c>
      <c r="N2330" t="s">
        <v>357</v>
      </c>
    </row>
    <row r="2331" spans="1:14" x14ac:dyDescent="0.25">
      <c r="A2331" t="s">
        <v>8</v>
      </c>
      <c r="B2331" t="s">
        <v>98</v>
      </c>
      <c r="C2331" t="s">
        <v>9</v>
      </c>
      <c r="D2331" t="s">
        <v>134</v>
      </c>
      <c r="E2331" t="s">
        <v>166</v>
      </c>
      <c r="F2331" t="s">
        <v>248</v>
      </c>
      <c r="G2331" t="s">
        <v>9</v>
      </c>
      <c r="H2331" s="1">
        <v>-1</v>
      </c>
      <c r="I2331" s="1">
        <v>0</v>
      </c>
      <c r="J2331" s="1">
        <v>-0.01</v>
      </c>
      <c r="K2331" s="1">
        <v>0</v>
      </c>
      <c r="L2331" t="s">
        <v>9</v>
      </c>
      <c r="M2331" t="s">
        <v>9</v>
      </c>
      <c r="N2331" t="s">
        <v>357</v>
      </c>
    </row>
    <row r="2332" spans="1:14" x14ac:dyDescent="0.25">
      <c r="A2332" t="s">
        <v>8</v>
      </c>
      <c r="B2332" t="s">
        <v>98</v>
      </c>
      <c r="C2332" t="s">
        <v>9</v>
      </c>
      <c r="D2332" t="s">
        <v>134</v>
      </c>
      <c r="E2332" t="s">
        <v>165</v>
      </c>
      <c r="F2332" t="s">
        <v>9</v>
      </c>
      <c r="G2332" t="s">
        <v>9</v>
      </c>
      <c r="H2332" s="1" t="s">
        <v>9</v>
      </c>
      <c r="I2332" s="1" t="s">
        <v>9</v>
      </c>
      <c r="J2332" s="1" t="s">
        <v>9</v>
      </c>
      <c r="K2332" s="1" t="s">
        <v>9</v>
      </c>
      <c r="L2332">
        <v>28.931370000000001</v>
      </c>
      <c r="M2332">
        <v>29</v>
      </c>
      <c r="N2332" t="s">
        <v>357</v>
      </c>
    </row>
    <row r="2333" spans="1:14" x14ac:dyDescent="0.25">
      <c r="A2333" t="s">
        <v>8</v>
      </c>
      <c r="B2333" t="s">
        <v>98</v>
      </c>
      <c r="C2333" t="s">
        <v>9</v>
      </c>
      <c r="D2333" t="s">
        <v>134</v>
      </c>
      <c r="E2333" t="s">
        <v>172</v>
      </c>
      <c r="F2333" t="s">
        <v>9</v>
      </c>
      <c r="G2333" t="s">
        <v>9</v>
      </c>
      <c r="H2333" s="1" t="s">
        <v>9</v>
      </c>
      <c r="I2333" s="1" t="s">
        <v>9</v>
      </c>
      <c r="J2333" s="1" t="s">
        <v>9</v>
      </c>
      <c r="K2333" s="1" t="s">
        <v>9</v>
      </c>
      <c r="L2333">
        <v>8.6923100000000009</v>
      </c>
      <c r="M2333">
        <v>10</v>
      </c>
      <c r="N2333" t="s">
        <v>357</v>
      </c>
    </row>
    <row r="2334" spans="1:14" x14ac:dyDescent="0.25">
      <c r="A2334" t="s">
        <v>8</v>
      </c>
      <c r="B2334" t="s">
        <v>99</v>
      </c>
      <c r="C2334" t="s">
        <v>9</v>
      </c>
      <c r="D2334" t="s">
        <v>135</v>
      </c>
      <c r="E2334" t="s">
        <v>165</v>
      </c>
      <c r="F2334" t="s">
        <v>9</v>
      </c>
      <c r="G2334" t="s">
        <v>9</v>
      </c>
      <c r="H2334" s="1" t="s">
        <v>9</v>
      </c>
      <c r="I2334" s="1" t="s">
        <v>9</v>
      </c>
      <c r="J2334" s="1" t="s">
        <v>9</v>
      </c>
      <c r="K2334" s="1" t="s">
        <v>9</v>
      </c>
      <c r="L2334">
        <v>29.79279</v>
      </c>
      <c r="M2334">
        <v>30</v>
      </c>
      <c r="N2334" t="s">
        <v>357</v>
      </c>
    </row>
    <row r="2335" spans="1:14" x14ac:dyDescent="0.25">
      <c r="A2335" t="s">
        <v>8</v>
      </c>
      <c r="B2335" t="s">
        <v>99</v>
      </c>
      <c r="C2335" t="s">
        <v>9</v>
      </c>
      <c r="D2335" t="s">
        <v>135</v>
      </c>
      <c r="E2335" t="s">
        <v>172</v>
      </c>
      <c r="F2335" t="s">
        <v>9</v>
      </c>
      <c r="G2335" t="s">
        <v>9</v>
      </c>
      <c r="H2335" s="1" t="s">
        <v>9</v>
      </c>
      <c r="I2335" s="1" t="s">
        <v>9</v>
      </c>
      <c r="J2335" s="1" t="s">
        <v>9</v>
      </c>
      <c r="K2335" s="1" t="s">
        <v>9</v>
      </c>
      <c r="L2335">
        <v>-1</v>
      </c>
      <c r="M2335">
        <v>-1</v>
      </c>
      <c r="N2335" t="s">
        <v>357</v>
      </c>
    </row>
    <row r="2336" spans="1:14" x14ac:dyDescent="0.25">
      <c r="A2336" t="s">
        <v>8</v>
      </c>
      <c r="B2336" t="s">
        <v>99</v>
      </c>
      <c r="C2336" t="s">
        <v>9</v>
      </c>
      <c r="D2336" t="s">
        <v>135</v>
      </c>
      <c r="E2336" t="s">
        <v>168</v>
      </c>
      <c r="F2336" t="s">
        <v>271</v>
      </c>
      <c r="G2336" t="s">
        <v>9</v>
      </c>
      <c r="H2336" s="1">
        <v>540</v>
      </c>
      <c r="I2336" s="1">
        <v>540</v>
      </c>
      <c r="J2336" s="1">
        <v>0.605855855855856</v>
      </c>
      <c r="K2336" s="1">
        <v>0.605855855855856</v>
      </c>
      <c r="L2336" t="s">
        <v>9</v>
      </c>
      <c r="M2336" t="s">
        <v>9</v>
      </c>
      <c r="N2336" t="s">
        <v>357</v>
      </c>
    </row>
    <row r="2337" spans="1:14" x14ac:dyDescent="0.25">
      <c r="A2337" t="s">
        <v>8</v>
      </c>
      <c r="B2337" t="s">
        <v>99</v>
      </c>
      <c r="C2337" t="s">
        <v>9</v>
      </c>
      <c r="D2337" t="s">
        <v>135</v>
      </c>
      <c r="E2337" t="s">
        <v>166</v>
      </c>
      <c r="F2337" t="s">
        <v>252</v>
      </c>
      <c r="G2337" t="s">
        <v>9</v>
      </c>
      <c r="H2337" s="1">
        <v>35</v>
      </c>
      <c r="I2337" s="1">
        <v>35</v>
      </c>
      <c r="J2337" s="1">
        <v>4.1666666666666699E-2</v>
      </c>
      <c r="K2337" s="1">
        <v>4.1666666666666699E-2</v>
      </c>
      <c r="L2337" t="s">
        <v>9</v>
      </c>
      <c r="M2337" t="s">
        <v>9</v>
      </c>
      <c r="N2337" t="s">
        <v>357</v>
      </c>
    </row>
    <row r="2338" spans="1:14" x14ac:dyDescent="0.25">
      <c r="A2338" t="s">
        <v>8</v>
      </c>
      <c r="B2338" t="s">
        <v>99</v>
      </c>
      <c r="C2338" t="s">
        <v>9</v>
      </c>
      <c r="D2338" t="s">
        <v>135</v>
      </c>
      <c r="E2338" t="s">
        <v>353</v>
      </c>
      <c r="F2338" t="s">
        <v>14</v>
      </c>
      <c r="G2338" t="s">
        <v>9</v>
      </c>
      <c r="H2338" s="1">
        <v>-1</v>
      </c>
      <c r="I2338" s="1">
        <v>0</v>
      </c>
      <c r="J2338" s="1">
        <v>-0.01</v>
      </c>
      <c r="K2338" s="1">
        <v>0</v>
      </c>
      <c r="L2338" t="s">
        <v>9</v>
      </c>
      <c r="M2338" t="s">
        <v>9</v>
      </c>
      <c r="N2338" t="s">
        <v>357</v>
      </c>
    </row>
    <row r="2339" spans="1:14" x14ac:dyDescent="0.25">
      <c r="A2339" t="s">
        <v>8</v>
      </c>
      <c r="B2339" t="s">
        <v>99</v>
      </c>
      <c r="C2339" t="s">
        <v>9</v>
      </c>
      <c r="D2339" t="s">
        <v>135</v>
      </c>
      <c r="E2339" t="s">
        <v>229</v>
      </c>
      <c r="F2339" t="s">
        <v>231</v>
      </c>
      <c r="G2339" t="s">
        <v>9</v>
      </c>
      <c r="H2339" s="1">
        <v>-1</v>
      </c>
      <c r="I2339" s="1">
        <v>0</v>
      </c>
      <c r="J2339" s="1">
        <v>-0.01</v>
      </c>
      <c r="K2339" s="1">
        <v>0</v>
      </c>
      <c r="L2339" t="s">
        <v>9</v>
      </c>
      <c r="M2339" t="s">
        <v>9</v>
      </c>
      <c r="N2339" t="s">
        <v>357</v>
      </c>
    </row>
    <row r="2340" spans="1:14" x14ac:dyDescent="0.25">
      <c r="A2340" t="s">
        <v>8</v>
      </c>
      <c r="B2340" t="s">
        <v>99</v>
      </c>
      <c r="C2340" t="s">
        <v>9</v>
      </c>
      <c r="D2340" t="s">
        <v>135</v>
      </c>
      <c r="E2340" t="s">
        <v>166</v>
      </c>
      <c r="F2340" t="s">
        <v>253</v>
      </c>
      <c r="G2340" t="s">
        <v>9</v>
      </c>
      <c r="H2340" s="1">
        <v>35</v>
      </c>
      <c r="I2340" s="1">
        <v>35</v>
      </c>
      <c r="J2340" s="1">
        <v>3.82882882882883E-2</v>
      </c>
      <c r="K2340" s="1">
        <v>3.82882882882883E-2</v>
      </c>
      <c r="L2340" t="s">
        <v>9</v>
      </c>
      <c r="M2340" t="s">
        <v>9</v>
      </c>
      <c r="N2340" t="s">
        <v>357</v>
      </c>
    </row>
    <row r="2341" spans="1:14" x14ac:dyDescent="0.25">
      <c r="A2341" t="s">
        <v>8</v>
      </c>
      <c r="B2341" t="s">
        <v>99</v>
      </c>
      <c r="C2341" t="s">
        <v>9</v>
      </c>
      <c r="D2341" t="s">
        <v>135</v>
      </c>
      <c r="E2341" t="s">
        <v>353</v>
      </c>
      <c r="F2341" t="s">
        <v>13</v>
      </c>
      <c r="G2341" t="s">
        <v>9</v>
      </c>
      <c r="H2341" s="1">
        <v>-1</v>
      </c>
      <c r="I2341" s="1">
        <v>0</v>
      </c>
      <c r="J2341" s="1">
        <v>-0.01</v>
      </c>
      <c r="K2341" s="1">
        <v>0</v>
      </c>
      <c r="L2341" t="s">
        <v>9</v>
      </c>
      <c r="M2341" t="s">
        <v>9</v>
      </c>
      <c r="N2341" t="s">
        <v>357</v>
      </c>
    </row>
    <row r="2342" spans="1:14" x14ac:dyDescent="0.25">
      <c r="A2342" t="s">
        <v>8</v>
      </c>
      <c r="B2342" t="s">
        <v>99</v>
      </c>
      <c r="C2342" t="s">
        <v>9</v>
      </c>
      <c r="D2342" t="s">
        <v>135</v>
      </c>
      <c r="E2342" t="s">
        <v>257</v>
      </c>
      <c r="F2342" t="s">
        <v>340</v>
      </c>
      <c r="G2342" t="s">
        <v>9</v>
      </c>
      <c r="H2342" s="1">
        <v>40</v>
      </c>
      <c r="I2342" s="1">
        <v>40</v>
      </c>
      <c r="J2342" s="1">
        <v>4.3918918918918901E-2</v>
      </c>
      <c r="K2342" s="1">
        <v>4.3918918918918901E-2</v>
      </c>
      <c r="L2342" t="s">
        <v>9</v>
      </c>
      <c r="M2342" t="s">
        <v>9</v>
      </c>
      <c r="N2342" t="s">
        <v>357</v>
      </c>
    </row>
    <row r="2343" spans="1:14" x14ac:dyDescent="0.25">
      <c r="A2343" t="s">
        <v>8</v>
      </c>
      <c r="B2343" t="s">
        <v>99</v>
      </c>
      <c r="C2343" t="s">
        <v>9</v>
      </c>
      <c r="D2343" t="s">
        <v>135</v>
      </c>
      <c r="E2343" t="s">
        <v>242</v>
      </c>
      <c r="F2343" t="s">
        <v>237</v>
      </c>
      <c r="G2343" t="s">
        <v>9</v>
      </c>
      <c r="H2343" s="1">
        <v>-1</v>
      </c>
      <c r="I2343" s="1">
        <v>0</v>
      </c>
      <c r="J2343" s="1">
        <v>-0.01</v>
      </c>
      <c r="K2343" s="1">
        <v>0</v>
      </c>
      <c r="L2343" t="s">
        <v>9</v>
      </c>
      <c r="M2343" t="s">
        <v>9</v>
      </c>
      <c r="N2343" t="s">
        <v>357</v>
      </c>
    </row>
    <row r="2344" spans="1:14" x14ac:dyDescent="0.25">
      <c r="A2344" t="s">
        <v>8</v>
      </c>
      <c r="B2344" t="s">
        <v>99</v>
      </c>
      <c r="C2344" t="s">
        <v>9</v>
      </c>
      <c r="D2344" t="s">
        <v>135</v>
      </c>
      <c r="E2344" t="s">
        <v>10</v>
      </c>
      <c r="F2344" t="s">
        <v>240</v>
      </c>
      <c r="G2344" t="s">
        <v>9</v>
      </c>
      <c r="H2344" s="1">
        <v>1</v>
      </c>
      <c r="I2344" t="s">
        <v>9</v>
      </c>
      <c r="J2344" t="s">
        <v>9</v>
      </c>
      <c r="K2344" t="s">
        <v>9</v>
      </c>
      <c r="L2344" t="s">
        <v>9</v>
      </c>
      <c r="M2344" t="s">
        <v>9</v>
      </c>
      <c r="N2344" t="s">
        <v>357</v>
      </c>
    </row>
    <row r="2345" spans="1:14" x14ac:dyDescent="0.25">
      <c r="A2345" t="s">
        <v>8</v>
      </c>
      <c r="B2345" t="s">
        <v>99</v>
      </c>
      <c r="C2345" t="s">
        <v>9</v>
      </c>
      <c r="D2345" t="s">
        <v>135</v>
      </c>
      <c r="E2345" t="s">
        <v>353</v>
      </c>
      <c r="F2345" t="s">
        <v>228</v>
      </c>
      <c r="G2345" t="s">
        <v>9</v>
      </c>
      <c r="H2345">
        <v>890</v>
      </c>
      <c r="I2345">
        <v>890</v>
      </c>
      <c r="J2345">
        <v>1</v>
      </c>
      <c r="K2345">
        <v>1</v>
      </c>
      <c r="L2345" s="1" t="s">
        <v>9</v>
      </c>
      <c r="M2345" s="1" t="s">
        <v>9</v>
      </c>
      <c r="N2345" t="s">
        <v>357</v>
      </c>
    </row>
    <row r="2346" spans="1:14" x14ac:dyDescent="0.25">
      <c r="A2346" t="s">
        <v>8</v>
      </c>
      <c r="B2346" t="s">
        <v>99</v>
      </c>
      <c r="C2346" t="s">
        <v>9</v>
      </c>
      <c r="D2346" t="s">
        <v>135</v>
      </c>
      <c r="E2346" t="s">
        <v>229</v>
      </c>
      <c r="F2346" t="s">
        <v>217</v>
      </c>
      <c r="G2346" t="s">
        <v>9</v>
      </c>
      <c r="H2346">
        <v>-1</v>
      </c>
      <c r="I2346">
        <v>0</v>
      </c>
      <c r="J2346">
        <v>-0.01</v>
      </c>
      <c r="K2346">
        <v>0</v>
      </c>
      <c r="L2346" s="1" t="s">
        <v>9</v>
      </c>
      <c r="M2346" s="1" t="s">
        <v>9</v>
      </c>
      <c r="N2346" t="s">
        <v>357</v>
      </c>
    </row>
    <row r="2347" spans="1:14" x14ac:dyDescent="0.25">
      <c r="A2347" t="s">
        <v>8</v>
      </c>
      <c r="B2347" t="s">
        <v>99</v>
      </c>
      <c r="C2347" t="s">
        <v>9</v>
      </c>
      <c r="D2347" t="s">
        <v>135</v>
      </c>
      <c r="E2347" t="s">
        <v>166</v>
      </c>
      <c r="F2347" t="s">
        <v>171</v>
      </c>
      <c r="G2347" t="s">
        <v>9</v>
      </c>
      <c r="H2347" s="1">
        <v>15</v>
      </c>
      <c r="I2347" s="1">
        <v>15</v>
      </c>
      <c r="J2347" s="1">
        <v>1.9144144144144101E-2</v>
      </c>
      <c r="K2347" s="1">
        <v>1.9144144144144101E-2</v>
      </c>
      <c r="L2347" t="s">
        <v>9</v>
      </c>
      <c r="M2347" t="s">
        <v>9</v>
      </c>
      <c r="N2347" t="s">
        <v>357</v>
      </c>
    </row>
    <row r="2348" spans="1:14" x14ac:dyDescent="0.25">
      <c r="A2348" t="s">
        <v>8</v>
      </c>
      <c r="B2348" t="s">
        <v>99</v>
      </c>
      <c r="C2348" t="s">
        <v>9</v>
      </c>
      <c r="D2348" t="s">
        <v>135</v>
      </c>
      <c r="E2348" t="s">
        <v>242</v>
      </c>
      <c r="F2348" t="s">
        <v>238</v>
      </c>
      <c r="G2348" t="s">
        <v>9</v>
      </c>
      <c r="H2348" s="1">
        <v>-1</v>
      </c>
      <c r="I2348" s="1">
        <v>0</v>
      </c>
      <c r="J2348" s="1">
        <v>-0.01</v>
      </c>
      <c r="K2348" s="1">
        <v>0</v>
      </c>
      <c r="L2348" t="s">
        <v>9</v>
      </c>
      <c r="M2348" t="s">
        <v>9</v>
      </c>
      <c r="N2348" t="s">
        <v>357</v>
      </c>
    </row>
    <row r="2349" spans="1:14" x14ac:dyDescent="0.25">
      <c r="A2349" t="s">
        <v>8</v>
      </c>
      <c r="B2349" t="s">
        <v>99</v>
      </c>
      <c r="C2349" t="s">
        <v>9</v>
      </c>
      <c r="D2349" t="s">
        <v>135</v>
      </c>
      <c r="E2349" t="s">
        <v>242</v>
      </c>
      <c r="F2349" t="s">
        <v>236</v>
      </c>
      <c r="G2349" t="s">
        <v>9</v>
      </c>
      <c r="H2349" s="1">
        <v>-1</v>
      </c>
      <c r="I2349" s="1">
        <v>0</v>
      </c>
      <c r="J2349" s="1">
        <v>-0.01</v>
      </c>
      <c r="K2349" s="1">
        <v>0</v>
      </c>
      <c r="L2349" t="s">
        <v>9</v>
      </c>
      <c r="M2349" t="s">
        <v>9</v>
      </c>
      <c r="N2349" t="s">
        <v>357</v>
      </c>
    </row>
    <row r="2350" spans="1:14" x14ac:dyDescent="0.25">
      <c r="A2350" t="s">
        <v>8</v>
      </c>
      <c r="B2350" t="s">
        <v>99</v>
      </c>
      <c r="C2350" t="s">
        <v>9</v>
      </c>
      <c r="D2350" t="s">
        <v>135</v>
      </c>
      <c r="E2350" t="s">
        <v>166</v>
      </c>
      <c r="F2350" t="s">
        <v>248</v>
      </c>
      <c r="G2350" t="s">
        <v>9</v>
      </c>
      <c r="H2350" s="1">
        <v>-1</v>
      </c>
      <c r="I2350" s="1">
        <v>0</v>
      </c>
      <c r="J2350" s="1">
        <v>-0.01</v>
      </c>
      <c r="K2350" s="1">
        <v>0</v>
      </c>
      <c r="L2350" t="s">
        <v>9</v>
      </c>
      <c r="M2350" t="s">
        <v>9</v>
      </c>
      <c r="N2350" t="s">
        <v>357</v>
      </c>
    </row>
    <row r="2351" spans="1:14" x14ac:dyDescent="0.25">
      <c r="A2351" t="s">
        <v>8</v>
      </c>
      <c r="B2351" t="s">
        <v>99</v>
      </c>
      <c r="C2351" t="s">
        <v>9</v>
      </c>
      <c r="D2351" t="s">
        <v>135</v>
      </c>
      <c r="E2351" t="s">
        <v>257</v>
      </c>
      <c r="F2351" t="s">
        <v>258</v>
      </c>
      <c r="G2351" t="s">
        <v>9</v>
      </c>
      <c r="H2351" s="1">
        <v>125</v>
      </c>
      <c r="I2351" s="1">
        <v>125</v>
      </c>
      <c r="J2351" s="1">
        <v>0.13963963963963999</v>
      </c>
      <c r="K2351" s="1">
        <v>0.13963963963963999</v>
      </c>
      <c r="L2351" t="s">
        <v>9</v>
      </c>
      <c r="M2351" t="s">
        <v>9</v>
      </c>
      <c r="N2351" t="s">
        <v>357</v>
      </c>
    </row>
    <row r="2352" spans="1:14" x14ac:dyDescent="0.25">
      <c r="A2352" t="s">
        <v>8</v>
      </c>
      <c r="B2352" t="s">
        <v>99</v>
      </c>
      <c r="C2352" t="s">
        <v>9</v>
      </c>
      <c r="D2352" t="s">
        <v>135</v>
      </c>
      <c r="E2352" t="s">
        <v>166</v>
      </c>
      <c r="F2352" t="s">
        <v>167</v>
      </c>
      <c r="G2352" t="s">
        <v>9</v>
      </c>
      <c r="H2352" s="1">
        <v>50</v>
      </c>
      <c r="I2352" s="1">
        <v>50</v>
      </c>
      <c r="J2352" s="1">
        <v>5.8558558558558599E-2</v>
      </c>
      <c r="K2352" s="1">
        <v>5.8558558558558599E-2</v>
      </c>
      <c r="L2352" t="s">
        <v>9</v>
      </c>
      <c r="M2352" t="s">
        <v>9</v>
      </c>
      <c r="N2352" t="s">
        <v>357</v>
      </c>
    </row>
    <row r="2353" spans="1:14" x14ac:dyDescent="0.25">
      <c r="A2353" t="s">
        <v>8</v>
      </c>
      <c r="B2353" t="s">
        <v>99</v>
      </c>
      <c r="C2353" t="s">
        <v>9</v>
      </c>
      <c r="D2353" t="s">
        <v>135</v>
      </c>
      <c r="E2353" t="s">
        <v>257</v>
      </c>
      <c r="F2353" t="s">
        <v>280</v>
      </c>
      <c r="G2353" t="s">
        <v>9</v>
      </c>
      <c r="H2353" s="1">
        <v>-1</v>
      </c>
      <c r="I2353" s="1">
        <v>0</v>
      </c>
      <c r="J2353" s="1">
        <v>-0.01</v>
      </c>
      <c r="K2353" s="1">
        <v>0</v>
      </c>
      <c r="L2353" t="s">
        <v>9</v>
      </c>
      <c r="M2353" t="s">
        <v>9</v>
      </c>
      <c r="N2353" t="s">
        <v>357</v>
      </c>
    </row>
    <row r="2354" spans="1:14" x14ac:dyDescent="0.25">
      <c r="A2354" t="s">
        <v>8</v>
      </c>
      <c r="B2354" t="s">
        <v>99</v>
      </c>
      <c r="C2354" t="s">
        <v>9</v>
      </c>
      <c r="D2354" t="s">
        <v>135</v>
      </c>
      <c r="E2354" t="s">
        <v>353</v>
      </c>
      <c r="F2354" t="s">
        <v>15</v>
      </c>
      <c r="G2354" t="s">
        <v>9</v>
      </c>
      <c r="H2354" s="1">
        <v>-1</v>
      </c>
      <c r="I2354" s="1">
        <v>0</v>
      </c>
      <c r="J2354" s="1">
        <v>-0.01</v>
      </c>
      <c r="K2354" s="1">
        <v>0</v>
      </c>
      <c r="L2354" t="s">
        <v>9</v>
      </c>
      <c r="M2354" t="s">
        <v>9</v>
      </c>
      <c r="N2354" t="s">
        <v>357</v>
      </c>
    </row>
    <row r="2355" spans="1:14" x14ac:dyDescent="0.25">
      <c r="A2355" t="s">
        <v>8</v>
      </c>
      <c r="B2355" t="s">
        <v>99</v>
      </c>
      <c r="C2355" t="s">
        <v>9</v>
      </c>
      <c r="D2355" t="s">
        <v>135</v>
      </c>
      <c r="E2355" t="s">
        <v>257</v>
      </c>
      <c r="F2355" t="s">
        <v>228</v>
      </c>
      <c r="G2355" t="s">
        <v>9</v>
      </c>
      <c r="H2355" s="1">
        <v>-1</v>
      </c>
      <c r="I2355" s="1">
        <v>0</v>
      </c>
      <c r="J2355" s="1">
        <v>-0.01</v>
      </c>
      <c r="K2355" s="1">
        <v>0</v>
      </c>
      <c r="L2355" t="s">
        <v>9</v>
      </c>
      <c r="M2355" t="s">
        <v>9</v>
      </c>
      <c r="N2355" t="s">
        <v>357</v>
      </c>
    </row>
    <row r="2356" spans="1:14" x14ac:dyDescent="0.25">
      <c r="A2356" t="s">
        <v>8</v>
      </c>
      <c r="B2356" t="s">
        <v>99</v>
      </c>
      <c r="C2356" t="s">
        <v>9</v>
      </c>
      <c r="D2356" t="s">
        <v>135</v>
      </c>
      <c r="E2356" t="s">
        <v>229</v>
      </c>
      <c r="F2356" t="s">
        <v>248</v>
      </c>
      <c r="G2356" t="s">
        <v>9</v>
      </c>
      <c r="H2356" s="1">
        <v>890</v>
      </c>
      <c r="I2356" s="1">
        <v>890</v>
      </c>
      <c r="J2356" s="1">
        <v>1</v>
      </c>
      <c r="K2356" s="1">
        <v>1</v>
      </c>
      <c r="L2356" t="s">
        <v>9</v>
      </c>
      <c r="M2356" t="s">
        <v>9</v>
      </c>
      <c r="N2356" t="s">
        <v>357</v>
      </c>
    </row>
    <row r="2357" spans="1:14" x14ac:dyDescent="0.25">
      <c r="A2357" t="s">
        <v>8</v>
      </c>
      <c r="B2357" t="s">
        <v>99</v>
      </c>
      <c r="C2357" t="s">
        <v>9</v>
      </c>
      <c r="D2357" t="s">
        <v>135</v>
      </c>
      <c r="E2357" t="s">
        <v>166</v>
      </c>
      <c r="F2357" t="s">
        <v>254</v>
      </c>
      <c r="G2357" t="s">
        <v>9</v>
      </c>
      <c r="H2357" s="1">
        <v>130</v>
      </c>
      <c r="I2357" s="1">
        <v>130</v>
      </c>
      <c r="J2357" s="1">
        <v>0.14864864864864899</v>
      </c>
      <c r="K2357" s="1">
        <v>0.14864864864864899</v>
      </c>
      <c r="L2357" t="s">
        <v>9</v>
      </c>
      <c r="M2357" t="s">
        <v>9</v>
      </c>
      <c r="N2357" t="s">
        <v>357</v>
      </c>
    </row>
    <row r="2358" spans="1:14" x14ac:dyDescent="0.25">
      <c r="A2358" t="s">
        <v>8</v>
      </c>
      <c r="B2358" t="s">
        <v>99</v>
      </c>
      <c r="C2358" t="s">
        <v>9</v>
      </c>
      <c r="D2358" t="s">
        <v>135</v>
      </c>
      <c r="E2358" t="s">
        <v>166</v>
      </c>
      <c r="F2358" t="s">
        <v>169</v>
      </c>
      <c r="G2358" t="s">
        <v>9</v>
      </c>
      <c r="H2358" s="1">
        <v>510</v>
      </c>
      <c r="I2358" s="1">
        <v>510</v>
      </c>
      <c r="J2358" s="1">
        <v>0.57545045045044996</v>
      </c>
      <c r="K2358" s="1">
        <v>0.57545045045044996</v>
      </c>
      <c r="L2358" t="s">
        <v>9</v>
      </c>
      <c r="M2358" t="s">
        <v>9</v>
      </c>
      <c r="N2358" t="s">
        <v>357</v>
      </c>
    </row>
    <row r="2359" spans="1:14" x14ac:dyDescent="0.25">
      <c r="A2359" t="s">
        <v>8</v>
      </c>
      <c r="B2359" t="s">
        <v>99</v>
      </c>
      <c r="C2359" t="s">
        <v>9</v>
      </c>
      <c r="D2359" t="s">
        <v>135</v>
      </c>
      <c r="E2359" t="s">
        <v>242</v>
      </c>
      <c r="F2359" t="s">
        <v>239</v>
      </c>
      <c r="G2359" t="s">
        <v>9</v>
      </c>
      <c r="H2359" s="1">
        <v>-1</v>
      </c>
      <c r="I2359" s="1">
        <v>0</v>
      </c>
      <c r="J2359" s="1">
        <v>-0.01</v>
      </c>
      <c r="K2359" s="1">
        <v>0</v>
      </c>
      <c r="L2359" t="s">
        <v>9</v>
      </c>
      <c r="M2359" t="s">
        <v>9</v>
      </c>
      <c r="N2359" t="s">
        <v>357</v>
      </c>
    </row>
    <row r="2360" spans="1:14" x14ac:dyDescent="0.25">
      <c r="A2360" t="s">
        <v>8</v>
      </c>
      <c r="B2360" t="s">
        <v>99</v>
      </c>
      <c r="C2360" t="s">
        <v>9</v>
      </c>
      <c r="D2360" t="s">
        <v>135</v>
      </c>
      <c r="E2360" t="s">
        <v>242</v>
      </c>
      <c r="F2360" t="s">
        <v>234</v>
      </c>
      <c r="G2360" t="s">
        <v>9</v>
      </c>
      <c r="H2360" s="1">
        <v>-1</v>
      </c>
      <c r="I2360" s="1">
        <v>0</v>
      </c>
      <c r="J2360" s="1">
        <v>-0.01</v>
      </c>
      <c r="K2360" s="1">
        <v>0</v>
      </c>
      <c r="L2360" t="s">
        <v>9</v>
      </c>
      <c r="M2360" t="s">
        <v>9</v>
      </c>
      <c r="N2360" t="s">
        <v>357</v>
      </c>
    </row>
    <row r="2361" spans="1:14" x14ac:dyDescent="0.25">
      <c r="A2361" t="s">
        <v>8</v>
      </c>
      <c r="B2361" t="s">
        <v>99</v>
      </c>
      <c r="C2361" t="s">
        <v>9</v>
      </c>
      <c r="D2361" t="s">
        <v>135</v>
      </c>
      <c r="E2361" t="s">
        <v>353</v>
      </c>
      <c r="F2361" t="s">
        <v>16</v>
      </c>
      <c r="G2361" t="s">
        <v>9</v>
      </c>
      <c r="H2361" s="1">
        <v>-1</v>
      </c>
      <c r="I2361" s="1">
        <v>0</v>
      </c>
      <c r="J2361" s="1">
        <v>-0.01</v>
      </c>
      <c r="K2361" s="1">
        <v>0</v>
      </c>
      <c r="L2361" t="s">
        <v>9</v>
      </c>
      <c r="M2361" t="s">
        <v>9</v>
      </c>
      <c r="N2361" t="s">
        <v>357</v>
      </c>
    </row>
    <row r="2362" spans="1:14" x14ac:dyDescent="0.25">
      <c r="A2362" t="s">
        <v>8</v>
      </c>
      <c r="B2362" t="s">
        <v>99</v>
      </c>
      <c r="C2362" t="s">
        <v>9</v>
      </c>
      <c r="D2362" t="s">
        <v>135</v>
      </c>
      <c r="E2362" t="s">
        <v>180</v>
      </c>
      <c r="F2362" t="s">
        <v>218</v>
      </c>
      <c r="G2362" t="s">
        <v>215</v>
      </c>
      <c r="H2362" s="1">
        <v>785</v>
      </c>
      <c r="I2362" s="1">
        <v>785</v>
      </c>
      <c r="J2362" s="1">
        <v>0.88288288288288297</v>
      </c>
      <c r="K2362" s="1">
        <v>0.88288288288288297</v>
      </c>
      <c r="L2362" t="s">
        <v>9</v>
      </c>
      <c r="M2362" t="s">
        <v>9</v>
      </c>
      <c r="N2362" t="s">
        <v>357</v>
      </c>
    </row>
    <row r="2363" spans="1:14" x14ac:dyDescent="0.25">
      <c r="A2363" t="s">
        <v>8</v>
      </c>
      <c r="B2363" t="s">
        <v>99</v>
      </c>
      <c r="C2363" t="s">
        <v>9</v>
      </c>
      <c r="D2363" t="s">
        <v>135</v>
      </c>
      <c r="E2363" t="s">
        <v>229</v>
      </c>
      <c r="F2363" t="s">
        <v>230</v>
      </c>
      <c r="G2363" t="s">
        <v>9</v>
      </c>
      <c r="H2363" s="1">
        <v>-1</v>
      </c>
      <c r="I2363" s="1">
        <v>0</v>
      </c>
      <c r="J2363" s="1">
        <v>-0.01</v>
      </c>
      <c r="K2363" s="1">
        <v>0</v>
      </c>
      <c r="L2363" t="s">
        <v>9</v>
      </c>
      <c r="M2363" t="s">
        <v>9</v>
      </c>
      <c r="N2363" t="s">
        <v>357</v>
      </c>
    </row>
    <row r="2364" spans="1:14" x14ac:dyDescent="0.25">
      <c r="A2364" t="s">
        <v>8</v>
      </c>
      <c r="B2364" t="s">
        <v>99</v>
      </c>
      <c r="C2364" t="s">
        <v>9</v>
      </c>
      <c r="D2364" t="s">
        <v>135</v>
      </c>
      <c r="E2364" t="s">
        <v>168</v>
      </c>
      <c r="F2364" t="s">
        <v>273</v>
      </c>
      <c r="G2364" t="s">
        <v>9</v>
      </c>
      <c r="H2364" s="1">
        <v>155</v>
      </c>
      <c r="I2364" s="1">
        <v>155</v>
      </c>
      <c r="J2364" s="1">
        <v>0.17680180180180199</v>
      </c>
      <c r="K2364" s="1">
        <v>0.17680180180180199</v>
      </c>
      <c r="L2364" t="s">
        <v>9</v>
      </c>
      <c r="M2364" t="s">
        <v>9</v>
      </c>
      <c r="N2364" t="s">
        <v>357</v>
      </c>
    </row>
    <row r="2365" spans="1:14" x14ac:dyDescent="0.25">
      <c r="A2365" t="s">
        <v>8</v>
      </c>
      <c r="B2365" t="s">
        <v>99</v>
      </c>
      <c r="C2365" t="s">
        <v>9</v>
      </c>
      <c r="D2365" t="s">
        <v>135</v>
      </c>
      <c r="E2365" t="s">
        <v>166</v>
      </c>
      <c r="F2365" t="s">
        <v>170</v>
      </c>
      <c r="G2365" t="s">
        <v>9</v>
      </c>
      <c r="H2365" s="1">
        <v>105</v>
      </c>
      <c r="I2365" s="1">
        <v>105</v>
      </c>
      <c r="J2365" s="1">
        <v>0.11824324324324299</v>
      </c>
      <c r="K2365" s="1">
        <v>0.11824324324324299</v>
      </c>
      <c r="L2365" t="s">
        <v>9</v>
      </c>
      <c r="M2365" t="s">
        <v>9</v>
      </c>
      <c r="N2365" t="s">
        <v>357</v>
      </c>
    </row>
    <row r="2366" spans="1:14" x14ac:dyDescent="0.25">
      <c r="A2366" t="s">
        <v>8</v>
      </c>
      <c r="B2366" t="s">
        <v>99</v>
      </c>
      <c r="C2366" t="s">
        <v>9</v>
      </c>
      <c r="D2366" t="s">
        <v>135</v>
      </c>
      <c r="E2366" t="s">
        <v>180</v>
      </c>
      <c r="F2366" t="s">
        <v>219</v>
      </c>
      <c r="G2366" t="s">
        <v>216</v>
      </c>
      <c r="H2366" s="1">
        <v>105</v>
      </c>
      <c r="I2366" s="1">
        <v>105</v>
      </c>
      <c r="J2366" s="1">
        <v>0.117117117117117</v>
      </c>
      <c r="K2366" s="1">
        <v>0.117117117117117</v>
      </c>
      <c r="L2366" t="s">
        <v>9</v>
      </c>
      <c r="M2366" t="s">
        <v>9</v>
      </c>
      <c r="N2366" t="s">
        <v>357</v>
      </c>
    </row>
    <row r="2367" spans="1:14" x14ac:dyDescent="0.25">
      <c r="A2367" t="s">
        <v>8</v>
      </c>
      <c r="B2367" t="s">
        <v>99</v>
      </c>
      <c r="C2367" t="s">
        <v>9</v>
      </c>
      <c r="D2367" t="s">
        <v>135</v>
      </c>
      <c r="E2367" t="s">
        <v>242</v>
      </c>
      <c r="F2367" t="s">
        <v>248</v>
      </c>
      <c r="G2367" t="s">
        <v>9</v>
      </c>
      <c r="H2367" s="1">
        <v>890</v>
      </c>
      <c r="I2367" s="1">
        <v>890</v>
      </c>
      <c r="J2367" s="1">
        <v>1</v>
      </c>
      <c r="K2367" s="1">
        <v>1</v>
      </c>
      <c r="L2367" t="s">
        <v>9</v>
      </c>
      <c r="M2367" t="s">
        <v>9</v>
      </c>
      <c r="N2367" t="s">
        <v>357</v>
      </c>
    </row>
    <row r="2368" spans="1:14" x14ac:dyDescent="0.25">
      <c r="A2368" t="s">
        <v>8</v>
      </c>
      <c r="B2368" t="s">
        <v>99</v>
      </c>
      <c r="C2368" t="s">
        <v>9</v>
      </c>
      <c r="D2368" t="s">
        <v>135</v>
      </c>
      <c r="E2368" t="s">
        <v>257</v>
      </c>
      <c r="F2368" t="s">
        <v>259</v>
      </c>
      <c r="G2368" t="s">
        <v>9</v>
      </c>
      <c r="H2368" s="1">
        <v>245</v>
      </c>
      <c r="I2368" s="1">
        <v>245</v>
      </c>
      <c r="J2368" s="1">
        <v>0.27590090090090102</v>
      </c>
      <c r="K2368" s="1">
        <v>0.27590090090090102</v>
      </c>
      <c r="L2368" t="s">
        <v>9</v>
      </c>
      <c r="M2368" t="s">
        <v>9</v>
      </c>
      <c r="N2368" t="s">
        <v>357</v>
      </c>
    </row>
    <row r="2369" spans="1:14" x14ac:dyDescent="0.25">
      <c r="A2369" t="s">
        <v>8</v>
      </c>
      <c r="B2369" t="s">
        <v>99</v>
      </c>
      <c r="C2369" t="s">
        <v>9</v>
      </c>
      <c r="D2369" t="s">
        <v>135</v>
      </c>
      <c r="E2369" t="s">
        <v>180</v>
      </c>
      <c r="F2369" t="s">
        <v>228</v>
      </c>
      <c r="G2369" t="s">
        <v>228</v>
      </c>
      <c r="H2369" s="1">
        <v>-1</v>
      </c>
      <c r="I2369" s="1">
        <v>0</v>
      </c>
      <c r="J2369" s="1">
        <v>-0.01</v>
      </c>
      <c r="K2369" s="1">
        <v>0</v>
      </c>
      <c r="L2369" t="s">
        <v>9</v>
      </c>
      <c r="M2369" t="s">
        <v>9</v>
      </c>
      <c r="N2369" t="s">
        <v>357</v>
      </c>
    </row>
    <row r="2370" spans="1:14" x14ac:dyDescent="0.25">
      <c r="A2370" t="s">
        <v>8</v>
      </c>
      <c r="B2370" t="s">
        <v>99</v>
      </c>
      <c r="C2370" t="s">
        <v>9</v>
      </c>
      <c r="D2370" t="s">
        <v>135</v>
      </c>
      <c r="E2370" t="s">
        <v>257</v>
      </c>
      <c r="F2370" t="s">
        <v>261</v>
      </c>
      <c r="G2370" t="s">
        <v>9</v>
      </c>
      <c r="H2370" s="1">
        <v>150</v>
      </c>
      <c r="I2370" s="1">
        <v>150</v>
      </c>
      <c r="J2370" s="1">
        <v>0.170045045045045</v>
      </c>
      <c r="K2370" s="1">
        <v>0.170045045045045</v>
      </c>
      <c r="L2370" t="s">
        <v>9</v>
      </c>
      <c r="M2370" t="s">
        <v>9</v>
      </c>
      <c r="N2370" t="s">
        <v>357</v>
      </c>
    </row>
    <row r="2371" spans="1:14" x14ac:dyDescent="0.25">
      <c r="A2371" t="s">
        <v>8</v>
      </c>
      <c r="B2371" t="s">
        <v>99</v>
      </c>
      <c r="C2371" t="s">
        <v>9</v>
      </c>
      <c r="D2371" t="s">
        <v>135</v>
      </c>
      <c r="E2371" t="s">
        <v>168</v>
      </c>
      <c r="F2371" t="s">
        <v>272</v>
      </c>
      <c r="G2371" t="s">
        <v>9</v>
      </c>
      <c r="H2371" s="1">
        <v>100</v>
      </c>
      <c r="I2371" s="1">
        <v>100</v>
      </c>
      <c r="J2371" s="1">
        <v>0.114864864864865</v>
      </c>
      <c r="K2371" s="1">
        <v>0.114864864864865</v>
      </c>
      <c r="L2371" t="s">
        <v>9</v>
      </c>
      <c r="M2371" t="s">
        <v>9</v>
      </c>
      <c r="N2371" t="s">
        <v>357</v>
      </c>
    </row>
    <row r="2372" spans="1:14" x14ac:dyDescent="0.25">
      <c r="A2372" t="s">
        <v>8</v>
      </c>
      <c r="B2372" t="s">
        <v>99</v>
      </c>
      <c r="C2372" t="s">
        <v>9</v>
      </c>
      <c r="D2372" t="s">
        <v>135</v>
      </c>
      <c r="E2372" t="s">
        <v>232</v>
      </c>
      <c r="F2372" t="s">
        <v>9</v>
      </c>
      <c r="G2372" t="s">
        <v>9</v>
      </c>
      <c r="H2372" s="1">
        <v>890</v>
      </c>
      <c r="I2372" s="1">
        <v>890</v>
      </c>
      <c r="J2372" s="1">
        <v>1</v>
      </c>
      <c r="K2372" s="1">
        <v>1</v>
      </c>
      <c r="L2372" t="s">
        <v>9</v>
      </c>
      <c r="M2372" t="s">
        <v>9</v>
      </c>
      <c r="N2372" t="s">
        <v>357</v>
      </c>
    </row>
    <row r="2373" spans="1:14" x14ac:dyDescent="0.25">
      <c r="A2373" t="s">
        <v>8</v>
      </c>
      <c r="B2373" t="s">
        <v>99</v>
      </c>
      <c r="C2373" t="s">
        <v>9</v>
      </c>
      <c r="D2373" t="s">
        <v>135</v>
      </c>
      <c r="E2373" t="s">
        <v>168</v>
      </c>
      <c r="F2373" t="s">
        <v>248</v>
      </c>
      <c r="G2373" t="s">
        <v>9</v>
      </c>
      <c r="H2373" s="1">
        <v>-1</v>
      </c>
      <c r="I2373" s="1">
        <v>0</v>
      </c>
      <c r="J2373" s="1">
        <v>-0.01</v>
      </c>
      <c r="K2373" s="1">
        <v>0</v>
      </c>
      <c r="L2373" t="s">
        <v>9</v>
      </c>
      <c r="M2373" t="s">
        <v>9</v>
      </c>
      <c r="N2373" t="s">
        <v>357</v>
      </c>
    </row>
    <row r="2374" spans="1:14" x14ac:dyDescent="0.25">
      <c r="A2374" t="s">
        <v>8</v>
      </c>
      <c r="B2374" t="s">
        <v>99</v>
      </c>
      <c r="C2374" t="s">
        <v>9</v>
      </c>
      <c r="D2374" t="s">
        <v>135</v>
      </c>
      <c r="E2374" t="s">
        <v>168</v>
      </c>
      <c r="F2374" t="s">
        <v>274</v>
      </c>
      <c r="G2374" t="s">
        <v>9</v>
      </c>
      <c r="H2374" s="1">
        <v>90</v>
      </c>
      <c r="I2374" s="1">
        <v>90</v>
      </c>
      <c r="J2374" s="1">
        <v>0.101351351351351</v>
      </c>
      <c r="K2374" s="1">
        <v>0.101351351351351</v>
      </c>
      <c r="L2374" t="s">
        <v>9</v>
      </c>
      <c r="M2374" t="s">
        <v>9</v>
      </c>
      <c r="N2374" t="s">
        <v>357</v>
      </c>
    </row>
    <row r="2375" spans="1:14" x14ac:dyDescent="0.25">
      <c r="A2375" t="s">
        <v>8</v>
      </c>
      <c r="B2375" t="s">
        <v>99</v>
      </c>
      <c r="C2375" t="s">
        <v>9</v>
      </c>
      <c r="D2375" t="s">
        <v>135</v>
      </c>
      <c r="E2375" t="s">
        <v>257</v>
      </c>
      <c r="F2375" t="s">
        <v>260</v>
      </c>
      <c r="G2375" t="s">
        <v>9</v>
      </c>
      <c r="H2375" s="1">
        <v>285</v>
      </c>
      <c r="I2375" s="1">
        <v>285</v>
      </c>
      <c r="J2375" s="1">
        <v>0.322072072072072</v>
      </c>
      <c r="K2375" s="1">
        <v>0.322072072072072</v>
      </c>
      <c r="L2375" t="s">
        <v>9</v>
      </c>
      <c r="M2375" t="s">
        <v>9</v>
      </c>
      <c r="N2375" t="s">
        <v>357</v>
      </c>
    </row>
    <row r="2376" spans="1:14" x14ac:dyDescent="0.25">
      <c r="A2376" t="s">
        <v>8</v>
      </c>
      <c r="B2376" t="s">
        <v>99</v>
      </c>
      <c r="C2376" t="s">
        <v>9</v>
      </c>
      <c r="D2376" t="s">
        <v>135</v>
      </c>
      <c r="E2376" t="s">
        <v>257</v>
      </c>
      <c r="F2376" t="s">
        <v>262</v>
      </c>
      <c r="G2376" t="s">
        <v>9</v>
      </c>
      <c r="H2376" s="1">
        <v>40</v>
      </c>
      <c r="I2376" s="1">
        <v>40</v>
      </c>
      <c r="J2376" s="1">
        <v>4.5045045045045098E-2</v>
      </c>
      <c r="K2376" s="1">
        <v>4.5045045045045098E-2</v>
      </c>
      <c r="L2376" t="s">
        <v>9</v>
      </c>
      <c r="M2376" t="s">
        <v>9</v>
      </c>
      <c r="N2376" t="s">
        <v>357</v>
      </c>
    </row>
    <row r="2377" spans="1:14" x14ac:dyDescent="0.25">
      <c r="A2377" t="s">
        <v>8</v>
      </c>
      <c r="B2377" t="s">
        <v>99</v>
      </c>
      <c r="C2377" t="s">
        <v>9</v>
      </c>
      <c r="D2377" t="s">
        <v>135</v>
      </c>
      <c r="E2377" t="s">
        <v>242</v>
      </c>
      <c r="F2377" t="s">
        <v>235</v>
      </c>
      <c r="G2377" t="s">
        <v>9</v>
      </c>
      <c r="H2377" s="1">
        <v>-1</v>
      </c>
      <c r="I2377" s="1">
        <v>0</v>
      </c>
      <c r="J2377" s="1">
        <v>-0.01</v>
      </c>
      <c r="K2377" s="1">
        <v>0</v>
      </c>
      <c r="L2377" t="s">
        <v>9</v>
      </c>
      <c r="M2377" t="s">
        <v>9</v>
      </c>
      <c r="N2377" t="s">
        <v>357</v>
      </c>
    </row>
    <row r="2378" spans="1:14" x14ac:dyDescent="0.25">
      <c r="A2378" t="s">
        <v>8</v>
      </c>
      <c r="B2378" t="s">
        <v>100</v>
      </c>
      <c r="C2378" t="s">
        <v>9</v>
      </c>
      <c r="D2378" t="s">
        <v>304</v>
      </c>
      <c r="E2378" t="s">
        <v>172</v>
      </c>
      <c r="F2378" t="s">
        <v>9</v>
      </c>
      <c r="G2378" t="s">
        <v>9</v>
      </c>
      <c r="H2378" s="1" t="s">
        <v>9</v>
      </c>
      <c r="I2378" s="1" t="s">
        <v>9</v>
      </c>
      <c r="J2378" s="1" t="s">
        <v>9</v>
      </c>
      <c r="K2378" s="1" t="s">
        <v>9</v>
      </c>
      <c r="L2378">
        <v>9.1052599999999995</v>
      </c>
      <c r="M2378">
        <v>10</v>
      </c>
      <c r="N2378" t="s">
        <v>357</v>
      </c>
    </row>
    <row r="2379" spans="1:14" x14ac:dyDescent="0.25">
      <c r="A2379" t="s">
        <v>8</v>
      </c>
      <c r="B2379" t="s">
        <v>100</v>
      </c>
      <c r="C2379" t="s">
        <v>9</v>
      </c>
      <c r="D2379" t="s">
        <v>304</v>
      </c>
      <c r="E2379" t="s">
        <v>165</v>
      </c>
      <c r="F2379" t="s">
        <v>9</v>
      </c>
      <c r="G2379" t="s">
        <v>9</v>
      </c>
      <c r="H2379" s="1" t="s">
        <v>9</v>
      </c>
      <c r="I2379" s="1" t="s">
        <v>9</v>
      </c>
      <c r="J2379" s="1" t="s">
        <v>9</v>
      </c>
      <c r="K2379" s="1" t="s">
        <v>9</v>
      </c>
      <c r="L2379">
        <v>28.303249999999998</v>
      </c>
      <c r="M2379">
        <v>28</v>
      </c>
      <c r="N2379" t="s">
        <v>357</v>
      </c>
    </row>
    <row r="2380" spans="1:14" x14ac:dyDescent="0.25">
      <c r="A2380" t="s">
        <v>8</v>
      </c>
      <c r="B2380" t="s">
        <v>100</v>
      </c>
      <c r="C2380" t="s">
        <v>9</v>
      </c>
      <c r="D2380" t="s">
        <v>304</v>
      </c>
      <c r="E2380" t="s">
        <v>10</v>
      </c>
      <c r="F2380" t="s">
        <v>240</v>
      </c>
      <c r="G2380" t="s">
        <v>9</v>
      </c>
      <c r="H2380" s="1">
        <v>1</v>
      </c>
      <c r="I2380" s="1" t="s">
        <v>9</v>
      </c>
      <c r="J2380" s="1" t="s">
        <v>9</v>
      </c>
      <c r="K2380" s="1" t="s">
        <v>9</v>
      </c>
      <c r="L2380" t="s">
        <v>9</v>
      </c>
      <c r="M2380" t="s">
        <v>9</v>
      </c>
      <c r="N2380" t="s">
        <v>357</v>
      </c>
    </row>
    <row r="2381" spans="1:14" x14ac:dyDescent="0.25">
      <c r="A2381" t="s">
        <v>8</v>
      </c>
      <c r="B2381" t="s">
        <v>100</v>
      </c>
      <c r="C2381" t="s">
        <v>9</v>
      </c>
      <c r="D2381" t="s">
        <v>304</v>
      </c>
      <c r="E2381" t="s">
        <v>353</v>
      </c>
      <c r="F2381" t="s">
        <v>15</v>
      </c>
      <c r="G2381" t="s">
        <v>9</v>
      </c>
      <c r="H2381" s="1">
        <v>85</v>
      </c>
      <c r="I2381" s="1">
        <v>85</v>
      </c>
      <c r="J2381" s="1">
        <v>0.29963898916967502</v>
      </c>
      <c r="K2381" s="1">
        <v>0.29963898916967502</v>
      </c>
      <c r="L2381" t="s">
        <v>9</v>
      </c>
      <c r="M2381" t="s">
        <v>9</v>
      </c>
      <c r="N2381" t="s">
        <v>357</v>
      </c>
    </row>
    <row r="2382" spans="1:14" x14ac:dyDescent="0.25">
      <c r="A2382" t="s">
        <v>8</v>
      </c>
      <c r="B2382" t="s">
        <v>100</v>
      </c>
      <c r="C2382" t="s">
        <v>9</v>
      </c>
      <c r="D2382" t="s">
        <v>304</v>
      </c>
      <c r="E2382" t="s">
        <v>166</v>
      </c>
      <c r="F2382" t="s">
        <v>169</v>
      </c>
      <c r="G2382" t="s">
        <v>9</v>
      </c>
      <c r="H2382" s="1">
        <v>260</v>
      </c>
      <c r="I2382" s="1">
        <v>260</v>
      </c>
      <c r="J2382" s="1">
        <v>0.94584837545126299</v>
      </c>
      <c r="K2382" s="1">
        <v>0.94584837545126299</v>
      </c>
      <c r="L2382" t="s">
        <v>9</v>
      </c>
      <c r="M2382" t="s">
        <v>9</v>
      </c>
      <c r="N2382" t="s">
        <v>357</v>
      </c>
    </row>
    <row r="2383" spans="1:14" x14ac:dyDescent="0.25">
      <c r="A2383" t="s">
        <v>8</v>
      </c>
      <c r="B2383" t="s">
        <v>100</v>
      </c>
      <c r="C2383" t="s">
        <v>9</v>
      </c>
      <c r="D2383" t="s">
        <v>304</v>
      </c>
      <c r="E2383" t="s">
        <v>229</v>
      </c>
      <c r="F2383" t="s">
        <v>248</v>
      </c>
      <c r="G2383" t="s">
        <v>9</v>
      </c>
      <c r="H2383" s="1">
        <v>-1</v>
      </c>
      <c r="I2383" s="1">
        <v>0</v>
      </c>
      <c r="J2383" s="1">
        <v>-0.01</v>
      </c>
      <c r="K2383" s="1">
        <v>0</v>
      </c>
      <c r="L2383" t="s">
        <v>9</v>
      </c>
      <c r="M2383" t="s">
        <v>9</v>
      </c>
      <c r="N2383" t="s">
        <v>357</v>
      </c>
    </row>
    <row r="2384" spans="1:14" x14ac:dyDescent="0.25">
      <c r="A2384" t="s">
        <v>8</v>
      </c>
      <c r="B2384" t="s">
        <v>100</v>
      </c>
      <c r="C2384" t="s">
        <v>9</v>
      </c>
      <c r="D2384" t="s">
        <v>304</v>
      </c>
      <c r="E2384" t="s">
        <v>229</v>
      </c>
      <c r="F2384" t="s">
        <v>230</v>
      </c>
      <c r="G2384" t="s">
        <v>9</v>
      </c>
      <c r="H2384" s="1">
        <v>60</v>
      </c>
      <c r="I2384" s="1">
        <v>60</v>
      </c>
      <c r="J2384" s="1">
        <v>0.212996389891697</v>
      </c>
      <c r="K2384" s="1">
        <v>0.212996389891697</v>
      </c>
      <c r="L2384" t="s">
        <v>9</v>
      </c>
      <c r="M2384" t="s">
        <v>9</v>
      </c>
      <c r="N2384" t="s">
        <v>357</v>
      </c>
    </row>
    <row r="2385" spans="1:14" x14ac:dyDescent="0.25">
      <c r="A2385" t="s">
        <v>8</v>
      </c>
      <c r="B2385" t="s">
        <v>100</v>
      </c>
      <c r="C2385" t="s">
        <v>9</v>
      </c>
      <c r="D2385" t="s">
        <v>304</v>
      </c>
      <c r="E2385" t="s">
        <v>166</v>
      </c>
      <c r="F2385" t="s">
        <v>254</v>
      </c>
      <c r="G2385" t="s">
        <v>9</v>
      </c>
      <c r="H2385" s="1">
        <v>-1</v>
      </c>
      <c r="I2385" s="1">
        <v>0</v>
      </c>
      <c r="J2385" s="1">
        <v>-0.01</v>
      </c>
      <c r="K2385" s="1">
        <v>0</v>
      </c>
      <c r="L2385" t="s">
        <v>9</v>
      </c>
      <c r="M2385" t="s">
        <v>9</v>
      </c>
      <c r="N2385" t="s">
        <v>357</v>
      </c>
    </row>
    <row r="2386" spans="1:14" x14ac:dyDescent="0.25">
      <c r="A2386" t="s">
        <v>8</v>
      </c>
      <c r="B2386" t="s">
        <v>100</v>
      </c>
      <c r="C2386" t="s">
        <v>9</v>
      </c>
      <c r="D2386" t="s">
        <v>304</v>
      </c>
      <c r="E2386" t="s">
        <v>353</v>
      </c>
      <c r="F2386" t="s">
        <v>228</v>
      </c>
      <c r="G2386" t="s">
        <v>9</v>
      </c>
      <c r="H2386" s="1">
        <v>-1</v>
      </c>
      <c r="I2386" s="1">
        <v>0</v>
      </c>
      <c r="J2386" s="1">
        <v>-0.01</v>
      </c>
      <c r="K2386" s="1">
        <v>0</v>
      </c>
      <c r="L2386" t="s">
        <v>9</v>
      </c>
      <c r="M2386" t="s">
        <v>9</v>
      </c>
      <c r="N2386" t="s">
        <v>357</v>
      </c>
    </row>
    <row r="2387" spans="1:14" x14ac:dyDescent="0.25">
      <c r="A2387" t="s">
        <v>8</v>
      </c>
      <c r="B2387" t="s">
        <v>100</v>
      </c>
      <c r="C2387" t="s">
        <v>9</v>
      </c>
      <c r="D2387" t="s">
        <v>304</v>
      </c>
      <c r="E2387" t="s">
        <v>242</v>
      </c>
      <c r="F2387" t="s">
        <v>238</v>
      </c>
      <c r="G2387" t="s">
        <v>9</v>
      </c>
      <c r="H2387">
        <v>-1</v>
      </c>
      <c r="I2387">
        <v>0</v>
      </c>
      <c r="J2387">
        <v>-0.01</v>
      </c>
      <c r="K2387">
        <v>0</v>
      </c>
      <c r="L2387" s="1" t="s">
        <v>9</v>
      </c>
      <c r="M2387" s="1" t="s">
        <v>9</v>
      </c>
      <c r="N2387" t="s">
        <v>357</v>
      </c>
    </row>
    <row r="2388" spans="1:14" x14ac:dyDescent="0.25">
      <c r="A2388" t="s">
        <v>8</v>
      </c>
      <c r="B2388" t="s">
        <v>100</v>
      </c>
      <c r="C2388" t="s">
        <v>9</v>
      </c>
      <c r="D2388" t="s">
        <v>304</v>
      </c>
      <c r="E2388" t="s">
        <v>257</v>
      </c>
      <c r="F2388" t="s">
        <v>258</v>
      </c>
      <c r="G2388" t="s">
        <v>9</v>
      </c>
      <c r="H2388">
        <v>60</v>
      </c>
      <c r="I2388">
        <v>60</v>
      </c>
      <c r="J2388">
        <v>0.212996389891697</v>
      </c>
      <c r="K2388">
        <v>0.212996389891697</v>
      </c>
      <c r="L2388" s="1" t="s">
        <v>9</v>
      </c>
      <c r="M2388" s="1" t="s">
        <v>9</v>
      </c>
      <c r="N2388" t="s">
        <v>357</v>
      </c>
    </row>
    <row r="2389" spans="1:14" x14ac:dyDescent="0.25">
      <c r="A2389" t="s">
        <v>8</v>
      </c>
      <c r="B2389" t="s">
        <v>100</v>
      </c>
      <c r="C2389" t="s">
        <v>9</v>
      </c>
      <c r="D2389" t="s">
        <v>304</v>
      </c>
      <c r="E2389" t="s">
        <v>166</v>
      </c>
      <c r="F2389" t="s">
        <v>171</v>
      </c>
      <c r="G2389" t="s">
        <v>9</v>
      </c>
      <c r="H2389" s="1">
        <v>-1</v>
      </c>
      <c r="I2389" s="1">
        <v>0</v>
      </c>
      <c r="J2389" s="1">
        <v>-0.01</v>
      </c>
      <c r="K2389" s="1">
        <v>0</v>
      </c>
      <c r="L2389" t="s">
        <v>9</v>
      </c>
      <c r="M2389" t="s">
        <v>9</v>
      </c>
      <c r="N2389" t="s">
        <v>357</v>
      </c>
    </row>
    <row r="2390" spans="1:14" x14ac:dyDescent="0.25">
      <c r="A2390" t="s">
        <v>8</v>
      </c>
      <c r="B2390" t="s">
        <v>100</v>
      </c>
      <c r="C2390" t="s">
        <v>9</v>
      </c>
      <c r="D2390" t="s">
        <v>304</v>
      </c>
      <c r="E2390" t="s">
        <v>168</v>
      </c>
      <c r="F2390" t="s">
        <v>271</v>
      </c>
      <c r="G2390" t="s">
        <v>9</v>
      </c>
      <c r="H2390" s="1">
        <v>180</v>
      </c>
      <c r="I2390" s="1">
        <v>180</v>
      </c>
      <c r="J2390" s="1">
        <v>0.64620938628158797</v>
      </c>
      <c r="K2390" s="1">
        <v>0.64620938628158797</v>
      </c>
      <c r="L2390" t="s">
        <v>9</v>
      </c>
      <c r="M2390" t="s">
        <v>9</v>
      </c>
      <c r="N2390" t="s">
        <v>357</v>
      </c>
    </row>
    <row r="2391" spans="1:14" x14ac:dyDescent="0.25">
      <c r="A2391" t="s">
        <v>8</v>
      </c>
      <c r="B2391" t="s">
        <v>100</v>
      </c>
      <c r="C2391" t="s">
        <v>9</v>
      </c>
      <c r="D2391" t="s">
        <v>304</v>
      </c>
      <c r="E2391" t="s">
        <v>166</v>
      </c>
      <c r="F2391" t="s">
        <v>253</v>
      </c>
      <c r="G2391" t="s">
        <v>9</v>
      </c>
      <c r="H2391" s="1">
        <v>-1</v>
      </c>
      <c r="I2391" s="1">
        <v>0</v>
      </c>
      <c r="J2391" s="1">
        <v>-0.01</v>
      </c>
      <c r="K2391" s="1">
        <v>0</v>
      </c>
      <c r="L2391" t="s">
        <v>9</v>
      </c>
      <c r="M2391" t="s">
        <v>9</v>
      </c>
      <c r="N2391" t="s">
        <v>357</v>
      </c>
    </row>
    <row r="2392" spans="1:14" x14ac:dyDescent="0.25">
      <c r="A2392" t="s">
        <v>8</v>
      </c>
      <c r="B2392" t="s">
        <v>100</v>
      </c>
      <c r="C2392" t="s">
        <v>9</v>
      </c>
      <c r="D2392" t="s">
        <v>304</v>
      </c>
      <c r="E2392" t="s">
        <v>229</v>
      </c>
      <c r="F2392" t="s">
        <v>231</v>
      </c>
      <c r="G2392" t="s">
        <v>9</v>
      </c>
      <c r="H2392" s="1">
        <v>220</v>
      </c>
      <c r="I2392" s="1">
        <v>220</v>
      </c>
      <c r="J2392" s="1">
        <v>0.787003610108303</v>
      </c>
      <c r="K2392" s="1">
        <v>0.787003610108303</v>
      </c>
      <c r="L2392" t="s">
        <v>9</v>
      </c>
      <c r="M2392" t="s">
        <v>9</v>
      </c>
      <c r="N2392" t="s">
        <v>357</v>
      </c>
    </row>
    <row r="2393" spans="1:14" x14ac:dyDescent="0.25">
      <c r="A2393" t="s">
        <v>8</v>
      </c>
      <c r="B2393" t="s">
        <v>100</v>
      </c>
      <c r="C2393" t="s">
        <v>9</v>
      </c>
      <c r="D2393" t="s">
        <v>304</v>
      </c>
      <c r="E2393" t="s">
        <v>257</v>
      </c>
      <c r="F2393" t="s">
        <v>340</v>
      </c>
      <c r="G2393" t="s">
        <v>9</v>
      </c>
      <c r="H2393" s="1">
        <v>15</v>
      </c>
      <c r="I2393" s="1">
        <v>15</v>
      </c>
      <c r="J2393" s="1">
        <v>6.1371841155234703E-2</v>
      </c>
      <c r="K2393" s="1">
        <v>6.1371841155234703E-2</v>
      </c>
      <c r="L2393" t="s">
        <v>9</v>
      </c>
      <c r="M2393" t="s">
        <v>9</v>
      </c>
      <c r="N2393" t="s">
        <v>357</v>
      </c>
    </row>
    <row r="2394" spans="1:14" x14ac:dyDescent="0.25">
      <c r="A2394" t="s">
        <v>8</v>
      </c>
      <c r="B2394" t="s">
        <v>100</v>
      </c>
      <c r="C2394" t="s">
        <v>9</v>
      </c>
      <c r="D2394" t="s">
        <v>304</v>
      </c>
      <c r="E2394" t="s">
        <v>353</v>
      </c>
      <c r="F2394" t="s">
        <v>13</v>
      </c>
      <c r="G2394" t="s">
        <v>9</v>
      </c>
      <c r="H2394" s="1">
        <v>65</v>
      </c>
      <c r="I2394">
        <v>65</v>
      </c>
      <c r="J2394">
        <v>0.23465703971119101</v>
      </c>
      <c r="K2394">
        <v>0.23465703971119101</v>
      </c>
      <c r="L2394" t="s">
        <v>9</v>
      </c>
      <c r="M2394" t="s">
        <v>9</v>
      </c>
      <c r="N2394" t="s">
        <v>357</v>
      </c>
    </row>
    <row r="2395" spans="1:14" x14ac:dyDescent="0.25">
      <c r="A2395" t="s">
        <v>8</v>
      </c>
      <c r="B2395" t="s">
        <v>100</v>
      </c>
      <c r="C2395" t="s">
        <v>9</v>
      </c>
      <c r="D2395" t="s">
        <v>304</v>
      </c>
      <c r="E2395" t="s">
        <v>168</v>
      </c>
      <c r="F2395" t="s">
        <v>273</v>
      </c>
      <c r="G2395" t="s">
        <v>9</v>
      </c>
      <c r="H2395" s="1">
        <v>75</v>
      </c>
      <c r="I2395" s="1">
        <v>75</v>
      </c>
      <c r="J2395" s="1">
        <v>0.26714801444043301</v>
      </c>
      <c r="K2395" s="1">
        <v>0.26714801444043301</v>
      </c>
      <c r="L2395" t="s">
        <v>9</v>
      </c>
      <c r="M2395" t="s">
        <v>9</v>
      </c>
      <c r="N2395" t="s">
        <v>357</v>
      </c>
    </row>
    <row r="2396" spans="1:14" x14ac:dyDescent="0.25">
      <c r="A2396" t="s">
        <v>8</v>
      </c>
      <c r="B2396" t="s">
        <v>100</v>
      </c>
      <c r="C2396" t="s">
        <v>9</v>
      </c>
      <c r="D2396" t="s">
        <v>304</v>
      </c>
      <c r="E2396" t="s">
        <v>166</v>
      </c>
      <c r="F2396" t="s">
        <v>248</v>
      </c>
      <c r="G2396" t="s">
        <v>9</v>
      </c>
      <c r="H2396" s="1">
        <v>-1</v>
      </c>
      <c r="I2396" s="1">
        <v>0</v>
      </c>
      <c r="J2396" s="1">
        <v>-0.01</v>
      </c>
      <c r="K2396" s="1">
        <v>0</v>
      </c>
      <c r="L2396" t="s">
        <v>9</v>
      </c>
      <c r="M2396" t="s">
        <v>9</v>
      </c>
      <c r="N2396" t="s">
        <v>357</v>
      </c>
    </row>
    <row r="2397" spans="1:14" x14ac:dyDescent="0.25">
      <c r="A2397" t="s">
        <v>8</v>
      </c>
      <c r="B2397" t="s">
        <v>100</v>
      </c>
      <c r="C2397" t="s">
        <v>9</v>
      </c>
      <c r="D2397" t="s">
        <v>304</v>
      </c>
      <c r="E2397" t="s">
        <v>166</v>
      </c>
      <c r="F2397" t="s">
        <v>252</v>
      </c>
      <c r="G2397" t="s">
        <v>9</v>
      </c>
      <c r="H2397" s="1">
        <v>5</v>
      </c>
      <c r="I2397" s="1">
        <v>5</v>
      </c>
      <c r="J2397" s="1">
        <v>2.1660649819494601E-2</v>
      </c>
      <c r="K2397" s="1">
        <v>2.1660649819494601E-2</v>
      </c>
      <c r="L2397" t="s">
        <v>9</v>
      </c>
      <c r="M2397" t="s">
        <v>9</v>
      </c>
      <c r="N2397" t="s">
        <v>357</v>
      </c>
    </row>
    <row r="2398" spans="1:14" x14ac:dyDescent="0.25">
      <c r="A2398" t="s">
        <v>8</v>
      </c>
      <c r="B2398" t="s">
        <v>100</v>
      </c>
      <c r="C2398" t="s">
        <v>9</v>
      </c>
      <c r="D2398" t="s">
        <v>304</v>
      </c>
      <c r="E2398" t="s">
        <v>257</v>
      </c>
      <c r="F2398" t="s">
        <v>280</v>
      </c>
      <c r="G2398" t="s">
        <v>9</v>
      </c>
      <c r="H2398" s="1">
        <v>-1</v>
      </c>
      <c r="I2398" s="1">
        <v>0</v>
      </c>
      <c r="J2398" s="1">
        <v>-0.01</v>
      </c>
      <c r="K2398" s="1">
        <v>0</v>
      </c>
      <c r="L2398" t="s">
        <v>9</v>
      </c>
      <c r="M2398" t="s">
        <v>9</v>
      </c>
      <c r="N2398" t="s">
        <v>357</v>
      </c>
    </row>
    <row r="2399" spans="1:14" x14ac:dyDescent="0.25">
      <c r="A2399" t="s">
        <v>8</v>
      </c>
      <c r="B2399" t="s">
        <v>100</v>
      </c>
      <c r="C2399" t="s">
        <v>9</v>
      </c>
      <c r="D2399" t="s">
        <v>304</v>
      </c>
      <c r="E2399" t="s">
        <v>353</v>
      </c>
      <c r="F2399" t="s">
        <v>14</v>
      </c>
      <c r="G2399" t="s">
        <v>9</v>
      </c>
      <c r="H2399" s="1">
        <v>120</v>
      </c>
      <c r="I2399" s="1">
        <v>120</v>
      </c>
      <c r="J2399" s="1">
        <v>0.425992779783394</v>
      </c>
      <c r="K2399" s="1">
        <v>0.425992779783394</v>
      </c>
      <c r="L2399" t="s">
        <v>9</v>
      </c>
      <c r="M2399" t="s">
        <v>9</v>
      </c>
      <c r="N2399" t="s">
        <v>357</v>
      </c>
    </row>
    <row r="2400" spans="1:14" x14ac:dyDescent="0.25">
      <c r="A2400" t="s">
        <v>8</v>
      </c>
      <c r="B2400" t="s">
        <v>100</v>
      </c>
      <c r="C2400" t="s">
        <v>9</v>
      </c>
      <c r="D2400" t="s">
        <v>304</v>
      </c>
      <c r="E2400" t="s">
        <v>242</v>
      </c>
      <c r="F2400" t="s">
        <v>237</v>
      </c>
      <c r="G2400" t="s">
        <v>9</v>
      </c>
      <c r="H2400" s="1">
        <v>-1</v>
      </c>
      <c r="I2400" s="1">
        <v>0</v>
      </c>
      <c r="J2400" s="1">
        <v>-0.01</v>
      </c>
      <c r="K2400" s="1">
        <v>0</v>
      </c>
      <c r="L2400" t="s">
        <v>9</v>
      </c>
      <c r="M2400" t="s">
        <v>9</v>
      </c>
      <c r="N2400" t="s">
        <v>357</v>
      </c>
    </row>
    <row r="2401" spans="1:14" x14ac:dyDescent="0.25">
      <c r="A2401" t="s">
        <v>8</v>
      </c>
      <c r="B2401" t="s">
        <v>100</v>
      </c>
      <c r="C2401" t="s">
        <v>9</v>
      </c>
      <c r="D2401" t="s">
        <v>304</v>
      </c>
      <c r="E2401" t="s">
        <v>242</v>
      </c>
      <c r="F2401" t="s">
        <v>236</v>
      </c>
      <c r="G2401" t="s">
        <v>9</v>
      </c>
      <c r="H2401" s="1">
        <v>-1</v>
      </c>
      <c r="I2401" s="1">
        <v>0</v>
      </c>
      <c r="J2401" s="1">
        <v>-0.01</v>
      </c>
      <c r="K2401" s="1">
        <v>0</v>
      </c>
      <c r="L2401" t="s">
        <v>9</v>
      </c>
      <c r="M2401" t="s">
        <v>9</v>
      </c>
      <c r="N2401" t="s">
        <v>357</v>
      </c>
    </row>
    <row r="2402" spans="1:14" x14ac:dyDescent="0.25">
      <c r="A2402" t="s">
        <v>8</v>
      </c>
      <c r="B2402" t="s">
        <v>100</v>
      </c>
      <c r="C2402" t="s">
        <v>9</v>
      </c>
      <c r="D2402" t="s">
        <v>304</v>
      </c>
      <c r="E2402" t="s">
        <v>242</v>
      </c>
      <c r="F2402" t="s">
        <v>239</v>
      </c>
      <c r="G2402" t="s">
        <v>9</v>
      </c>
      <c r="H2402" s="1">
        <v>10</v>
      </c>
      <c r="I2402" s="1">
        <v>10</v>
      </c>
      <c r="J2402" s="1">
        <v>3.6101083032491002E-2</v>
      </c>
      <c r="K2402" s="1">
        <v>3.6101083032491002E-2</v>
      </c>
      <c r="L2402" t="s">
        <v>9</v>
      </c>
      <c r="M2402" t="s">
        <v>9</v>
      </c>
      <c r="N2402" t="s">
        <v>357</v>
      </c>
    </row>
    <row r="2403" spans="1:14" x14ac:dyDescent="0.25">
      <c r="A2403" t="s">
        <v>8</v>
      </c>
      <c r="B2403" t="s">
        <v>100</v>
      </c>
      <c r="C2403" t="s">
        <v>9</v>
      </c>
      <c r="D2403" t="s">
        <v>304</v>
      </c>
      <c r="E2403" t="s">
        <v>168</v>
      </c>
      <c r="F2403" t="s">
        <v>248</v>
      </c>
      <c r="G2403" t="s">
        <v>9</v>
      </c>
      <c r="H2403" s="1">
        <v>-1</v>
      </c>
      <c r="I2403" s="1">
        <v>0</v>
      </c>
      <c r="J2403" s="1">
        <v>-0.01</v>
      </c>
      <c r="K2403" s="1">
        <v>0</v>
      </c>
      <c r="L2403" t="s">
        <v>9</v>
      </c>
      <c r="M2403" t="s">
        <v>9</v>
      </c>
      <c r="N2403" t="s">
        <v>357</v>
      </c>
    </row>
    <row r="2404" spans="1:14" x14ac:dyDescent="0.25">
      <c r="A2404" t="s">
        <v>8</v>
      </c>
      <c r="B2404" t="s">
        <v>100</v>
      </c>
      <c r="C2404" t="s">
        <v>9</v>
      </c>
      <c r="D2404" t="s">
        <v>304</v>
      </c>
      <c r="E2404" t="s">
        <v>168</v>
      </c>
      <c r="F2404" t="s">
        <v>274</v>
      </c>
      <c r="G2404" t="s">
        <v>9</v>
      </c>
      <c r="H2404" s="1">
        <v>15</v>
      </c>
      <c r="I2404" s="1">
        <v>15</v>
      </c>
      <c r="J2404" s="1">
        <v>4.6931407942238303E-2</v>
      </c>
      <c r="K2404" s="1">
        <v>4.6931407942238303E-2</v>
      </c>
      <c r="L2404" t="s">
        <v>9</v>
      </c>
      <c r="M2404" t="s">
        <v>9</v>
      </c>
      <c r="N2404" t="s">
        <v>357</v>
      </c>
    </row>
    <row r="2405" spans="1:14" x14ac:dyDescent="0.25">
      <c r="A2405" t="s">
        <v>8</v>
      </c>
      <c r="B2405" t="s">
        <v>100</v>
      </c>
      <c r="C2405" t="s">
        <v>9</v>
      </c>
      <c r="D2405" t="s">
        <v>304</v>
      </c>
      <c r="E2405" t="s">
        <v>242</v>
      </c>
      <c r="F2405" t="s">
        <v>234</v>
      </c>
      <c r="G2405" t="s">
        <v>9</v>
      </c>
      <c r="H2405" s="1">
        <v>-1</v>
      </c>
      <c r="I2405" s="1">
        <v>0</v>
      </c>
      <c r="J2405" s="1">
        <v>-0.01</v>
      </c>
      <c r="K2405" s="1">
        <v>0</v>
      </c>
      <c r="L2405" t="s">
        <v>9</v>
      </c>
      <c r="M2405" t="s">
        <v>9</v>
      </c>
      <c r="N2405" t="s">
        <v>357</v>
      </c>
    </row>
    <row r="2406" spans="1:14" x14ac:dyDescent="0.25">
      <c r="A2406" t="s">
        <v>8</v>
      </c>
      <c r="B2406" t="s">
        <v>100</v>
      </c>
      <c r="C2406" t="s">
        <v>9</v>
      </c>
      <c r="D2406" t="s">
        <v>304</v>
      </c>
      <c r="E2406" t="s">
        <v>166</v>
      </c>
      <c r="F2406" t="s">
        <v>167</v>
      </c>
      <c r="G2406" t="s">
        <v>9</v>
      </c>
      <c r="H2406" s="1">
        <v>-1</v>
      </c>
      <c r="I2406" s="1">
        <v>0</v>
      </c>
      <c r="J2406" s="1">
        <v>-0.01</v>
      </c>
      <c r="K2406" s="1">
        <v>0</v>
      </c>
      <c r="L2406" t="s">
        <v>9</v>
      </c>
      <c r="M2406" t="s">
        <v>9</v>
      </c>
      <c r="N2406" t="s">
        <v>357</v>
      </c>
    </row>
    <row r="2407" spans="1:14" x14ac:dyDescent="0.25">
      <c r="A2407" t="s">
        <v>8</v>
      </c>
      <c r="B2407" t="s">
        <v>100</v>
      </c>
      <c r="C2407" t="s">
        <v>9</v>
      </c>
      <c r="D2407" t="s">
        <v>304</v>
      </c>
      <c r="E2407" t="s">
        <v>180</v>
      </c>
      <c r="F2407" t="s">
        <v>228</v>
      </c>
      <c r="G2407" t="s">
        <v>228</v>
      </c>
      <c r="H2407" s="1">
        <v>-1</v>
      </c>
      <c r="I2407" s="1">
        <v>0</v>
      </c>
      <c r="J2407" s="1">
        <v>-0.01</v>
      </c>
      <c r="K2407" s="1">
        <v>0</v>
      </c>
      <c r="L2407" t="s">
        <v>9</v>
      </c>
      <c r="M2407" t="s">
        <v>9</v>
      </c>
      <c r="N2407" t="s">
        <v>357</v>
      </c>
    </row>
    <row r="2408" spans="1:14" x14ac:dyDescent="0.25">
      <c r="A2408" t="s">
        <v>8</v>
      </c>
      <c r="B2408" t="s">
        <v>100</v>
      </c>
      <c r="C2408" t="s">
        <v>9</v>
      </c>
      <c r="D2408" t="s">
        <v>304</v>
      </c>
      <c r="E2408" t="s">
        <v>257</v>
      </c>
      <c r="F2408" t="s">
        <v>261</v>
      </c>
      <c r="G2408" t="s">
        <v>9</v>
      </c>
      <c r="H2408" s="1">
        <v>30</v>
      </c>
      <c r="I2408" s="1">
        <v>30</v>
      </c>
      <c r="J2408" s="1">
        <v>0.115523465703971</v>
      </c>
      <c r="K2408" s="1">
        <v>0.115523465703971</v>
      </c>
      <c r="L2408" t="s">
        <v>9</v>
      </c>
      <c r="M2408" t="s">
        <v>9</v>
      </c>
      <c r="N2408" t="s">
        <v>357</v>
      </c>
    </row>
    <row r="2409" spans="1:14" x14ac:dyDescent="0.25">
      <c r="A2409" t="s">
        <v>8</v>
      </c>
      <c r="B2409" t="s">
        <v>100</v>
      </c>
      <c r="C2409" t="s">
        <v>9</v>
      </c>
      <c r="D2409" t="s">
        <v>304</v>
      </c>
      <c r="E2409" t="s">
        <v>168</v>
      </c>
      <c r="F2409" t="s">
        <v>272</v>
      </c>
      <c r="G2409" t="s">
        <v>9</v>
      </c>
      <c r="H2409" s="1">
        <v>10</v>
      </c>
      <c r="I2409" s="1">
        <v>10</v>
      </c>
      <c r="J2409" s="1">
        <v>3.9711191335740102E-2</v>
      </c>
      <c r="K2409" s="1">
        <v>3.9711191335740102E-2</v>
      </c>
      <c r="L2409" t="s">
        <v>9</v>
      </c>
      <c r="M2409" t="s">
        <v>9</v>
      </c>
      <c r="N2409" t="s">
        <v>357</v>
      </c>
    </row>
    <row r="2410" spans="1:14" x14ac:dyDescent="0.25">
      <c r="A2410" t="s">
        <v>8</v>
      </c>
      <c r="B2410" t="s">
        <v>100</v>
      </c>
      <c r="C2410" t="s">
        <v>9</v>
      </c>
      <c r="D2410" t="s">
        <v>304</v>
      </c>
      <c r="E2410" t="s">
        <v>242</v>
      </c>
      <c r="F2410" t="s">
        <v>235</v>
      </c>
      <c r="G2410" t="s">
        <v>9</v>
      </c>
      <c r="H2410" s="1">
        <v>-1</v>
      </c>
      <c r="I2410" s="1">
        <v>0</v>
      </c>
      <c r="J2410" s="1">
        <v>-0.01</v>
      </c>
      <c r="K2410" s="1">
        <v>0</v>
      </c>
      <c r="L2410" t="s">
        <v>9</v>
      </c>
      <c r="M2410" t="s">
        <v>9</v>
      </c>
      <c r="N2410" t="s">
        <v>357</v>
      </c>
    </row>
    <row r="2411" spans="1:14" x14ac:dyDescent="0.25">
      <c r="A2411" t="s">
        <v>8</v>
      </c>
      <c r="B2411" t="s">
        <v>100</v>
      </c>
      <c r="C2411" t="s">
        <v>9</v>
      </c>
      <c r="D2411" t="s">
        <v>304</v>
      </c>
      <c r="E2411" t="s">
        <v>242</v>
      </c>
      <c r="F2411" t="s">
        <v>248</v>
      </c>
      <c r="G2411" t="s">
        <v>9</v>
      </c>
      <c r="H2411" s="1">
        <v>260</v>
      </c>
      <c r="I2411" s="1">
        <v>260</v>
      </c>
      <c r="J2411" s="1">
        <v>0.93501805054151599</v>
      </c>
      <c r="K2411" s="1">
        <v>0.93501805054151599</v>
      </c>
      <c r="L2411" t="s">
        <v>9</v>
      </c>
      <c r="M2411" t="s">
        <v>9</v>
      </c>
      <c r="N2411" t="s">
        <v>357</v>
      </c>
    </row>
    <row r="2412" spans="1:14" x14ac:dyDescent="0.25">
      <c r="A2412" t="s">
        <v>8</v>
      </c>
      <c r="B2412" t="s">
        <v>100</v>
      </c>
      <c r="C2412" t="s">
        <v>9</v>
      </c>
      <c r="D2412" t="s">
        <v>304</v>
      </c>
      <c r="E2412" t="s">
        <v>257</v>
      </c>
      <c r="F2412" t="s">
        <v>259</v>
      </c>
      <c r="G2412" t="s">
        <v>9</v>
      </c>
      <c r="H2412" s="1">
        <v>90</v>
      </c>
      <c r="I2412" s="1">
        <v>90</v>
      </c>
      <c r="J2412" s="1">
        <v>0.32129963898917002</v>
      </c>
      <c r="K2412" s="1">
        <v>0.32129963898917002</v>
      </c>
      <c r="L2412" t="s">
        <v>9</v>
      </c>
      <c r="M2412" t="s">
        <v>9</v>
      </c>
      <c r="N2412" t="s">
        <v>357</v>
      </c>
    </row>
    <row r="2413" spans="1:14" x14ac:dyDescent="0.25">
      <c r="A2413" t="s">
        <v>8</v>
      </c>
      <c r="B2413" t="s">
        <v>100</v>
      </c>
      <c r="C2413" t="s">
        <v>9</v>
      </c>
      <c r="D2413" t="s">
        <v>304</v>
      </c>
      <c r="E2413" t="s">
        <v>180</v>
      </c>
      <c r="F2413" t="s">
        <v>219</v>
      </c>
      <c r="G2413" t="s">
        <v>216</v>
      </c>
      <c r="H2413" s="1">
        <v>25</v>
      </c>
      <c r="I2413" s="1">
        <v>25</v>
      </c>
      <c r="J2413" s="1">
        <v>9.0252707581227401E-2</v>
      </c>
      <c r="K2413" s="1">
        <v>9.0252707581227401E-2</v>
      </c>
      <c r="L2413" t="s">
        <v>9</v>
      </c>
      <c r="M2413" t="s">
        <v>9</v>
      </c>
      <c r="N2413" t="s">
        <v>357</v>
      </c>
    </row>
    <row r="2414" spans="1:14" x14ac:dyDescent="0.25">
      <c r="A2414" t="s">
        <v>8</v>
      </c>
      <c r="B2414" t="s">
        <v>100</v>
      </c>
      <c r="C2414" t="s">
        <v>9</v>
      </c>
      <c r="D2414" t="s">
        <v>304</v>
      </c>
      <c r="E2414" t="s">
        <v>257</v>
      </c>
      <c r="F2414" t="s">
        <v>260</v>
      </c>
      <c r="G2414" t="s">
        <v>9</v>
      </c>
      <c r="H2414" s="1">
        <v>70</v>
      </c>
      <c r="I2414" s="1">
        <v>70</v>
      </c>
      <c r="J2414" s="1">
        <v>0.24909747292418799</v>
      </c>
      <c r="K2414" s="1">
        <v>0.24909747292418799</v>
      </c>
      <c r="L2414" t="s">
        <v>9</v>
      </c>
      <c r="M2414" t="s">
        <v>9</v>
      </c>
      <c r="N2414" t="s">
        <v>357</v>
      </c>
    </row>
    <row r="2415" spans="1:14" x14ac:dyDescent="0.25">
      <c r="A2415" t="s">
        <v>8</v>
      </c>
      <c r="B2415" t="s">
        <v>100</v>
      </c>
      <c r="C2415" t="s">
        <v>9</v>
      </c>
      <c r="D2415" t="s">
        <v>304</v>
      </c>
      <c r="E2415" t="s">
        <v>180</v>
      </c>
      <c r="F2415" t="s">
        <v>218</v>
      </c>
      <c r="G2415" t="s">
        <v>215</v>
      </c>
      <c r="H2415" s="1">
        <v>250</v>
      </c>
      <c r="I2415" s="1">
        <v>250</v>
      </c>
      <c r="J2415" s="1">
        <v>0.90974729241877295</v>
      </c>
      <c r="K2415" s="1">
        <v>0.90974729241877295</v>
      </c>
      <c r="L2415" t="s">
        <v>9</v>
      </c>
      <c r="M2415" t="s">
        <v>9</v>
      </c>
      <c r="N2415" t="s">
        <v>357</v>
      </c>
    </row>
    <row r="2416" spans="1:14" x14ac:dyDescent="0.25">
      <c r="A2416" t="s">
        <v>8</v>
      </c>
      <c r="B2416" t="s">
        <v>100</v>
      </c>
      <c r="C2416" t="s">
        <v>9</v>
      </c>
      <c r="D2416" t="s">
        <v>304</v>
      </c>
      <c r="E2416" t="s">
        <v>232</v>
      </c>
      <c r="F2416" t="s">
        <v>9</v>
      </c>
      <c r="G2416" t="s">
        <v>9</v>
      </c>
      <c r="H2416" s="1">
        <v>275</v>
      </c>
      <c r="I2416" s="1">
        <v>275</v>
      </c>
      <c r="J2416" s="1">
        <v>1</v>
      </c>
      <c r="K2416" s="1">
        <v>1</v>
      </c>
      <c r="L2416" t="s">
        <v>9</v>
      </c>
      <c r="M2416" t="s">
        <v>9</v>
      </c>
      <c r="N2416" t="s">
        <v>357</v>
      </c>
    </row>
    <row r="2417" spans="1:14" x14ac:dyDescent="0.25">
      <c r="A2417" t="s">
        <v>8</v>
      </c>
      <c r="B2417" t="s">
        <v>100</v>
      </c>
      <c r="C2417" t="s">
        <v>9</v>
      </c>
      <c r="D2417" t="s">
        <v>304</v>
      </c>
      <c r="E2417" t="s">
        <v>166</v>
      </c>
      <c r="F2417" t="s">
        <v>170</v>
      </c>
      <c r="G2417" t="s">
        <v>9</v>
      </c>
      <c r="H2417" s="1">
        <v>-1</v>
      </c>
      <c r="I2417" s="1">
        <v>0</v>
      </c>
      <c r="J2417" s="1">
        <v>-0.01</v>
      </c>
      <c r="K2417" s="1">
        <v>0</v>
      </c>
      <c r="L2417" t="s">
        <v>9</v>
      </c>
      <c r="M2417" t="s">
        <v>9</v>
      </c>
      <c r="N2417" t="s">
        <v>357</v>
      </c>
    </row>
    <row r="2418" spans="1:14" x14ac:dyDescent="0.25">
      <c r="A2418" t="s">
        <v>8</v>
      </c>
      <c r="B2418" t="s">
        <v>100</v>
      </c>
      <c r="C2418" t="s">
        <v>9</v>
      </c>
      <c r="D2418" t="s">
        <v>304</v>
      </c>
      <c r="E2418" t="s">
        <v>257</v>
      </c>
      <c r="F2418" t="s">
        <v>262</v>
      </c>
      <c r="G2418" t="s">
        <v>9</v>
      </c>
      <c r="H2418" s="1">
        <v>10</v>
      </c>
      <c r="I2418" s="1">
        <v>10</v>
      </c>
      <c r="J2418" s="1">
        <v>3.9711191335740102E-2</v>
      </c>
      <c r="K2418" s="1">
        <v>3.9711191335740102E-2</v>
      </c>
      <c r="L2418" t="s">
        <v>9</v>
      </c>
      <c r="M2418" t="s">
        <v>9</v>
      </c>
      <c r="N2418" t="s">
        <v>357</v>
      </c>
    </row>
    <row r="2419" spans="1:14" x14ac:dyDescent="0.25">
      <c r="A2419" t="s">
        <v>8</v>
      </c>
      <c r="B2419" t="s">
        <v>100</v>
      </c>
      <c r="C2419" t="s">
        <v>9</v>
      </c>
      <c r="D2419" t="s">
        <v>304</v>
      </c>
      <c r="E2419" t="s">
        <v>257</v>
      </c>
      <c r="F2419" t="s">
        <v>228</v>
      </c>
      <c r="G2419" t="s">
        <v>9</v>
      </c>
      <c r="H2419" s="1">
        <v>-1</v>
      </c>
      <c r="I2419" s="1">
        <v>0</v>
      </c>
      <c r="J2419" s="1">
        <v>-0.01</v>
      </c>
      <c r="K2419" s="1">
        <v>0</v>
      </c>
      <c r="L2419" t="s">
        <v>9</v>
      </c>
      <c r="M2419" t="s">
        <v>9</v>
      </c>
      <c r="N2419" t="s">
        <v>357</v>
      </c>
    </row>
    <row r="2420" spans="1:14" x14ac:dyDescent="0.25">
      <c r="A2420" t="s">
        <v>8</v>
      </c>
      <c r="B2420" t="s">
        <v>100</v>
      </c>
      <c r="C2420" t="s">
        <v>9</v>
      </c>
      <c r="D2420" t="s">
        <v>304</v>
      </c>
      <c r="E2420" t="s">
        <v>229</v>
      </c>
      <c r="F2420" t="s">
        <v>217</v>
      </c>
      <c r="G2420" t="s">
        <v>9</v>
      </c>
      <c r="H2420" s="1">
        <v>-1</v>
      </c>
      <c r="I2420" s="1">
        <v>0</v>
      </c>
      <c r="J2420" s="1">
        <v>-0.01</v>
      </c>
      <c r="K2420" s="1">
        <v>0</v>
      </c>
      <c r="L2420" t="s">
        <v>9</v>
      </c>
      <c r="M2420" t="s">
        <v>9</v>
      </c>
      <c r="N2420" t="s">
        <v>357</v>
      </c>
    </row>
    <row r="2421" spans="1:14" x14ac:dyDescent="0.25">
      <c r="A2421" t="s">
        <v>8</v>
      </c>
      <c r="B2421" t="s">
        <v>100</v>
      </c>
      <c r="C2421" t="s">
        <v>9</v>
      </c>
      <c r="D2421" t="s">
        <v>304</v>
      </c>
      <c r="E2421" t="s">
        <v>353</v>
      </c>
      <c r="F2421" t="s">
        <v>16</v>
      </c>
      <c r="G2421" t="s">
        <v>9</v>
      </c>
      <c r="H2421" s="1">
        <v>10</v>
      </c>
      <c r="I2421" s="1">
        <v>10</v>
      </c>
      <c r="J2421" s="1">
        <v>3.6101083032491002E-2</v>
      </c>
      <c r="K2421" s="1">
        <v>3.6101083032491002E-2</v>
      </c>
      <c r="L2421" t="s">
        <v>9</v>
      </c>
      <c r="M2421" t="s">
        <v>9</v>
      </c>
      <c r="N2421" t="s">
        <v>357</v>
      </c>
    </row>
    <row r="2422" spans="1:14" x14ac:dyDescent="0.25">
      <c r="A2422" t="s">
        <v>8</v>
      </c>
      <c r="B2422" t="s">
        <v>101</v>
      </c>
      <c r="C2422" t="s">
        <v>9</v>
      </c>
      <c r="D2422" t="s">
        <v>137</v>
      </c>
      <c r="E2422" t="s">
        <v>166</v>
      </c>
      <c r="F2422" t="s">
        <v>252</v>
      </c>
      <c r="G2422" t="s">
        <v>9</v>
      </c>
      <c r="H2422" s="1">
        <v>25</v>
      </c>
      <c r="I2422" s="1">
        <v>25</v>
      </c>
      <c r="J2422" s="1">
        <v>4.1025641025640998E-2</v>
      </c>
      <c r="K2422" s="1">
        <v>4.1025641025640998E-2</v>
      </c>
      <c r="L2422" t="s">
        <v>9</v>
      </c>
      <c r="M2422" t="s">
        <v>9</v>
      </c>
      <c r="N2422" t="s">
        <v>357</v>
      </c>
    </row>
    <row r="2423" spans="1:14" x14ac:dyDescent="0.25">
      <c r="A2423" t="s">
        <v>8</v>
      </c>
      <c r="B2423" t="s">
        <v>101</v>
      </c>
      <c r="C2423" t="s">
        <v>9</v>
      </c>
      <c r="D2423" t="s">
        <v>137</v>
      </c>
      <c r="E2423" t="s">
        <v>180</v>
      </c>
      <c r="F2423" t="s">
        <v>228</v>
      </c>
      <c r="G2423" t="s">
        <v>228</v>
      </c>
      <c r="H2423" s="1">
        <v>-1</v>
      </c>
      <c r="I2423" s="1">
        <v>0</v>
      </c>
      <c r="J2423" s="1">
        <v>-0.01</v>
      </c>
      <c r="K2423" s="1">
        <v>0</v>
      </c>
      <c r="L2423" t="s">
        <v>9</v>
      </c>
      <c r="M2423" t="s">
        <v>9</v>
      </c>
      <c r="N2423" t="s">
        <v>357</v>
      </c>
    </row>
    <row r="2424" spans="1:14" x14ac:dyDescent="0.25">
      <c r="A2424" t="s">
        <v>8</v>
      </c>
      <c r="B2424" t="s">
        <v>101</v>
      </c>
      <c r="C2424" t="s">
        <v>9</v>
      </c>
      <c r="D2424" t="s">
        <v>137</v>
      </c>
      <c r="E2424" t="s">
        <v>257</v>
      </c>
      <c r="F2424" t="s">
        <v>259</v>
      </c>
      <c r="G2424" t="s">
        <v>9</v>
      </c>
      <c r="H2424" s="1">
        <v>175</v>
      </c>
      <c r="I2424" s="1">
        <v>175</v>
      </c>
      <c r="J2424" s="1">
        <v>0.29914529914529903</v>
      </c>
      <c r="K2424" s="1">
        <v>0.29914529914529903</v>
      </c>
      <c r="L2424" t="s">
        <v>9</v>
      </c>
      <c r="M2424" t="s">
        <v>9</v>
      </c>
      <c r="N2424" t="s">
        <v>357</v>
      </c>
    </row>
    <row r="2425" spans="1:14" x14ac:dyDescent="0.25">
      <c r="A2425" t="s">
        <v>8</v>
      </c>
      <c r="B2425" t="s">
        <v>101</v>
      </c>
      <c r="C2425" t="s">
        <v>9</v>
      </c>
      <c r="D2425" t="s">
        <v>137</v>
      </c>
      <c r="E2425" t="s">
        <v>165</v>
      </c>
      <c r="F2425" t="s">
        <v>9</v>
      </c>
      <c r="G2425" t="s">
        <v>9</v>
      </c>
      <c r="H2425" s="1" t="s">
        <v>9</v>
      </c>
      <c r="I2425" s="1" t="s">
        <v>9</v>
      </c>
      <c r="J2425" s="1" t="s">
        <v>9</v>
      </c>
      <c r="K2425" s="1" t="s">
        <v>9</v>
      </c>
      <c r="L2425">
        <v>29.138459999999998</v>
      </c>
      <c r="M2425">
        <v>29</v>
      </c>
      <c r="N2425" t="s">
        <v>357</v>
      </c>
    </row>
    <row r="2426" spans="1:14" x14ac:dyDescent="0.25">
      <c r="A2426" t="s">
        <v>8</v>
      </c>
      <c r="B2426" t="s">
        <v>101</v>
      </c>
      <c r="C2426" t="s">
        <v>9</v>
      </c>
      <c r="D2426" t="s">
        <v>137</v>
      </c>
      <c r="E2426" t="s">
        <v>257</v>
      </c>
      <c r="F2426" t="s">
        <v>260</v>
      </c>
      <c r="G2426" t="s">
        <v>9</v>
      </c>
      <c r="H2426" s="1">
        <v>185</v>
      </c>
      <c r="I2426" s="1">
        <v>185</v>
      </c>
      <c r="J2426" s="1">
        <v>0.31794871794871798</v>
      </c>
      <c r="K2426" s="1">
        <v>0.31794871794871798</v>
      </c>
      <c r="L2426" t="s">
        <v>9</v>
      </c>
      <c r="M2426" t="s">
        <v>9</v>
      </c>
      <c r="N2426" t="s">
        <v>357</v>
      </c>
    </row>
    <row r="2427" spans="1:14" x14ac:dyDescent="0.25">
      <c r="A2427" t="s">
        <v>8</v>
      </c>
      <c r="B2427" t="s">
        <v>101</v>
      </c>
      <c r="C2427" t="s">
        <v>9</v>
      </c>
      <c r="D2427" t="s">
        <v>137</v>
      </c>
      <c r="E2427" t="s">
        <v>232</v>
      </c>
      <c r="F2427" t="s">
        <v>9</v>
      </c>
      <c r="G2427" t="s">
        <v>9</v>
      </c>
      <c r="H2427" s="1">
        <v>585</v>
      </c>
      <c r="I2427" s="1">
        <v>585</v>
      </c>
      <c r="J2427" s="1">
        <v>1</v>
      </c>
      <c r="K2427" s="1">
        <v>1</v>
      </c>
      <c r="L2427" t="s">
        <v>9</v>
      </c>
      <c r="M2427" t="s">
        <v>9</v>
      </c>
      <c r="N2427" t="s">
        <v>357</v>
      </c>
    </row>
    <row r="2428" spans="1:14" x14ac:dyDescent="0.25">
      <c r="A2428" t="s">
        <v>8</v>
      </c>
      <c r="B2428" t="s">
        <v>101</v>
      </c>
      <c r="C2428" t="s">
        <v>9</v>
      </c>
      <c r="D2428" t="s">
        <v>137</v>
      </c>
      <c r="E2428" t="s">
        <v>242</v>
      </c>
      <c r="F2428" t="s">
        <v>248</v>
      </c>
      <c r="G2428" t="s">
        <v>9</v>
      </c>
      <c r="H2428" s="1">
        <v>50</v>
      </c>
      <c r="I2428" s="1">
        <v>50</v>
      </c>
      <c r="J2428" s="1">
        <v>8.2051282051281996E-2</v>
      </c>
      <c r="K2428" s="1">
        <v>8.2051282051281996E-2</v>
      </c>
      <c r="L2428" t="s">
        <v>9</v>
      </c>
      <c r="M2428" t="s">
        <v>9</v>
      </c>
      <c r="N2428" t="s">
        <v>357</v>
      </c>
    </row>
    <row r="2429" spans="1:14" x14ac:dyDescent="0.25">
      <c r="A2429" t="s">
        <v>8</v>
      </c>
      <c r="B2429" t="s">
        <v>101</v>
      </c>
      <c r="C2429" t="s">
        <v>9</v>
      </c>
      <c r="D2429" t="s">
        <v>137</v>
      </c>
      <c r="E2429" t="s">
        <v>229</v>
      </c>
      <c r="F2429" t="s">
        <v>248</v>
      </c>
      <c r="G2429" t="s">
        <v>9</v>
      </c>
      <c r="H2429" s="1">
        <v>-1</v>
      </c>
      <c r="I2429" s="1">
        <v>0</v>
      </c>
      <c r="J2429" s="1">
        <v>-0.01</v>
      </c>
      <c r="K2429" s="1">
        <v>0</v>
      </c>
      <c r="L2429" t="s">
        <v>9</v>
      </c>
      <c r="M2429" t="s">
        <v>9</v>
      </c>
      <c r="N2429" t="s">
        <v>357</v>
      </c>
    </row>
    <row r="2430" spans="1:14" x14ac:dyDescent="0.25">
      <c r="A2430" t="s">
        <v>8</v>
      </c>
      <c r="B2430" t="s">
        <v>101</v>
      </c>
      <c r="C2430" t="s">
        <v>9</v>
      </c>
      <c r="D2430" t="s">
        <v>137</v>
      </c>
      <c r="E2430" t="s">
        <v>166</v>
      </c>
      <c r="F2430" t="s">
        <v>167</v>
      </c>
      <c r="G2430" t="s">
        <v>9</v>
      </c>
      <c r="H2430" s="1">
        <v>10</v>
      </c>
      <c r="I2430" s="1">
        <v>10</v>
      </c>
      <c r="J2430" s="1">
        <v>1.7094017094017099E-2</v>
      </c>
      <c r="K2430" s="1">
        <v>1.7094017094017099E-2</v>
      </c>
      <c r="L2430" t="s">
        <v>9</v>
      </c>
      <c r="M2430" t="s">
        <v>9</v>
      </c>
      <c r="N2430" t="s">
        <v>357</v>
      </c>
    </row>
    <row r="2431" spans="1:14" x14ac:dyDescent="0.25">
      <c r="A2431" t="s">
        <v>8</v>
      </c>
      <c r="B2431" t="s">
        <v>101</v>
      </c>
      <c r="C2431" t="s">
        <v>9</v>
      </c>
      <c r="D2431" t="s">
        <v>137</v>
      </c>
      <c r="E2431" t="s">
        <v>353</v>
      </c>
      <c r="F2431" t="s">
        <v>14</v>
      </c>
      <c r="G2431" t="s">
        <v>9</v>
      </c>
      <c r="H2431" s="1">
        <v>280</v>
      </c>
      <c r="I2431" s="1">
        <v>280</v>
      </c>
      <c r="J2431" s="1">
        <v>0.47521367521367502</v>
      </c>
      <c r="K2431" s="1">
        <v>0.47521367521367502</v>
      </c>
      <c r="L2431" t="s">
        <v>9</v>
      </c>
      <c r="M2431" t="s">
        <v>9</v>
      </c>
      <c r="N2431" t="s">
        <v>357</v>
      </c>
    </row>
    <row r="2432" spans="1:14" x14ac:dyDescent="0.25">
      <c r="A2432" t="s">
        <v>8</v>
      </c>
      <c r="B2432" t="s">
        <v>101</v>
      </c>
      <c r="C2432" t="s">
        <v>9</v>
      </c>
      <c r="D2432" t="s">
        <v>137</v>
      </c>
      <c r="E2432" t="s">
        <v>257</v>
      </c>
      <c r="F2432" t="s">
        <v>280</v>
      </c>
      <c r="G2432" t="s">
        <v>9</v>
      </c>
      <c r="H2432" s="1">
        <v>-1</v>
      </c>
      <c r="I2432" s="1">
        <v>0</v>
      </c>
      <c r="J2432" s="1">
        <v>-0.01</v>
      </c>
      <c r="K2432" s="1">
        <v>0</v>
      </c>
      <c r="L2432" t="s">
        <v>9</v>
      </c>
      <c r="M2432" t="s">
        <v>9</v>
      </c>
      <c r="N2432" t="s">
        <v>357</v>
      </c>
    </row>
    <row r="2433" spans="1:14" x14ac:dyDescent="0.25">
      <c r="A2433" t="s">
        <v>8</v>
      </c>
      <c r="B2433" t="s">
        <v>101</v>
      </c>
      <c r="C2433" t="s">
        <v>9</v>
      </c>
      <c r="D2433" t="s">
        <v>137</v>
      </c>
      <c r="E2433" t="s">
        <v>166</v>
      </c>
      <c r="F2433" t="s">
        <v>171</v>
      </c>
      <c r="G2433" t="s">
        <v>9</v>
      </c>
      <c r="H2433" s="1">
        <v>-1</v>
      </c>
      <c r="I2433" s="1">
        <v>0</v>
      </c>
      <c r="J2433" s="1">
        <v>-0.01</v>
      </c>
      <c r="K2433" s="1">
        <v>0</v>
      </c>
      <c r="L2433" t="s">
        <v>9</v>
      </c>
      <c r="M2433" t="s">
        <v>9</v>
      </c>
      <c r="N2433" t="s">
        <v>357</v>
      </c>
    </row>
    <row r="2434" spans="1:14" x14ac:dyDescent="0.25">
      <c r="A2434" t="s">
        <v>8</v>
      </c>
      <c r="B2434" t="s">
        <v>101</v>
      </c>
      <c r="C2434" t="s">
        <v>9</v>
      </c>
      <c r="D2434" t="s">
        <v>137</v>
      </c>
      <c r="E2434" t="s">
        <v>353</v>
      </c>
      <c r="F2434" t="s">
        <v>13</v>
      </c>
      <c r="G2434" t="s">
        <v>9</v>
      </c>
      <c r="H2434" s="1">
        <v>120</v>
      </c>
      <c r="I2434" s="1">
        <v>120</v>
      </c>
      <c r="J2434" s="1">
        <v>0.20170940170940199</v>
      </c>
      <c r="K2434" s="1">
        <v>0.20170940170940199</v>
      </c>
      <c r="L2434" t="s">
        <v>9</v>
      </c>
      <c r="M2434" t="s">
        <v>9</v>
      </c>
      <c r="N2434" t="s">
        <v>357</v>
      </c>
    </row>
    <row r="2435" spans="1:14" x14ac:dyDescent="0.25">
      <c r="A2435" t="s">
        <v>8</v>
      </c>
      <c r="B2435" t="s">
        <v>101</v>
      </c>
      <c r="C2435" t="s">
        <v>9</v>
      </c>
      <c r="D2435" t="s">
        <v>137</v>
      </c>
      <c r="E2435" t="s">
        <v>166</v>
      </c>
      <c r="F2435" t="s">
        <v>253</v>
      </c>
      <c r="G2435" t="s">
        <v>9</v>
      </c>
      <c r="H2435" s="1">
        <v>35</v>
      </c>
      <c r="I2435" s="1">
        <v>35</v>
      </c>
      <c r="J2435" s="1">
        <v>6.3247863247863204E-2</v>
      </c>
      <c r="K2435" s="1">
        <v>6.3247863247863204E-2</v>
      </c>
      <c r="L2435" t="s">
        <v>9</v>
      </c>
      <c r="M2435" t="s">
        <v>9</v>
      </c>
      <c r="N2435" t="s">
        <v>357</v>
      </c>
    </row>
    <row r="2436" spans="1:14" x14ac:dyDescent="0.25">
      <c r="A2436" t="s">
        <v>8</v>
      </c>
      <c r="B2436" t="s">
        <v>101</v>
      </c>
      <c r="C2436" t="s">
        <v>9</v>
      </c>
      <c r="D2436" t="s">
        <v>137</v>
      </c>
      <c r="E2436" t="s">
        <v>10</v>
      </c>
      <c r="F2436" t="s">
        <v>240</v>
      </c>
      <c r="G2436" t="s">
        <v>9</v>
      </c>
      <c r="H2436" s="1">
        <v>1</v>
      </c>
      <c r="I2436" s="1" t="s">
        <v>9</v>
      </c>
      <c r="J2436" s="1" t="s">
        <v>9</v>
      </c>
      <c r="K2436" s="1" t="s">
        <v>9</v>
      </c>
      <c r="L2436" t="s">
        <v>9</v>
      </c>
      <c r="M2436" t="s">
        <v>9</v>
      </c>
      <c r="N2436" t="s">
        <v>357</v>
      </c>
    </row>
    <row r="2437" spans="1:14" x14ac:dyDescent="0.25">
      <c r="A2437" t="s">
        <v>8</v>
      </c>
      <c r="B2437" t="s">
        <v>101</v>
      </c>
      <c r="C2437" t="s">
        <v>9</v>
      </c>
      <c r="D2437" t="s">
        <v>137</v>
      </c>
      <c r="E2437" t="s">
        <v>257</v>
      </c>
      <c r="F2437" t="s">
        <v>262</v>
      </c>
      <c r="G2437" t="s">
        <v>9</v>
      </c>
      <c r="H2437" s="1">
        <v>15</v>
      </c>
      <c r="I2437" s="1">
        <v>15</v>
      </c>
      <c r="J2437" s="1">
        <v>2.2222222222222199E-2</v>
      </c>
      <c r="K2437" s="1">
        <v>2.2222222222222199E-2</v>
      </c>
      <c r="L2437" t="s">
        <v>9</v>
      </c>
      <c r="M2437" t="s">
        <v>9</v>
      </c>
      <c r="N2437" t="s">
        <v>357</v>
      </c>
    </row>
    <row r="2438" spans="1:14" x14ac:dyDescent="0.25">
      <c r="A2438" t="s">
        <v>8</v>
      </c>
      <c r="B2438" t="s">
        <v>101</v>
      </c>
      <c r="C2438" t="s">
        <v>9</v>
      </c>
      <c r="D2438" t="s">
        <v>137</v>
      </c>
      <c r="E2438" t="s">
        <v>168</v>
      </c>
      <c r="F2438" t="s">
        <v>274</v>
      </c>
      <c r="G2438" t="s">
        <v>9</v>
      </c>
      <c r="H2438" s="1">
        <v>45</v>
      </c>
      <c r="I2438" s="1">
        <v>45</v>
      </c>
      <c r="J2438" s="1">
        <v>7.8632478632478603E-2</v>
      </c>
      <c r="K2438" s="1">
        <v>7.8632478632478603E-2</v>
      </c>
      <c r="L2438" t="s">
        <v>9</v>
      </c>
      <c r="M2438" t="s">
        <v>9</v>
      </c>
      <c r="N2438" t="s">
        <v>357</v>
      </c>
    </row>
    <row r="2439" spans="1:14" x14ac:dyDescent="0.25">
      <c r="A2439" t="s">
        <v>8</v>
      </c>
      <c r="B2439" t="s">
        <v>101</v>
      </c>
      <c r="C2439" t="s">
        <v>9</v>
      </c>
      <c r="D2439" t="s">
        <v>137</v>
      </c>
      <c r="E2439" t="s">
        <v>180</v>
      </c>
      <c r="F2439" t="s">
        <v>218</v>
      </c>
      <c r="G2439" t="s">
        <v>215</v>
      </c>
      <c r="H2439" s="1">
        <v>520</v>
      </c>
      <c r="I2439" s="1">
        <v>520</v>
      </c>
      <c r="J2439" s="1">
        <v>0.88888888888888895</v>
      </c>
      <c r="K2439" s="1">
        <v>0.88888888888888895</v>
      </c>
      <c r="L2439" t="s">
        <v>9</v>
      </c>
      <c r="M2439" t="s">
        <v>9</v>
      </c>
      <c r="N2439" t="s">
        <v>357</v>
      </c>
    </row>
    <row r="2440" spans="1:14" x14ac:dyDescent="0.25">
      <c r="A2440" t="s">
        <v>8</v>
      </c>
      <c r="B2440" t="s">
        <v>101</v>
      </c>
      <c r="C2440" t="s">
        <v>9</v>
      </c>
      <c r="D2440" t="s">
        <v>137</v>
      </c>
      <c r="E2440" t="s">
        <v>242</v>
      </c>
      <c r="F2440" t="s">
        <v>234</v>
      </c>
      <c r="G2440" t="s">
        <v>9</v>
      </c>
      <c r="H2440" s="1">
        <v>525</v>
      </c>
      <c r="I2440" s="1">
        <v>525</v>
      </c>
      <c r="J2440" s="1">
        <v>0.89572649572649599</v>
      </c>
      <c r="K2440" s="1">
        <v>0.89572649572649599</v>
      </c>
      <c r="L2440" t="s">
        <v>9</v>
      </c>
      <c r="M2440" t="s">
        <v>9</v>
      </c>
      <c r="N2440" t="s">
        <v>357</v>
      </c>
    </row>
    <row r="2441" spans="1:14" x14ac:dyDescent="0.25">
      <c r="A2441" t="s">
        <v>8</v>
      </c>
      <c r="B2441" t="s">
        <v>101</v>
      </c>
      <c r="C2441" t="s">
        <v>9</v>
      </c>
      <c r="D2441" t="s">
        <v>137</v>
      </c>
      <c r="E2441" t="s">
        <v>166</v>
      </c>
      <c r="F2441" t="s">
        <v>169</v>
      </c>
      <c r="G2441" t="s">
        <v>9</v>
      </c>
      <c r="H2441" s="1">
        <v>465</v>
      </c>
      <c r="I2441" s="1">
        <v>465</v>
      </c>
      <c r="J2441" s="1">
        <v>0.79487179487179505</v>
      </c>
      <c r="K2441" s="1">
        <v>0.79487179487179505</v>
      </c>
      <c r="L2441" t="s">
        <v>9</v>
      </c>
      <c r="M2441" t="s">
        <v>9</v>
      </c>
      <c r="N2441" t="s">
        <v>357</v>
      </c>
    </row>
    <row r="2442" spans="1:14" x14ac:dyDescent="0.25">
      <c r="A2442" t="s">
        <v>8</v>
      </c>
      <c r="B2442" t="s">
        <v>101</v>
      </c>
      <c r="C2442" t="s">
        <v>9</v>
      </c>
      <c r="D2442" t="s">
        <v>137</v>
      </c>
      <c r="E2442" t="s">
        <v>168</v>
      </c>
      <c r="F2442" t="s">
        <v>272</v>
      </c>
      <c r="G2442" t="s">
        <v>9</v>
      </c>
      <c r="H2442" s="1">
        <v>30</v>
      </c>
      <c r="I2442" s="1">
        <v>30</v>
      </c>
      <c r="J2442" s="1">
        <v>5.1282051282051301E-2</v>
      </c>
      <c r="K2442" s="1">
        <v>5.1282051282051301E-2</v>
      </c>
      <c r="L2442" t="s">
        <v>9</v>
      </c>
      <c r="M2442" t="s">
        <v>9</v>
      </c>
      <c r="N2442" t="s">
        <v>357</v>
      </c>
    </row>
    <row r="2443" spans="1:14" x14ac:dyDescent="0.25">
      <c r="A2443" t="s">
        <v>8</v>
      </c>
      <c r="B2443" t="s">
        <v>101</v>
      </c>
      <c r="C2443" t="s">
        <v>9</v>
      </c>
      <c r="D2443" t="s">
        <v>137</v>
      </c>
      <c r="E2443" t="s">
        <v>168</v>
      </c>
      <c r="F2443" t="s">
        <v>248</v>
      </c>
      <c r="G2443" t="s">
        <v>9</v>
      </c>
      <c r="H2443" s="1">
        <v>-1</v>
      </c>
      <c r="I2443" s="1">
        <v>0</v>
      </c>
      <c r="J2443" s="1">
        <v>-0.01</v>
      </c>
      <c r="K2443" s="1">
        <v>0</v>
      </c>
      <c r="L2443" t="s">
        <v>9</v>
      </c>
      <c r="M2443" t="s">
        <v>9</v>
      </c>
      <c r="N2443" t="s">
        <v>357</v>
      </c>
    </row>
    <row r="2444" spans="1:14" x14ac:dyDescent="0.25">
      <c r="A2444" t="s">
        <v>8</v>
      </c>
      <c r="B2444" t="s">
        <v>101</v>
      </c>
      <c r="C2444" t="s">
        <v>9</v>
      </c>
      <c r="D2444" t="s">
        <v>137</v>
      </c>
      <c r="E2444" t="s">
        <v>242</v>
      </c>
      <c r="F2444" t="s">
        <v>238</v>
      </c>
      <c r="G2444" t="s">
        <v>9</v>
      </c>
      <c r="H2444" s="1">
        <v>-1</v>
      </c>
      <c r="I2444">
        <v>0</v>
      </c>
      <c r="J2444">
        <v>-0.01</v>
      </c>
      <c r="K2444">
        <v>0</v>
      </c>
      <c r="L2444" t="s">
        <v>9</v>
      </c>
      <c r="M2444" t="s">
        <v>9</v>
      </c>
      <c r="N2444" t="s">
        <v>357</v>
      </c>
    </row>
    <row r="2445" spans="1:14" x14ac:dyDescent="0.25">
      <c r="A2445" t="s">
        <v>8</v>
      </c>
      <c r="B2445" t="s">
        <v>101</v>
      </c>
      <c r="C2445" t="s">
        <v>9</v>
      </c>
      <c r="D2445" t="s">
        <v>137</v>
      </c>
      <c r="E2445" t="s">
        <v>166</v>
      </c>
      <c r="F2445" t="s">
        <v>254</v>
      </c>
      <c r="G2445" t="s">
        <v>9</v>
      </c>
      <c r="H2445" s="1">
        <v>-1</v>
      </c>
      <c r="I2445" s="1">
        <v>0</v>
      </c>
      <c r="J2445" s="1">
        <v>-0.01</v>
      </c>
      <c r="K2445" s="1">
        <v>0</v>
      </c>
      <c r="L2445" t="s">
        <v>9</v>
      </c>
      <c r="M2445" t="s">
        <v>9</v>
      </c>
      <c r="N2445" t="s">
        <v>357</v>
      </c>
    </row>
    <row r="2446" spans="1:14" x14ac:dyDescent="0.25">
      <c r="A2446" t="s">
        <v>8</v>
      </c>
      <c r="B2446" t="s">
        <v>101</v>
      </c>
      <c r="C2446" t="s">
        <v>9</v>
      </c>
      <c r="D2446" t="s">
        <v>137</v>
      </c>
      <c r="E2446" t="s">
        <v>166</v>
      </c>
      <c r="F2446" t="s">
        <v>248</v>
      </c>
      <c r="G2446" t="s">
        <v>9</v>
      </c>
      <c r="H2446" s="1">
        <v>-1</v>
      </c>
      <c r="I2446" s="1">
        <v>0</v>
      </c>
      <c r="J2446" s="1">
        <v>-0.01</v>
      </c>
      <c r="K2446" s="1">
        <v>0</v>
      </c>
      <c r="L2446" t="s">
        <v>9</v>
      </c>
      <c r="M2446" t="s">
        <v>9</v>
      </c>
      <c r="N2446" t="s">
        <v>357</v>
      </c>
    </row>
    <row r="2447" spans="1:14" x14ac:dyDescent="0.25">
      <c r="A2447" t="s">
        <v>8</v>
      </c>
      <c r="B2447" t="s">
        <v>101</v>
      </c>
      <c r="C2447" t="s">
        <v>9</v>
      </c>
      <c r="D2447" t="s">
        <v>137</v>
      </c>
      <c r="E2447" t="s">
        <v>353</v>
      </c>
      <c r="F2447" t="s">
        <v>15</v>
      </c>
      <c r="G2447" t="s">
        <v>9</v>
      </c>
      <c r="H2447" s="1">
        <v>150</v>
      </c>
      <c r="I2447" s="1">
        <v>150</v>
      </c>
      <c r="J2447" s="1">
        <v>0.256410256410256</v>
      </c>
      <c r="K2447" s="1">
        <v>0.256410256410256</v>
      </c>
      <c r="L2447" t="s">
        <v>9</v>
      </c>
      <c r="M2447" t="s">
        <v>9</v>
      </c>
      <c r="N2447" t="s">
        <v>357</v>
      </c>
    </row>
    <row r="2448" spans="1:14" x14ac:dyDescent="0.25">
      <c r="A2448" t="s">
        <v>8</v>
      </c>
      <c r="B2448" t="s">
        <v>101</v>
      </c>
      <c r="C2448" t="s">
        <v>9</v>
      </c>
      <c r="D2448" t="s">
        <v>137</v>
      </c>
      <c r="E2448" t="s">
        <v>242</v>
      </c>
      <c r="F2448" t="s">
        <v>236</v>
      </c>
      <c r="G2448" t="s">
        <v>9</v>
      </c>
      <c r="H2448" s="1">
        <v>-1</v>
      </c>
      <c r="I2448" s="1">
        <v>0</v>
      </c>
      <c r="J2448" s="1">
        <v>-0.01</v>
      </c>
      <c r="K2448" s="1">
        <v>0</v>
      </c>
      <c r="L2448" t="s">
        <v>9</v>
      </c>
      <c r="M2448" t="s">
        <v>9</v>
      </c>
      <c r="N2448" t="s">
        <v>357</v>
      </c>
    </row>
    <row r="2449" spans="1:14" x14ac:dyDescent="0.25">
      <c r="A2449" t="s">
        <v>8</v>
      </c>
      <c r="B2449" t="s">
        <v>101</v>
      </c>
      <c r="C2449" t="s">
        <v>9</v>
      </c>
      <c r="D2449" t="s">
        <v>137</v>
      </c>
      <c r="E2449" t="s">
        <v>168</v>
      </c>
      <c r="F2449" t="s">
        <v>273</v>
      </c>
      <c r="G2449" t="s">
        <v>9</v>
      </c>
      <c r="H2449" s="1">
        <v>135</v>
      </c>
      <c r="I2449" s="1">
        <v>135</v>
      </c>
      <c r="J2449" s="1">
        <v>0.230769230769231</v>
      </c>
      <c r="K2449" s="1">
        <v>0.230769230769231</v>
      </c>
      <c r="L2449" t="s">
        <v>9</v>
      </c>
      <c r="M2449" t="s">
        <v>9</v>
      </c>
      <c r="N2449" t="s">
        <v>357</v>
      </c>
    </row>
    <row r="2450" spans="1:14" x14ac:dyDescent="0.25">
      <c r="A2450" t="s">
        <v>8</v>
      </c>
      <c r="B2450" t="s">
        <v>101</v>
      </c>
      <c r="C2450" t="s">
        <v>9</v>
      </c>
      <c r="D2450" t="s">
        <v>137</v>
      </c>
      <c r="E2450" t="s">
        <v>353</v>
      </c>
      <c r="F2450" t="s">
        <v>228</v>
      </c>
      <c r="G2450" t="s">
        <v>9</v>
      </c>
      <c r="H2450" s="1">
        <v>25</v>
      </c>
      <c r="I2450" s="1">
        <v>25</v>
      </c>
      <c r="J2450" s="1">
        <v>4.2735042735042701E-2</v>
      </c>
      <c r="K2450" s="1">
        <v>4.2735042735042701E-2</v>
      </c>
      <c r="L2450" t="s">
        <v>9</v>
      </c>
      <c r="M2450" t="s">
        <v>9</v>
      </c>
      <c r="N2450" t="s">
        <v>357</v>
      </c>
    </row>
    <row r="2451" spans="1:14" x14ac:dyDescent="0.25">
      <c r="A2451" t="s">
        <v>8</v>
      </c>
      <c r="B2451" t="s">
        <v>101</v>
      </c>
      <c r="C2451" t="s">
        <v>9</v>
      </c>
      <c r="D2451" t="s">
        <v>137</v>
      </c>
      <c r="E2451" t="s">
        <v>180</v>
      </c>
      <c r="F2451" t="s">
        <v>219</v>
      </c>
      <c r="G2451" t="s">
        <v>216</v>
      </c>
      <c r="H2451" s="1">
        <v>65</v>
      </c>
      <c r="I2451" s="1">
        <v>65</v>
      </c>
      <c r="J2451" s="1">
        <v>0.11111111111111099</v>
      </c>
      <c r="K2451" s="1">
        <v>0.11111111111111099</v>
      </c>
      <c r="L2451" t="s">
        <v>9</v>
      </c>
      <c r="M2451" t="s">
        <v>9</v>
      </c>
      <c r="N2451" t="s">
        <v>357</v>
      </c>
    </row>
    <row r="2452" spans="1:14" x14ac:dyDescent="0.25">
      <c r="A2452" t="s">
        <v>8</v>
      </c>
      <c r="B2452" t="s">
        <v>101</v>
      </c>
      <c r="C2452" t="s">
        <v>9</v>
      </c>
      <c r="D2452" t="s">
        <v>137</v>
      </c>
      <c r="E2452" t="s">
        <v>242</v>
      </c>
      <c r="F2452" t="s">
        <v>235</v>
      </c>
      <c r="G2452" t="s">
        <v>9</v>
      </c>
      <c r="H2452" s="1">
        <v>-1</v>
      </c>
      <c r="I2452" s="1">
        <v>0</v>
      </c>
      <c r="J2452" s="1">
        <v>-0.01</v>
      </c>
      <c r="K2452" s="1">
        <v>0</v>
      </c>
      <c r="L2452" t="s">
        <v>9</v>
      </c>
      <c r="M2452" t="s">
        <v>9</v>
      </c>
      <c r="N2452" t="s">
        <v>357</v>
      </c>
    </row>
    <row r="2453" spans="1:14" x14ac:dyDescent="0.25">
      <c r="A2453" t="s">
        <v>8</v>
      </c>
      <c r="B2453" t="s">
        <v>101</v>
      </c>
      <c r="C2453" t="s">
        <v>9</v>
      </c>
      <c r="D2453" t="s">
        <v>137</v>
      </c>
      <c r="E2453" t="s">
        <v>242</v>
      </c>
      <c r="F2453" t="s">
        <v>237</v>
      </c>
      <c r="G2453" t="s">
        <v>9</v>
      </c>
      <c r="H2453" s="1">
        <v>-1</v>
      </c>
      <c r="I2453" s="1">
        <v>0</v>
      </c>
      <c r="J2453" s="1">
        <v>-0.01</v>
      </c>
      <c r="K2453" s="1">
        <v>0</v>
      </c>
      <c r="L2453" t="s">
        <v>9</v>
      </c>
      <c r="M2453" t="s">
        <v>9</v>
      </c>
      <c r="N2453" t="s">
        <v>357</v>
      </c>
    </row>
    <row r="2454" spans="1:14" x14ac:dyDescent="0.25">
      <c r="A2454" t="s">
        <v>8</v>
      </c>
      <c r="B2454" t="s">
        <v>101</v>
      </c>
      <c r="C2454" t="s">
        <v>9</v>
      </c>
      <c r="D2454" t="s">
        <v>137</v>
      </c>
      <c r="E2454" t="s">
        <v>257</v>
      </c>
      <c r="F2454" t="s">
        <v>228</v>
      </c>
      <c r="G2454" t="s">
        <v>9</v>
      </c>
      <c r="H2454" s="1">
        <v>-1</v>
      </c>
      <c r="I2454" s="1">
        <v>0</v>
      </c>
      <c r="J2454" s="1">
        <v>-0.01</v>
      </c>
      <c r="K2454" s="1">
        <v>0</v>
      </c>
      <c r="L2454" t="s">
        <v>9</v>
      </c>
      <c r="M2454" t="s">
        <v>9</v>
      </c>
      <c r="N2454" t="s">
        <v>357</v>
      </c>
    </row>
    <row r="2455" spans="1:14" x14ac:dyDescent="0.25">
      <c r="A2455" t="s">
        <v>8</v>
      </c>
      <c r="B2455" t="s">
        <v>101</v>
      </c>
      <c r="C2455" t="s">
        <v>9</v>
      </c>
      <c r="D2455" t="s">
        <v>137</v>
      </c>
      <c r="E2455" t="s">
        <v>242</v>
      </c>
      <c r="F2455" t="s">
        <v>239</v>
      </c>
      <c r="G2455" t="s">
        <v>9</v>
      </c>
      <c r="H2455" s="1">
        <v>5</v>
      </c>
      <c r="I2455" s="1">
        <v>5</v>
      </c>
      <c r="J2455" s="1">
        <v>8.5470085470085496E-3</v>
      </c>
      <c r="K2455" s="1">
        <v>8.5470085470085496E-3</v>
      </c>
      <c r="L2455" t="s">
        <v>9</v>
      </c>
      <c r="M2455" t="s">
        <v>9</v>
      </c>
      <c r="N2455" t="s">
        <v>357</v>
      </c>
    </row>
    <row r="2456" spans="1:14" x14ac:dyDescent="0.25">
      <c r="A2456" t="s">
        <v>8</v>
      </c>
      <c r="B2456" t="s">
        <v>101</v>
      </c>
      <c r="C2456" t="s">
        <v>9</v>
      </c>
      <c r="D2456" t="s">
        <v>137</v>
      </c>
      <c r="E2456" t="s">
        <v>257</v>
      </c>
      <c r="F2456" t="s">
        <v>261</v>
      </c>
      <c r="G2456" t="s">
        <v>9</v>
      </c>
      <c r="H2456" s="1">
        <v>85</v>
      </c>
      <c r="I2456" s="1">
        <v>85</v>
      </c>
      <c r="J2456" s="1">
        <v>0.145299145299145</v>
      </c>
      <c r="K2456" s="1">
        <v>0.145299145299145</v>
      </c>
      <c r="L2456" t="s">
        <v>9</v>
      </c>
      <c r="M2456" t="s">
        <v>9</v>
      </c>
      <c r="N2456" t="s">
        <v>357</v>
      </c>
    </row>
    <row r="2457" spans="1:14" x14ac:dyDescent="0.25">
      <c r="A2457" t="s">
        <v>8</v>
      </c>
      <c r="B2457" t="s">
        <v>101</v>
      </c>
      <c r="C2457" t="s">
        <v>9</v>
      </c>
      <c r="D2457" t="s">
        <v>137</v>
      </c>
      <c r="E2457" t="s">
        <v>166</v>
      </c>
      <c r="F2457" t="s">
        <v>170</v>
      </c>
      <c r="G2457" t="s">
        <v>9</v>
      </c>
      <c r="H2457" s="1">
        <v>45</v>
      </c>
      <c r="I2457" s="1">
        <v>45</v>
      </c>
      <c r="J2457" s="1">
        <v>7.8632478632478603E-2</v>
      </c>
      <c r="K2457" s="1">
        <v>7.8632478632478603E-2</v>
      </c>
      <c r="L2457" t="s">
        <v>9</v>
      </c>
      <c r="M2457" t="s">
        <v>9</v>
      </c>
      <c r="N2457" t="s">
        <v>357</v>
      </c>
    </row>
    <row r="2458" spans="1:14" x14ac:dyDescent="0.25">
      <c r="A2458" t="s">
        <v>8</v>
      </c>
      <c r="B2458" t="s">
        <v>101</v>
      </c>
      <c r="C2458" t="s">
        <v>9</v>
      </c>
      <c r="D2458" t="s">
        <v>137</v>
      </c>
      <c r="E2458" t="s">
        <v>353</v>
      </c>
      <c r="F2458" t="s">
        <v>16</v>
      </c>
      <c r="G2458" t="s">
        <v>9</v>
      </c>
      <c r="H2458" s="1">
        <v>15</v>
      </c>
      <c r="I2458" s="1">
        <v>15</v>
      </c>
      <c r="J2458" s="1">
        <v>2.3931623931623899E-2</v>
      </c>
      <c r="K2458" s="1">
        <v>2.3931623931623899E-2</v>
      </c>
      <c r="L2458" t="s">
        <v>9</v>
      </c>
      <c r="M2458" t="s">
        <v>9</v>
      </c>
      <c r="N2458" t="s">
        <v>357</v>
      </c>
    </row>
    <row r="2459" spans="1:14" x14ac:dyDescent="0.25">
      <c r="A2459" t="s">
        <v>8</v>
      </c>
      <c r="B2459" t="s">
        <v>101</v>
      </c>
      <c r="C2459" t="s">
        <v>9</v>
      </c>
      <c r="D2459" t="s">
        <v>137</v>
      </c>
      <c r="E2459" t="s">
        <v>229</v>
      </c>
      <c r="F2459" t="s">
        <v>217</v>
      </c>
      <c r="G2459" t="s">
        <v>9</v>
      </c>
      <c r="H2459" s="1">
        <v>10</v>
      </c>
      <c r="I2459" s="1">
        <v>10</v>
      </c>
      <c r="J2459" s="1">
        <v>1.7094017094017099E-2</v>
      </c>
      <c r="K2459" s="1">
        <v>1.7094017094017099E-2</v>
      </c>
      <c r="L2459" t="s">
        <v>9</v>
      </c>
      <c r="M2459" t="s">
        <v>9</v>
      </c>
      <c r="N2459" t="s">
        <v>357</v>
      </c>
    </row>
    <row r="2460" spans="1:14" x14ac:dyDescent="0.25">
      <c r="A2460" t="s">
        <v>8</v>
      </c>
      <c r="B2460" t="s">
        <v>101</v>
      </c>
      <c r="C2460" t="s">
        <v>9</v>
      </c>
      <c r="D2460" t="s">
        <v>137</v>
      </c>
      <c r="E2460" t="s">
        <v>168</v>
      </c>
      <c r="F2460" t="s">
        <v>271</v>
      </c>
      <c r="G2460" t="s">
        <v>9</v>
      </c>
      <c r="H2460" s="1">
        <v>375</v>
      </c>
      <c r="I2460" s="1">
        <v>375</v>
      </c>
      <c r="J2460" s="1">
        <v>0.63931623931623904</v>
      </c>
      <c r="K2460" s="1">
        <v>0.63931623931623904</v>
      </c>
      <c r="L2460" t="s">
        <v>9</v>
      </c>
      <c r="M2460" t="s">
        <v>9</v>
      </c>
      <c r="N2460" t="s">
        <v>357</v>
      </c>
    </row>
    <row r="2461" spans="1:14" x14ac:dyDescent="0.25">
      <c r="A2461" t="s">
        <v>8</v>
      </c>
      <c r="B2461" t="s">
        <v>101</v>
      </c>
      <c r="C2461" t="s">
        <v>9</v>
      </c>
      <c r="D2461" t="s">
        <v>137</v>
      </c>
      <c r="E2461" t="s">
        <v>257</v>
      </c>
      <c r="F2461" t="s">
        <v>258</v>
      </c>
      <c r="G2461" t="s">
        <v>9</v>
      </c>
      <c r="H2461" s="1">
        <v>100</v>
      </c>
      <c r="I2461" s="1">
        <v>100</v>
      </c>
      <c r="J2461" s="1">
        <v>0.16752136752136701</v>
      </c>
      <c r="K2461" s="1">
        <v>0.16752136752136701</v>
      </c>
      <c r="L2461" t="s">
        <v>9</v>
      </c>
      <c r="M2461" t="s">
        <v>9</v>
      </c>
      <c r="N2461" t="s">
        <v>357</v>
      </c>
    </row>
    <row r="2462" spans="1:14" x14ac:dyDescent="0.25">
      <c r="A2462" t="s">
        <v>8</v>
      </c>
      <c r="B2462" t="s">
        <v>101</v>
      </c>
      <c r="C2462" t="s">
        <v>9</v>
      </c>
      <c r="D2462" t="s">
        <v>137</v>
      </c>
      <c r="E2462" t="s">
        <v>257</v>
      </c>
      <c r="F2462" t="s">
        <v>340</v>
      </c>
      <c r="G2462" t="s">
        <v>9</v>
      </c>
      <c r="H2462" s="1">
        <v>25</v>
      </c>
      <c r="I2462" s="1">
        <v>25</v>
      </c>
      <c r="J2462" s="1">
        <v>4.6153846153846198E-2</v>
      </c>
      <c r="K2462" s="1">
        <v>4.6153846153846198E-2</v>
      </c>
      <c r="L2462" t="s">
        <v>9</v>
      </c>
      <c r="M2462" t="s">
        <v>9</v>
      </c>
      <c r="N2462" t="s">
        <v>357</v>
      </c>
    </row>
    <row r="2463" spans="1:14" x14ac:dyDescent="0.25">
      <c r="A2463" t="s">
        <v>8</v>
      </c>
      <c r="B2463" t="s">
        <v>101</v>
      </c>
      <c r="C2463" t="s">
        <v>9</v>
      </c>
      <c r="D2463" t="s">
        <v>137</v>
      </c>
      <c r="E2463" t="s">
        <v>229</v>
      </c>
      <c r="F2463" t="s">
        <v>230</v>
      </c>
      <c r="G2463" t="s">
        <v>9</v>
      </c>
      <c r="H2463" s="1">
        <v>100</v>
      </c>
      <c r="I2463" s="1">
        <v>100</v>
      </c>
      <c r="J2463" s="1">
        <v>0.16923076923076899</v>
      </c>
      <c r="K2463" s="1">
        <v>0.16923076923076899</v>
      </c>
      <c r="L2463" t="s">
        <v>9</v>
      </c>
      <c r="M2463" t="s">
        <v>9</v>
      </c>
      <c r="N2463" t="s">
        <v>357</v>
      </c>
    </row>
    <row r="2464" spans="1:14" x14ac:dyDescent="0.25">
      <c r="A2464" t="s">
        <v>8</v>
      </c>
      <c r="B2464" t="s">
        <v>101</v>
      </c>
      <c r="C2464" t="s">
        <v>9</v>
      </c>
      <c r="D2464" t="s">
        <v>137</v>
      </c>
      <c r="E2464" t="s">
        <v>229</v>
      </c>
      <c r="F2464" t="s">
        <v>231</v>
      </c>
      <c r="G2464" t="s">
        <v>9</v>
      </c>
      <c r="H2464" s="1">
        <v>475</v>
      </c>
      <c r="I2464" s="1">
        <v>475</v>
      </c>
      <c r="J2464" s="1">
        <v>0.813675213675214</v>
      </c>
      <c r="K2464" s="1">
        <v>0.813675213675214</v>
      </c>
      <c r="L2464" t="s">
        <v>9</v>
      </c>
      <c r="M2464" t="s">
        <v>9</v>
      </c>
      <c r="N2464" t="s">
        <v>357</v>
      </c>
    </row>
    <row r="2465" spans="1:14" x14ac:dyDescent="0.25">
      <c r="A2465" t="s">
        <v>8</v>
      </c>
      <c r="B2465" t="s">
        <v>101</v>
      </c>
      <c r="C2465" t="s">
        <v>9</v>
      </c>
      <c r="D2465" t="s">
        <v>137</v>
      </c>
      <c r="E2465" t="s">
        <v>172</v>
      </c>
      <c r="F2465" t="s">
        <v>9</v>
      </c>
      <c r="G2465" t="s">
        <v>9</v>
      </c>
      <c r="H2465" s="1" t="s">
        <v>9</v>
      </c>
      <c r="I2465" s="1" t="s">
        <v>9</v>
      </c>
      <c r="J2465" s="1" t="s">
        <v>9</v>
      </c>
      <c r="K2465" s="1" t="s">
        <v>9</v>
      </c>
      <c r="L2465">
        <v>10.4625</v>
      </c>
      <c r="M2465">
        <v>10</v>
      </c>
      <c r="N2465" t="s">
        <v>357</v>
      </c>
    </row>
    <row r="2466" spans="1:14" x14ac:dyDescent="0.25">
      <c r="A2466" t="s">
        <v>8</v>
      </c>
      <c r="B2466" t="s">
        <v>102</v>
      </c>
      <c r="C2466" t="s">
        <v>9</v>
      </c>
      <c r="D2466" t="s">
        <v>138</v>
      </c>
      <c r="E2466" t="s">
        <v>172</v>
      </c>
      <c r="F2466" t="s">
        <v>9</v>
      </c>
      <c r="G2466" t="s">
        <v>9</v>
      </c>
      <c r="H2466" s="1" t="s">
        <v>9</v>
      </c>
      <c r="I2466" s="1" t="s">
        <v>9</v>
      </c>
      <c r="J2466" s="1" t="s">
        <v>9</v>
      </c>
      <c r="K2466" s="1" t="s">
        <v>9</v>
      </c>
      <c r="L2466">
        <v>8.5783100000000001</v>
      </c>
      <c r="M2466">
        <v>7</v>
      </c>
      <c r="N2466" t="s">
        <v>357</v>
      </c>
    </row>
    <row r="2467" spans="1:14" x14ac:dyDescent="0.25">
      <c r="A2467" t="s">
        <v>8</v>
      </c>
      <c r="B2467" t="s">
        <v>102</v>
      </c>
      <c r="C2467" t="s">
        <v>9</v>
      </c>
      <c r="D2467" t="s">
        <v>138</v>
      </c>
      <c r="E2467" t="s">
        <v>165</v>
      </c>
      <c r="F2467" t="s">
        <v>9</v>
      </c>
      <c r="G2467" t="s">
        <v>9</v>
      </c>
      <c r="H2467" s="1" t="s">
        <v>9</v>
      </c>
      <c r="I2467" s="1" t="s">
        <v>9</v>
      </c>
      <c r="J2467" s="1" t="s">
        <v>9</v>
      </c>
      <c r="K2467" s="1" t="s">
        <v>9</v>
      </c>
      <c r="L2467">
        <v>29.884740000000001</v>
      </c>
      <c r="M2467">
        <v>30</v>
      </c>
      <c r="N2467" t="s">
        <v>357</v>
      </c>
    </row>
    <row r="2468" spans="1:14" x14ac:dyDescent="0.25">
      <c r="A2468" t="s">
        <v>8</v>
      </c>
      <c r="B2468" t="s">
        <v>102</v>
      </c>
      <c r="C2468" t="s">
        <v>9</v>
      </c>
      <c r="D2468" t="s">
        <v>138</v>
      </c>
      <c r="E2468" t="s">
        <v>10</v>
      </c>
      <c r="F2468" t="s">
        <v>240</v>
      </c>
      <c r="G2468" t="s">
        <v>9</v>
      </c>
      <c r="H2468" s="1">
        <v>1</v>
      </c>
      <c r="I2468" s="1" t="s">
        <v>9</v>
      </c>
      <c r="J2468" s="1" t="s">
        <v>9</v>
      </c>
      <c r="K2468" s="1" t="s">
        <v>9</v>
      </c>
      <c r="L2468" t="s">
        <v>9</v>
      </c>
      <c r="M2468" t="s">
        <v>9</v>
      </c>
      <c r="N2468" t="s">
        <v>357</v>
      </c>
    </row>
    <row r="2469" spans="1:14" x14ac:dyDescent="0.25">
      <c r="A2469" t="s">
        <v>8</v>
      </c>
      <c r="B2469" t="s">
        <v>102</v>
      </c>
      <c r="C2469" t="s">
        <v>9</v>
      </c>
      <c r="D2469" t="s">
        <v>138</v>
      </c>
      <c r="E2469" t="s">
        <v>168</v>
      </c>
      <c r="F2469" t="s">
        <v>274</v>
      </c>
      <c r="G2469" t="s">
        <v>9</v>
      </c>
      <c r="H2469" s="1">
        <v>45</v>
      </c>
      <c r="I2469" s="1">
        <v>45</v>
      </c>
      <c r="J2469" s="1">
        <v>7.00934579439252E-2</v>
      </c>
      <c r="K2469" s="1">
        <v>7.00934579439252E-2</v>
      </c>
      <c r="L2469" t="s">
        <v>9</v>
      </c>
      <c r="M2469" t="s">
        <v>9</v>
      </c>
      <c r="N2469" t="s">
        <v>357</v>
      </c>
    </row>
    <row r="2470" spans="1:14" x14ac:dyDescent="0.25">
      <c r="A2470" t="s">
        <v>8</v>
      </c>
      <c r="B2470" t="s">
        <v>102</v>
      </c>
      <c r="C2470" t="s">
        <v>9</v>
      </c>
      <c r="D2470" t="s">
        <v>138</v>
      </c>
      <c r="E2470" t="s">
        <v>242</v>
      </c>
      <c r="F2470" t="s">
        <v>239</v>
      </c>
      <c r="G2470" t="s">
        <v>9</v>
      </c>
      <c r="H2470" s="1">
        <v>250</v>
      </c>
      <c r="I2470" s="1">
        <v>250</v>
      </c>
      <c r="J2470" s="1">
        <v>0.38785046728972</v>
      </c>
      <c r="K2470" s="1">
        <v>0.38785046728972</v>
      </c>
      <c r="L2470" t="s">
        <v>9</v>
      </c>
      <c r="M2470" t="s">
        <v>9</v>
      </c>
      <c r="N2470" t="s">
        <v>357</v>
      </c>
    </row>
    <row r="2471" spans="1:14" x14ac:dyDescent="0.25">
      <c r="A2471" t="s">
        <v>8</v>
      </c>
      <c r="B2471" t="s">
        <v>102</v>
      </c>
      <c r="C2471" t="s">
        <v>9</v>
      </c>
      <c r="D2471" t="s">
        <v>138</v>
      </c>
      <c r="E2471" t="s">
        <v>168</v>
      </c>
      <c r="F2471" t="s">
        <v>248</v>
      </c>
      <c r="G2471" t="s">
        <v>9</v>
      </c>
      <c r="H2471" s="1">
        <v>-1</v>
      </c>
      <c r="I2471" s="1">
        <v>0</v>
      </c>
      <c r="J2471" s="1">
        <v>-0.01</v>
      </c>
      <c r="K2471" s="1">
        <v>0</v>
      </c>
      <c r="L2471" t="s">
        <v>9</v>
      </c>
      <c r="M2471" t="s">
        <v>9</v>
      </c>
      <c r="N2471" t="s">
        <v>357</v>
      </c>
    </row>
    <row r="2472" spans="1:14" x14ac:dyDescent="0.25">
      <c r="A2472" t="s">
        <v>8</v>
      </c>
      <c r="B2472" t="s">
        <v>102</v>
      </c>
      <c r="C2472" t="s">
        <v>9</v>
      </c>
      <c r="D2472" t="s">
        <v>138</v>
      </c>
      <c r="E2472" t="s">
        <v>242</v>
      </c>
      <c r="F2472" t="s">
        <v>234</v>
      </c>
      <c r="G2472" t="s">
        <v>9</v>
      </c>
      <c r="H2472" s="1">
        <v>260</v>
      </c>
      <c r="I2472" s="1">
        <v>260</v>
      </c>
      <c r="J2472" s="1">
        <v>0.401869158878505</v>
      </c>
      <c r="K2472" s="1">
        <v>0.401869158878505</v>
      </c>
      <c r="L2472" t="s">
        <v>9</v>
      </c>
      <c r="M2472" t="s">
        <v>9</v>
      </c>
      <c r="N2472" t="s">
        <v>357</v>
      </c>
    </row>
    <row r="2473" spans="1:14" x14ac:dyDescent="0.25">
      <c r="A2473" t="s">
        <v>8</v>
      </c>
      <c r="B2473" t="s">
        <v>102</v>
      </c>
      <c r="C2473" t="s">
        <v>9</v>
      </c>
      <c r="D2473" t="s">
        <v>138</v>
      </c>
      <c r="E2473" t="s">
        <v>257</v>
      </c>
      <c r="F2473" t="s">
        <v>261</v>
      </c>
      <c r="G2473" t="s">
        <v>9</v>
      </c>
      <c r="H2473" s="1">
        <v>110</v>
      </c>
      <c r="I2473" s="1">
        <v>110</v>
      </c>
      <c r="J2473" s="1">
        <v>0.17133956386292801</v>
      </c>
      <c r="K2473" s="1">
        <v>0.17133956386292801</v>
      </c>
      <c r="L2473" t="s">
        <v>9</v>
      </c>
      <c r="M2473" t="s">
        <v>9</v>
      </c>
      <c r="N2473" t="s">
        <v>357</v>
      </c>
    </row>
    <row r="2474" spans="1:14" x14ac:dyDescent="0.25">
      <c r="A2474" t="s">
        <v>8</v>
      </c>
      <c r="B2474" t="s">
        <v>102</v>
      </c>
      <c r="C2474" t="s">
        <v>9</v>
      </c>
      <c r="D2474" t="s">
        <v>138</v>
      </c>
      <c r="E2474" t="s">
        <v>168</v>
      </c>
      <c r="F2474" t="s">
        <v>272</v>
      </c>
      <c r="G2474" t="s">
        <v>9</v>
      </c>
      <c r="H2474" s="1">
        <v>35</v>
      </c>
      <c r="I2474" s="1">
        <v>35</v>
      </c>
      <c r="J2474" s="1">
        <v>5.60747663551402E-2</v>
      </c>
      <c r="K2474" s="1">
        <v>5.60747663551402E-2</v>
      </c>
      <c r="L2474" t="s">
        <v>9</v>
      </c>
      <c r="M2474" t="s">
        <v>9</v>
      </c>
      <c r="N2474" t="s">
        <v>357</v>
      </c>
    </row>
    <row r="2475" spans="1:14" x14ac:dyDescent="0.25">
      <c r="A2475" t="s">
        <v>8</v>
      </c>
      <c r="B2475" t="s">
        <v>102</v>
      </c>
      <c r="C2475" t="s">
        <v>9</v>
      </c>
      <c r="D2475" t="s">
        <v>138</v>
      </c>
      <c r="E2475" t="s">
        <v>166</v>
      </c>
      <c r="F2475" t="s">
        <v>169</v>
      </c>
      <c r="G2475" t="s">
        <v>9</v>
      </c>
      <c r="H2475">
        <v>580</v>
      </c>
      <c r="I2475">
        <v>580</v>
      </c>
      <c r="J2475">
        <v>0.90186915887850505</v>
      </c>
      <c r="K2475">
        <v>0.90186915887850505</v>
      </c>
      <c r="L2475" s="1" t="s">
        <v>9</v>
      </c>
      <c r="M2475" s="1" t="s">
        <v>9</v>
      </c>
      <c r="N2475" t="s">
        <v>357</v>
      </c>
    </row>
    <row r="2476" spans="1:14" x14ac:dyDescent="0.25">
      <c r="A2476" t="s">
        <v>8</v>
      </c>
      <c r="B2476" t="s">
        <v>102</v>
      </c>
      <c r="C2476" t="s">
        <v>9</v>
      </c>
      <c r="D2476" t="s">
        <v>138</v>
      </c>
      <c r="E2476" t="s">
        <v>229</v>
      </c>
      <c r="F2476" t="s">
        <v>217</v>
      </c>
      <c r="G2476" t="s">
        <v>9</v>
      </c>
      <c r="H2476">
        <v>5</v>
      </c>
      <c r="I2476">
        <v>5</v>
      </c>
      <c r="J2476">
        <v>1.09034267912773E-2</v>
      </c>
      <c r="K2476">
        <v>1.09034267912773E-2</v>
      </c>
      <c r="L2476" s="1" t="s">
        <v>9</v>
      </c>
      <c r="M2476" s="1" t="s">
        <v>9</v>
      </c>
      <c r="N2476" t="s">
        <v>357</v>
      </c>
    </row>
    <row r="2477" spans="1:14" x14ac:dyDescent="0.25">
      <c r="A2477" t="s">
        <v>8</v>
      </c>
      <c r="B2477" t="s">
        <v>102</v>
      </c>
      <c r="C2477" t="s">
        <v>9</v>
      </c>
      <c r="D2477" t="s">
        <v>138</v>
      </c>
      <c r="E2477" t="s">
        <v>166</v>
      </c>
      <c r="F2477" t="s">
        <v>171</v>
      </c>
      <c r="G2477" t="s">
        <v>9</v>
      </c>
      <c r="H2477">
        <v>15</v>
      </c>
      <c r="I2477">
        <v>15</v>
      </c>
      <c r="J2477">
        <v>2.0249221183800601E-2</v>
      </c>
      <c r="K2477">
        <v>2.0249221183800601E-2</v>
      </c>
      <c r="L2477" s="1" t="s">
        <v>9</v>
      </c>
      <c r="M2477" s="1" t="s">
        <v>9</v>
      </c>
      <c r="N2477" t="s">
        <v>357</v>
      </c>
    </row>
    <row r="2478" spans="1:14" x14ac:dyDescent="0.25">
      <c r="A2478" t="s">
        <v>8</v>
      </c>
      <c r="B2478" t="s">
        <v>102</v>
      </c>
      <c r="C2478" t="s">
        <v>9</v>
      </c>
      <c r="D2478" t="s">
        <v>138</v>
      </c>
      <c r="E2478" t="s">
        <v>229</v>
      </c>
      <c r="F2478" t="s">
        <v>230</v>
      </c>
      <c r="G2478" t="s">
        <v>9</v>
      </c>
      <c r="H2478">
        <v>85</v>
      </c>
      <c r="I2478">
        <v>85</v>
      </c>
      <c r="J2478">
        <v>0.129283489096573</v>
      </c>
      <c r="K2478">
        <v>0.129283489096573</v>
      </c>
      <c r="L2478" s="1" t="s">
        <v>9</v>
      </c>
      <c r="M2478" s="1" t="s">
        <v>9</v>
      </c>
      <c r="N2478" t="s">
        <v>357</v>
      </c>
    </row>
    <row r="2479" spans="1:14" x14ac:dyDescent="0.25">
      <c r="A2479" t="s">
        <v>8</v>
      </c>
      <c r="B2479" t="s">
        <v>102</v>
      </c>
      <c r="C2479" t="s">
        <v>9</v>
      </c>
      <c r="D2479" t="s">
        <v>138</v>
      </c>
      <c r="E2479" t="s">
        <v>229</v>
      </c>
      <c r="F2479" t="s">
        <v>231</v>
      </c>
      <c r="G2479" t="s">
        <v>9</v>
      </c>
      <c r="H2479" s="1">
        <v>550</v>
      </c>
      <c r="I2479">
        <v>550</v>
      </c>
      <c r="J2479">
        <v>0.85981308411214996</v>
      </c>
      <c r="K2479">
        <v>0.85981308411214996</v>
      </c>
      <c r="L2479" t="s">
        <v>9</v>
      </c>
      <c r="M2479" t="s">
        <v>9</v>
      </c>
      <c r="N2479" t="s">
        <v>357</v>
      </c>
    </row>
    <row r="2480" spans="1:14" x14ac:dyDescent="0.25">
      <c r="A2480" t="s">
        <v>8</v>
      </c>
      <c r="B2480" t="s">
        <v>102</v>
      </c>
      <c r="C2480" t="s">
        <v>9</v>
      </c>
      <c r="D2480" t="s">
        <v>138</v>
      </c>
      <c r="E2480" t="s">
        <v>180</v>
      </c>
      <c r="F2480" t="s">
        <v>228</v>
      </c>
      <c r="G2480" t="s">
        <v>228</v>
      </c>
      <c r="H2480" s="1">
        <v>-1</v>
      </c>
      <c r="I2480" s="1">
        <v>0</v>
      </c>
      <c r="J2480" s="1">
        <v>-0.01</v>
      </c>
      <c r="K2480" s="1">
        <v>0</v>
      </c>
      <c r="L2480" t="s">
        <v>9</v>
      </c>
      <c r="M2480" t="s">
        <v>9</v>
      </c>
      <c r="N2480" t="s">
        <v>357</v>
      </c>
    </row>
    <row r="2481" spans="1:14" x14ac:dyDescent="0.25">
      <c r="A2481" t="s">
        <v>8</v>
      </c>
      <c r="B2481" t="s">
        <v>102</v>
      </c>
      <c r="C2481" t="s">
        <v>9</v>
      </c>
      <c r="D2481" t="s">
        <v>138</v>
      </c>
      <c r="E2481" t="s">
        <v>257</v>
      </c>
      <c r="F2481" t="s">
        <v>259</v>
      </c>
      <c r="G2481" t="s">
        <v>9</v>
      </c>
      <c r="H2481" s="1">
        <v>170</v>
      </c>
      <c r="I2481" s="1">
        <v>170</v>
      </c>
      <c r="J2481" s="1">
        <v>0.26168224299065401</v>
      </c>
      <c r="K2481" s="1">
        <v>0.26168224299065401</v>
      </c>
      <c r="L2481" t="s">
        <v>9</v>
      </c>
      <c r="M2481" t="s">
        <v>9</v>
      </c>
      <c r="N2481" t="s">
        <v>357</v>
      </c>
    </row>
    <row r="2482" spans="1:14" x14ac:dyDescent="0.25">
      <c r="A2482" t="s">
        <v>8</v>
      </c>
      <c r="B2482" t="s">
        <v>102</v>
      </c>
      <c r="C2482" t="s">
        <v>9</v>
      </c>
      <c r="D2482" t="s">
        <v>138</v>
      </c>
      <c r="E2482" t="s">
        <v>166</v>
      </c>
      <c r="F2482" t="s">
        <v>252</v>
      </c>
      <c r="G2482" t="s">
        <v>9</v>
      </c>
      <c r="H2482" s="1">
        <v>5</v>
      </c>
      <c r="I2482" s="1">
        <v>5</v>
      </c>
      <c r="J2482" s="1">
        <v>9.3457943925233603E-3</v>
      </c>
      <c r="K2482" s="1">
        <v>9.3457943925233603E-3</v>
      </c>
      <c r="L2482" t="s">
        <v>9</v>
      </c>
      <c r="M2482" t="s">
        <v>9</v>
      </c>
      <c r="N2482" t="s">
        <v>357</v>
      </c>
    </row>
    <row r="2483" spans="1:14" x14ac:dyDescent="0.25">
      <c r="A2483" t="s">
        <v>8</v>
      </c>
      <c r="B2483" t="s">
        <v>102</v>
      </c>
      <c r="C2483" t="s">
        <v>9</v>
      </c>
      <c r="D2483" t="s">
        <v>138</v>
      </c>
      <c r="E2483" t="s">
        <v>166</v>
      </c>
      <c r="F2483" t="s">
        <v>248</v>
      </c>
      <c r="G2483" t="s">
        <v>9</v>
      </c>
      <c r="H2483" s="1">
        <v>-1</v>
      </c>
      <c r="I2483" s="1">
        <v>0</v>
      </c>
      <c r="J2483" s="1">
        <v>-0.01</v>
      </c>
      <c r="K2483" s="1">
        <v>0</v>
      </c>
      <c r="L2483" t="s">
        <v>9</v>
      </c>
      <c r="M2483" t="s">
        <v>9</v>
      </c>
      <c r="N2483" t="s">
        <v>357</v>
      </c>
    </row>
    <row r="2484" spans="1:14" x14ac:dyDescent="0.25">
      <c r="A2484" t="s">
        <v>8</v>
      </c>
      <c r="B2484" t="s">
        <v>102</v>
      </c>
      <c r="C2484" t="s">
        <v>9</v>
      </c>
      <c r="D2484" t="s">
        <v>138</v>
      </c>
      <c r="E2484" t="s">
        <v>257</v>
      </c>
      <c r="F2484" t="s">
        <v>340</v>
      </c>
      <c r="G2484" t="s">
        <v>9</v>
      </c>
      <c r="H2484" s="1">
        <v>30</v>
      </c>
      <c r="I2484" s="1">
        <v>30</v>
      </c>
      <c r="J2484" s="1">
        <v>4.3613707165108997E-2</v>
      </c>
      <c r="K2484" s="1">
        <v>4.3613707165108997E-2</v>
      </c>
      <c r="L2484" t="s">
        <v>9</v>
      </c>
      <c r="M2484" t="s">
        <v>9</v>
      </c>
      <c r="N2484" t="s">
        <v>357</v>
      </c>
    </row>
    <row r="2485" spans="1:14" x14ac:dyDescent="0.25">
      <c r="A2485" t="s">
        <v>8</v>
      </c>
      <c r="B2485" t="s">
        <v>102</v>
      </c>
      <c r="C2485" t="s">
        <v>9</v>
      </c>
      <c r="D2485" t="s">
        <v>138</v>
      </c>
      <c r="E2485" t="s">
        <v>257</v>
      </c>
      <c r="F2485" t="s">
        <v>258</v>
      </c>
      <c r="G2485" t="s">
        <v>9</v>
      </c>
      <c r="H2485" s="1">
        <v>95</v>
      </c>
      <c r="I2485" s="1">
        <v>95</v>
      </c>
      <c r="J2485" s="1">
        <v>0.14797507788162001</v>
      </c>
      <c r="K2485" s="1">
        <v>0.14797507788162001</v>
      </c>
      <c r="L2485" t="s">
        <v>9</v>
      </c>
      <c r="M2485" t="s">
        <v>9</v>
      </c>
      <c r="N2485" t="s">
        <v>357</v>
      </c>
    </row>
    <row r="2486" spans="1:14" x14ac:dyDescent="0.25">
      <c r="A2486" t="s">
        <v>8</v>
      </c>
      <c r="B2486" t="s">
        <v>102</v>
      </c>
      <c r="C2486" t="s">
        <v>9</v>
      </c>
      <c r="D2486" t="s">
        <v>138</v>
      </c>
      <c r="E2486" t="s">
        <v>242</v>
      </c>
      <c r="F2486" t="s">
        <v>248</v>
      </c>
      <c r="G2486" t="s">
        <v>9</v>
      </c>
      <c r="H2486" s="1">
        <v>-1</v>
      </c>
      <c r="I2486" s="1">
        <v>0</v>
      </c>
      <c r="J2486" s="1">
        <v>-0.01</v>
      </c>
      <c r="K2486" s="1">
        <v>0</v>
      </c>
      <c r="L2486" t="s">
        <v>9</v>
      </c>
      <c r="M2486" t="s">
        <v>9</v>
      </c>
      <c r="N2486" t="s">
        <v>357</v>
      </c>
    </row>
    <row r="2487" spans="1:14" x14ac:dyDescent="0.25">
      <c r="A2487" t="s">
        <v>8</v>
      </c>
      <c r="B2487" t="s">
        <v>102</v>
      </c>
      <c r="C2487" t="s">
        <v>9</v>
      </c>
      <c r="D2487" t="s">
        <v>138</v>
      </c>
      <c r="E2487" t="s">
        <v>257</v>
      </c>
      <c r="F2487" t="s">
        <v>280</v>
      </c>
      <c r="G2487" t="s">
        <v>9</v>
      </c>
      <c r="H2487" s="1">
        <v>-1</v>
      </c>
      <c r="I2487" s="1">
        <v>0</v>
      </c>
      <c r="J2487" s="1">
        <v>-0.01</v>
      </c>
      <c r="K2487" s="1">
        <v>0</v>
      </c>
      <c r="L2487" t="s">
        <v>9</v>
      </c>
      <c r="M2487" t="s">
        <v>9</v>
      </c>
      <c r="N2487" t="s">
        <v>357</v>
      </c>
    </row>
    <row r="2488" spans="1:14" x14ac:dyDescent="0.25">
      <c r="A2488" t="s">
        <v>8</v>
      </c>
      <c r="B2488" t="s">
        <v>102</v>
      </c>
      <c r="C2488" t="s">
        <v>9</v>
      </c>
      <c r="D2488" t="s">
        <v>138</v>
      </c>
      <c r="E2488" t="s">
        <v>166</v>
      </c>
      <c r="F2488" t="s">
        <v>254</v>
      </c>
      <c r="G2488" t="s">
        <v>9</v>
      </c>
      <c r="H2488" s="1">
        <v>-1</v>
      </c>
      <c r="I2488" s="1">
        <v>0</v>
      </c>
      <c r="J2488" s="1">
        <v>-0.01</v>
      </c>
      <c r="K2488" s="1">
        <v>0</v>
      </c>
      <c r="L2488" t="s">
        <v>9</v>
      </c>
      <c r="M2488" t="s">
        <v>9</v>
      </c>
      <c r="N2488" t="s">
        <v>357</v>
      </c>
    </row>
    <row r="2489" spans="1:14" x14ac:dyDescent="0.25">
      <c r="A2489" t="s">
        <v>8</v>
      </c>
      <c r="B2489" t="s">
        <v>102</v>
      </c>
      <c r="C2489" t="s">
        <v>9</v>
      </c>
      <c r="D2489" t="s">
        <v>138</v>
      </c>
      <c r="E2489" t="s">
        <v>353</v>
      </c>
      <c r="F2489" t="s">
        <v>228</v>
      </c>
      <c r="G2489" t="s">
        <v>9</v>
      </c>
      <c r="H2489" s="1">
        <v>-1</v>
      </c>
      <c r="I2489" s="1">
        <v>0</v>
      </c>
      <c r="J2489" s="1">
        <v>-0.01</v>
      </c>
      <c r="K2489" s="1">
        <v>0</v>
      </c>
      <c r="L2489" t="s">
        <v>9</v>
      </c>
      <c r="M2489" t="s">
        <v>9</v>
      </c>
      <c r="N2489" t="s">
        <v>357</v>
      </c>
    </row>
    <row r="2490" spans="1:14" x14ac:dyDescent="0.25">
      <c r="A2490" t="s">
        <v>8</v>
      </c>
      <c r="B2490" t="s">
        <v>102</v>
      </c>
      <c r="C2490" t="s">
        <v>9</v>
      </c>
      <c r="D2490" t="s">
        <v>138</v>
      </c>
      <c r="E2490" t="s">
        <v>166</v>
      </c>
      <c r="F2490" t="s">
        <v>167</v>
      </c>
      <c r="G2490" t="s">
        <v>9</v>
      </c>
      <c r="H2490" s="1">
        <v>10</v>
      </c>
      <c r="I2490" s="1">
        <v>10</v>
      </c>
      <c r="J2490" s="1">
        <v>1.86915887850467E-2</v>
      </c>
      <c r="K2490" s="1">
        <v>1.86915887850467E-2</v>
      </c>
      <c r="L2490" t="s">
        <v>9</v>
      </c>
      <c r="M2490" t="s">
        <v>9</v>
      </c>
      <c r="N2490" t="s">
        <v>357</v>
      </c>
    </row>
    <row r="2491" spans="1:14" x14ac:dyDescent="0.25">
      <c r="A2491" t="s">
        <v>8</v>
      </c>
      <c r="B2491" t="s">
        <v>102</v>
      </c>
      <c r="C2491" t="s">
        <v>9</v>
      </c>
      <c r="D2491" t="s">
        <v>138</v>
      </c>
      <c r="E2491" t="s">
        <v>353</v>
      </c>
      <c r="F2491" t="s">
        <v>14</v>
      </c>
      <c r="G2491" t="s">
        <v>9</v>
      </c>
      <c r="H2491" s="1">
        <v>305</v>
      </c>
      <c r="I2491" s="1">
        <v>305</v>
      </c>
      <c r="J2491" s="1">
        <v>0.47196261682243001</v>
      </c>
      <c r="K2491" s="1">
        <v>0.47196261682243001</v>
      </c>
      <c r="L2491" t="s">
        <v>9</v>
      </c>
      <c r="M2491" t="s">
        <v>9</v>
      </c>
      <c r="N2491" t="s">
        <v>357</v>
      </c>
    </row>
    <row r="2492" spans="1:14" x14ac:dyDescent="0.25">
      <c r="A2492" t="s">
        <v>8</v>
      </c>
      <c r="B2492" t="s">
        <v>102</v>
      </c>
      <c r="C2492" t="s">
        <v>9</v>
      </c>
      <c r="D2492" t="s">
        <v>138</v>
      </c>
      <c r="E2492" t="s">
        <v>168</v>
      </c>
      <c r="F2492" t="s">
        <v>273</v>
      </c>
      <c r="G2492" t="s">
        <v>9</v>
      </c>
      <c r="H2492" s="1">
        <v>225</v>
      </c>
      <c r="I2492" s="1">
        <v>225</v>
      </c>
      <c r="J2492" s="1">
        <v>0.353582554517134</v>
      </c>
      <c r="K2492" s="1">
        <v>0.353582554517134</v>
      </c>
      <c r="L2492" t="s">
        <v>9</v>
      </c>
      <c r="M2492" t="s">
        <v>9</v>
      </c>
      <c r="N2492" t="s">
        <v>357</v>
      </c>
    </row>
    <row r="2493" spans="1:14" x14ac:dyDescent="0.25">
      <c r="A2493" t="s">
        <v>8</v>
      </c>
      <c r="B2493" t="s">
        <v>102</v>
      </c>
      <c r="C2493" t="s">
        <v>9</v>
      </c>
      <c r="D2493" t="s">
        <v>138</v>
      </c>
      <c r="E2493" t="s">
        <v>242</v>
      </c>
      <c r="F2493" t="s">
        <v>236</v>
      </c>
      <c r="G2493" t="s">
        <v>9</v>
      </c>
      <c r="H2493" s="1">
        <v>10</v>
      </c>
      <c r="I2493" s="1">
        <v>10</v>
      </c>
      <c r="J2493" s="1">
        <v>1.5576323987538899E-2</v>
      </c>
      <c r="K2493" s="1">
        <v>1.5576323987538899E-2</v>
      </c>
      <c r="L2493" t="s">
        <v>9</v>
      </c>
      <c r="M2493" t="s">
        <v>9</v>
      </c>
      <c r="N2493" t="s">
        <v>357</v>
      </c>
    </row>
    <row r="2494" spans="1:14" x14ac:dyDescent="0.25">
      <c r="A2494" t="s">
        <v>8</v>
      </c>
      <c r="B2494" t="s">
        <v>102</v>
      </c>
      <c r="C2494" t="s">
        <v>9</v>
      </c>
      <c r="D2494" t="s">
        <v>138</v>
      </c>
      <c r="E2494" t="s">
        <v>353</v>
      </c>
      <c r="F2494" t="s">
        <v>16</v>
      </c>
      <c r="G2494" t="s">
        <v>9</v>
      </c>
      <c r="H2494" s="1">
        <v>25</v>
      </c>
      <c r="I2494" s="1">
        <v>25</v>
      </c>
      <c r="J2494" s="1">
        <v>4.2056074766355103E-2</v>
      </c>
      <c r="K2494" s="1">
        <v>4.2056074766355103E-2</v>
      </c>
      <c r="L2494" t="s">
        <v>9</v>
      </c>
      <c r="M2494" t="s">
        <v>9</v>
      </c>
      <c r="N2494" t="s">
        <v>357</v>
      </c>
    </row>
    <row r="2495" spans="1:14" x14ac:dyDescent="0.25">
      <c r="A2495" t="s">
        <v>8</v>
      </c>
      <c r="B2495" t="s">
        <v>102</v>
      </c>
      <c r="C2495" t="s">
        <v>9</v>
      </c>
      <c r="D2495" t="s">
        <v>138</v>
      </c>
      <c r="E2495" t="s">
        <v>242</v>
      </c>
      <c r="F2495" t="s">
        <v>238</v>
      </c>
      <c r="G2495" t="s">
        <v>9</v>
      </c>
      <c r="H2495" s="1">
        <v>10</v>
      </c>
      <c r="I2495" s="1">
        <v>10</v>
      </c>
      <c r="J2495" s="1">
        <v>1.4018691588785E-2</v>
      </c>
      <c r="K2495" s="1">
        <v>1.4018691588785E-2</v>
      </c>
      <c r="L2495" t="s">
        <v>9</v>
      </c>
      <c r="M2495" t="s">
        <v>9</v>
      </c>
      <c r="N2495" t="s">
        <v>357</v>
      </c>
    </row>
    <row r="2496" spans="1:14" x14ac:dyDescent="0.25">
      <c r="A2496" t="s">
        <v>8</v>
      </c>
      <c r="B2496" t="s">
        <v>102</v>
      </c>
      <c r="C2496" t="s">
        <v>9</v>
      </c>
      <c r="D2496" t="s">
        <v>138</v>
      </c>
      <c r="E2496" t="s">
        <v>229</v>
      </c>
      <c r="F2496" t="s">
        <v>248</v>
      </c>
      <c r="G2496" t="s">
        <v>9</v>
      </c>
      <c r="H2496" s="1">
        <v>-1</v>
      </c>
      <c r="I2496" s="1">
        <v>0</v>
      </c>
      <c r="J2496" s="1">
        <v>-0.01</v>
      </c>
      <c r="K2496" s="1">
        <v>0</v>
      </c>
      <c r="L2496" t="s">
        <v>9</v>
      </c>
      <c r="M2496" t="s">
        <v>9</v>
      </c>
      <c r="N2496" t="s">
        <v>357</v>
      </c>
    </row>
    <row r="2497" spans="1:14" x14ac:dyDescent="0.25">
      <c r="A2497" t="s">
        <v>8</v>
      </c>
      <c r="B2497" t="s">
        <v>102</v>
      </c>
      <c r="C2497" t="s">
        <v>9</v>
      </c>
      <c r="D2497" t="s">
        <v>138</v>
      </c>
      <c r="E2497" t="s">
        <v>353</v>
      </c>
      <c r="F2497" t="s">
        <v>13</v>
      </c>
      <c r="G2497" t="s">
        <v>9</v>
      </c>
      <c r="H2497" s="1">
        <v>145</v>
      </c>
      <c r="I2497" s="1">
        <v>145</v>
      </c>
      <c r="J2497" s="1">
        <v>0.22429906542056099</v>
      </c>
      <c r="K2497" s="1">
        <v>0.22429906542056099</v>
      </c>
      <c r="L2497" t="s">
        <v>9</v>
      </c>
      <c r="M2497" t="s">
        <v>9</v>
      </c>
      <c r="N2497" t="s">
        <v>357</v>
      </c>
    </row>
    <row r="2498" spans="1:14" x14ac:dyDescent="0.25">
      <c r="A2498" t="s">
        <v>8</v>
      </c>
      <c r="B2498" t="s">
        <v>102</v>
      </c>
      <c r="C2498" t="s">
        <v>9</v>
      </c>
      <c r="D2498" t="s">
        <v>138</v>
      </c>
      <c r="E2498" t="s">
        <v>168</v>
      </c>
      <c r="F2498" t="s">
        <v>271</v>
      </c>
      <c r="G2498" t="s">
        <v>9</v>
      </c>
      <c r="H2498" s="1">
        <v>335</v>
      </c>
      <c r="I2498" s="1">
        <v>335</v>
      </c>
      <c r="J2498" s="1">
        <v>0.52024922118380101</v>
      </c>
      <c r="K2498" s="1">
        <v>0.52024922118380101</v>
      </c>
      <c r="L2498" t="s">
        <v>9</v>
      </c>
      <c r="M2498" t="s">
        <v>9</v>
      </c>
      <c r="N2498" t="s">
        <v>357</v>
      </c>
    </row>
    <row r="2499" spans="1:14" x14ac:dyDescent="0.25">
      <c r="A2499" t="s">
        <v>8</v>
      </c>
      <c r="B2499" t="s">
        <v>102</v>
      </c>
      <c r="C2499" t="s">
        <v>9</v>
      </c>
      <c r="D2499" t="s">
        <v>138</v>
      </c>
      <c r="E2499" t="s">
        <v>353</v>
      </c>
      <c r="F2499" t="s">
        <v>15</v>
      </c>
      <c r="G2499" t="s">
        <v>9</v>
      </c>
      <c r="H2499" s="1">
        <v>170</v>
      </c>
      <c r="I2499" s="1">
        <v>170</v>
      </c>
      <c r="J2499" s="1">
        <v>0.26168224299065401</v>
      </c>
      <c r="K2499" s="1">
        <v>0.26168224299065401</v>
      </c>
      <c r="L2499" t="s">
        <v>9</v>
      </c>
      <c r="M2499" t="s">
        <v>9</v>
      </c>
      <c r="N2499" t="s">
        <v>357</v>
      </c>
    </row>
    <row r="2500" spans="1:14" x14ac:dyDescent="0.25">
      <c r="A2500" t="s">
        <v>8</v>
      </c>
      <c r="B2500" t="s">
        <v>102</v>
      </c>
      <c r="C2500" t="s">
        <v>9</v>
      </c>
      <c r="D2500" t="s">
        <v>138</v>
      </c>
      <c r="E2500" t="s">
        <v>232</v>
      </c>
      <c r="F2500" t="s">
        <v>9</v>
      </c>
      <c r="G2500" t="s">
        <v>9</v>
      </c>
      <c r="H2500" s="1">
        <v>640</v>
      </c>
      <c r="I2500" s="1">
        <v>640</v>
      </c>
      <c r="J2500" s="1">
        <v>1</v>
      </c>
      <c r="K2500" s="1">
        <v>1</v>
      </c>
      <c r="L2500" t="s">
        <v>9</v>
      </c>
      <c r="M2500" t="s">
        <v>9</v>
      </c>
      <c r="N2500" t="s">
        <v>357</v>
      </c>
    </row>
    <row r="2501" spans="1:14" x14ac:dyDescent="0.25">
      <c r="A2501" t="s">
        <v>8</v>
      </c>
      <c r="B2501" t="s">
        <v>102</v>
      </c>
      <c r="C2501" t="s">
        <v>9</v>
      </c>
      <c r="D2501" t="s">
        <v>138</v>
      </c>
      <c r="E2501" t="s">
        <v>180</v>
      </c>
      <c r="F2501" t="s">
        <v>219</v>
      </c>
      <c r="G2501" t="s">
        <v>216</v>
      </c>
      <c r="H2501" s="1">
        <v>10</v>
      </c>
      <c r="I2501" s="1">
        <v>10</v>
      </c>
      <c r="J2501" s="1">
        <v>1.7133956386292799E-2</v>
      </c>
      <c r="K2501" s="1">
        <v>1.7133956386292799E-2</v>
      </c>
      <c r="L2501" t="s">
        <v>9</v>
      </c>
      <c r="M2501" t="s">
        <v>9</v>
      </c>
      <c r="N2501" t="s">
        <v>357</v>
      </c>
    </row>
    <row r="2502" spans="1:14" x14ac:dyDescent="0.25">
      <c r="A2502" t="s">
        <v>8</v>
      </c>
      <c r="B2502" t="s">
        <v>102</v>
      </c>
      <c r="C2502" t="s">
        <v>9</v>
      </c>
      <c r="D2502" t="s">
        <v>138</v>
      </c>
      <c r="E2502" t="s">
        <v>180</v>
      </c>
      <c r="F2502" t="s">
        <v>218</v>
      </c>
      <c r="G2502" t="s">
        <v>215</v>
      </c>
      <c r="H2502" s="1">
        <v>630</v>
      </c>
      <c r="I2502" s="1">
        <v>630</v>
      </c>
      <c r="J2502" s="1">
        <v>0.982866043613707</v>
      </c>
      <c r="K2502" s="1">
        <v>0.982866043613707</v>
      </c>
      <c r="L2502" t="s">
        <v>9</v>
      </c>
      <c r="M2502" t="s">
        <v>9</v>
      </c>
      <c r="N2502" t="s">
        <v>357</v>
      </c>
    </row>
    <row r="2503" spans="1:14" x14ac:dyDescent="0.25">
      <c r="A2503" t="s">
        <v>8</v>
      </c>
      <c r="B2503" t="s">
        <v>102</v>
      </c>
      <c r="C2503" t="s">
        <v>9</v>
      </c>
      <c r="D2503" t="s">
        <v>138</v>
      </c>
      <c r="E2503" t="s">
        <v>166</v>
      </c>
      <c r="F2503" t="s">
        <v>170</v>
      </c>
      <c r="G2503" t="s">
        <v>9</v>
      </c>
      <c r="H2503" s="1">
        <v>20</v>
      </c>
      <c r="I2503" s="1">
        <v>20</v>
      </c>
      <c r="J2503" s="1">
        <v>2.80373831775701E-2</v>
      </c>
      <c r="K2503" s="1">
        <v>2.80373831775701E-2</v>
      </c>
      <c r="L2503" t="s">
        <v>9</v>
      </c>
      <c r="M2503" t="s">
        <v>9</v>
      </c>
      <c r="N2503" t="s">
        <v>357</v>
      </c>
    </row>
    <row r="2504" spans="1:14" x14ac:dyDescent="0.25">
      <c r="A2504" t="s">
        <v>8</v>
      </c>
      <c r="B2504" t="s">
        <v>102</v>
      </c>
      <c r="C2504" t="s">
        <v>9</v>
      </c>
      <c r="D2504" t="s">
        <v>138</v>
      </c>
      <c r="E2504" t="s">
        <v>242</v>
      </c>
      <c r="F2504" t="s">
        <v>237</v>
      </c>
      <c r="G2504" t="s">
        <v>9</v>
      </c>
      <c r="H2504" s="1">
        <v>30</v>
      </c>
      <c r="I2504" s="1">
        <v>30</v>
      </c>
      <c r="J2504" s="1">
        <v>4.3613707165108997E-2</v>
      </c>
      <c r="K2504" s="1">
        <v>4.3613707165108997E-2</v>
      </c>
      <c r="L2504" t="s">
        <v>9</v>
      </c>
      <c r="M2504" t="s">
        <v>9</v>
      </c>
      <c r="N2504" t="s">
        <v>357</v>
      </c>
    </row>
    <row r="2505" spans="1:14" x14ac:dyDescent="0.25">
      <c r="A2505" t="s">
        <v>8</v>
      </c>
      <c r="B2505" t="s">
        <v>102</v>
      </c>
      <c r="C2505" t="s">
        <v>9</v>
      </c>
      <c r="D2505" t="s">
        <v>138</v>
      </c>
      <c r="E2505" t="s">
        <v>257</v>
      </c>
      <c r="F2505" t="s">
        <v>260</v>
      </c>
      <c r="G2505" t="s">
        <v>9</v>
      </c>
      <c r="H2505" s="1">
        <v>210</v>
      </c>
      <c r="I2505" s="1">
        <v>210</v>
      </c>
      <c r="J2505" s="1">
        <v>0.32710280373831802</v>
      </c>
      <c r="K2505" s="1">
        <v>0.32710280373831802</v>
      </c>
      <c r="L2505" t="s">
        <v>9</v>
      </c>
      <c r="M2505" t="s">
        <v>9</v>
      </c>
      <c r="N2505" t="s">
        <v>357</v>
      </c>
    </row>
    <row r="2506" spans="1:14" x14ac:dyDescent="0.25">
      <c r="A2506" t="s">
        <v>8</v>
      </c>
      <c r="B2506" t="s">
        <v>102</v>
      </c>
      <c r="C2506" t="s">
        <v>9</v>
      </c>
      <c r="D2506" t="s">
        <v>138</v>
      </c>
      <c r="E2506" t="s">
        <v>257</v>
      </c>
      <c r="F2506" t="s">
        <v>228</v>
      </c>
      <c r="G2506" t="s">
        <v>9</v>
      </c>
      <c r="H2506" s="1">
        <v>-1</v>
      </c>
      <c r="I2506" s="1">
        <v>0</v>
      </c>
      <c r="J2506" s="1">
        <v>-0.01</v>
      </c>
      <c r="K2506" s="1">
        <v>0</v>
      </c>
      <c r="L2506" t="s">
        <v>9</v>
      </c>
      <c r="M2506" t="s">
        <v>9</v>
      </c>
      <c r="N2506" t="s">
        <v>357</v>
      </c>
    </row>
    <row r="2507" spans="1:14" x14ac:dyDescent="0.25">
      <c r="A2507" t="s">
        <v>8</v>
      </c>
      <c r="B2507" t="s">
        <v>102</v>
      </c>
      <c r="C2507" t="s">
        <v>9</v>
      </c>
      <c r="D2507" t="s">
        <v>138</v>
      </c>
      <c r="E2507" t="s">
        <v>166</v>
      </c>
      <c r="F2507" t="s">
        <v>253</v>
      </c>
      <c r="G2507" t="s">
        <v>9</v>
      </c>
      <c r="H2507" s="1">
        <v>15</v>
      </c>
      <c r="I2507" s="1">
        <v>15</v>
      </c>
      <c r="J2507" s="1">
        <v>2.1806853582554499E-2</v>
      </c>
      <c r="K2507" s="1">
        <v>2.1806853582554499E-2</v>
      </c>
      <c r="L2507" t="s">
        <v>9</v>
      </c>
      <c r="M2507" t="s">
        <v>9</v>
      </c>
      <c r="N2507" t="s">
        <v>357</v>
      </c>
    </row>
    <row r="2508" spans="1:14" x14ac:dyDescent="0.25">
      <c r="A2508" t="s">
        <v>8</v>
      </c>
      <c r="B2508" t="s">
        <v>102</v>
      </c>
      <c r="C2508" t="s">
        <v>9</v>
      </c>
      <c r="D2508" t="s">
        <v>138</v>
      </c>
      <c r="E2508" t="s">
        <v>257</v>
      </c>
      <c r="F2508" t="s">
        <v>262</v>
      </c>
      <c r="G2508" t="s">
        <v>9</v>
      </c>
      <c r="H2508" s="1">
        <v>30</v>
      </c>
      <c r="I2508" s="1">
        <v>30</v>
      </c>
      <c r="J2508" s="1">
        <v>4.3613707165108997E-2</v>
      </c>
      <c r="K2508" s="1">
        <v>4.3613707165108997E-2</v>
      </c>
      <c r="L2508" t="s">
        <v>9</v>
      </c>
      <c r="M2508" t="s">
        <v>9</v>
      </c>
      <c r="N2508" t="s">
        <v>357</v>
      </c>
    </row>
    <row r="2509" spans="1:14" x14ac:dyDescent="0.25">
      <c r="A2509" t="s">
        <v>8</v>
      </c>
      <c r="B2509" t="s">
        <v>102</v>
      </c>
      <c r="C2509" t="s">
        <v>9</v>
      </c>
      <c r="D2509" t="s">
        <v>138</v>
      </c>
      <c r="E2509" t="s">
        <v>242</v>
      </c>
      <c r="F2509" t="s">
        <v>235</v>
      </c>
      <c r="G2509" t="s">
        <v>9</v>
      </c>
      <c r="H2509" s="1">
        <v>90</v>
      </c>
      <c r="I2509" s="1">
        <v>90</v>
      </c>
      <c r="J2509" s="1">
        <v>0.137071651090343</v>
      </c>
      <c r="K2509" s="1">
        <v>0.137071651090343</v>
      </c>
      <c r="L2509" t="s">
        <v>9</v>
      </c>
      <c r="M2509" t="s">
        <v>9</v>
      </c>
      <c r="N2509" t="s">
        <v>357</v>
      </c>
    </row>
    <row r="2510" spans="1:14" x14ac:dyDescent="0.25">
      <c r="A2510" t="s">
        <v>8</v>
      </c>
      <c r="B2510" t="s">
        <v>103</v>
      </c>
      <c r="C2510" t="s">
        <v>9</v>
      </c>
      <c r="D2510" t="s">
        <v>139</v>
      </c>
      <c r="E2510" t="s">
        <v>10</v>
      </c>
      <c r="F2510" t="s">
        <v>240</v>
      </c>
      <c r="G2510" t="s">
        <v>9</v>
      </c>
      <c r="H2510" s="1">
        <v>1</v>
      </c>
      <c r="I2510" s="1" t="s">
        <v>9</v>
      </c>
      <c r="J2510" s="1" t="s">
        <v>9</v>
      </c>
      <c r="K2510" s="1" t="s">
        <v>9</v>
      </c>
      <c r="L2510" t="s">
        <v>9</v>
      </c>
      <c r="M2510" t="s">
        <v>9</v>
      </c>
      <c r="N2510" t="s">
        <v>357</v>
      </c>
    </row>
    <row r="2511" spans="1:14" x14ac:dyDescent="0.25">
      <c r="A2511" t="s">
        <v>8</v>
      </c>
      <c r="B2511" t="s">
        <v>103</v>
      </c>
      <c r="C2511" t="s">
        <v>9</v>
      </c>
      <c r="D2511" t="s">
        <v>139</v>
      </c>
      <c r="E2511" t="s">
        <v>172</v>
      </c>
      <c r="F2511" t="s">
        <v>9</v>
      </c>
      <c r="G2511" t="s">
        <v>9</v>
      </c>
      <c r="H2511" s="1" t="s">
        <v>9</v>
      </c>
      <c r="I2511" s="1" t="s">
        <v>9</v>
      </c>
      <c r="J2511" s="1" t="s">
        <v>9</v>
      </c>
      <c r="K2511" s="1" t="s">
        <v>9</v>
      </c>
      <c r="L2511">
        <v>8.9846199999999996</v>
      </c>
      <c r="M2511">
        <v>10</v>
      </c>
      <c r="N2511" t="s">
        <v>357</v>
      </c>
    </row>
    <row r="2512" spans="1:14" x14ac:dyDescent="0.25">
      <c r="A2512" t="s">
        <v>8</v>
      </c>
      <c r="B2512" t="s">
        <v>103</v>
      </c>
      <c r="C2512" t="s">
        <v>9</v>
      </c>
      <c r="D2512" t="s">
        <v>139</v>
      </c>
      <c r="E2512" t="s">
        <v>165</v>
      </c>
      <c r="F2512" t="s">
        <v>9</v>
      </c>
      <c r="G2512" t="s">
        <v>9</v>
      </c>
      <c r="H2512" s="1" t="s">
        <v>9</v>
      </c>
      <c r="I2512" s="1" t="s">
        <v>9</v>
      </c>
      <c r="J2512" s="1" t="s">
        <v>9</v>
      </c>
      <c r="K2512" s="1" t="s">
        <v>9</v>
      </c>
      <c r="L2512">
        <v>29.168800000000001</v>
      </c>
      <c r="M2512">
        <v>29</v>
      </c>
      <c r="N2512" t="s">
        <v>357</v>
      </c>
    </row>
    <row r="2513" spans="1:14" x14ac:dyDescent="0.25">
      <c r="A2513" t="s">
        <v>8</v>
      </c>
      <c r="B2513" t="s">
        <v>103</v>
      </c>
      <c r="C2513" t="s">
        <v>9</v>
      </c>
      <c r="D2513" t="s">
        <v>139</v>
      </c>
      <c r="E2513" t="s">
        <v>242</v>
      </c>
      <c r="F2513" t="s">
        <v>235</v>
      </c>
      <c r="G2513" t="s">
        <v>9</v>
      </c>
      <c r="H2513" s="1">
        <v>75</v>
      </c>
      <c r="I2513" s="1">
        <v>75</v>
      </c>
      <c r="J2513" s="1">
        <v>0.164529914529915</v>
      </c>
      <c r="K2513" s="1">
        <v>0.164529914529915</v>
      </c>
      <c r="L2513" t="s">
        <v>9</v>
      </c>
      <c r="M2513" t="s">
        <v>9</v>
      </c>
      <c r="N2513" t="s">
        <v>357</v>
      </c>
    </row>
    <row r="2514" spans="1:14" x14ac:dyDescent="0.25">
      <c r="A2514" t="s">
        <v>8</v>
      </c>
      <c r="B2514" t="s">
        <v>103</v>
      </c>
      <c r="C2514" t="s">
        <v>9</v>
      </c>
      <c r="D2514" t="s">
        <v>139</v>
      </c>
      <c r="E2514" t="s">
        <v>180</v>
      </c>
      <c r="F2514" t="s">
        <v>219</v>
      </c>
      <c r="G2514" t="s">
        <v>216</v>
      </c>
      <c r="H2514" s="1">
        <v>65</v>
      </c>
      <c r="I2514" s="1">
        <v>65</v>
      </c>
      <c r="J2514" s="1">
        <v>0.13675213675213699</v>
      </c>
      <c r="K2514" s="1">
        <v>0.13675213675213699</v>
      </c>
      <c r="L2514" t="s">
        <v>9</v>
      </c>
      <c r="M2514" t="s">
        <v>9</v>
      </c>
      <c r="N2514" t="s">
        <v>357</v>
      </c>
    </row>
    <row r="2515" spans="1:14" x14ac:dyDescent="0.25">
      <c r="A2515" t="s">
        <v>8</v>
      </c>
      <c r="B2515" t="s">
        <v>103</v>
      </c>
      <c r="C2515" t="s">
        <v>9</v>
      </c>
      <c r="D2515" t="s">
        <v>139</v>
      </c>
      <c r="E2515" t="s">
        <v>257</v>
      </c>
      <c r="F2515" t="s">
        <v>280</v>
      </c>
      <c r="G2515" t="s">
        <v>9</v>
      </c>
      <c r="H2515" s="1">
        <v>-1</v>
      </c>
      <c r="I2515" s="1">
        <v>0</v>
      </c>
      <c r="J2515" s="1">
        <v>-0.01</v>
      </c>
      <c r="K2515" s="1">
        <v>0</v>
      </c>
      <c r="L2515" t="s">
        <v>9</v>
      </c>
      <c r="M2515" t="s">
        <v>9</v>
      </c>
      <c r="N2515" t="s">
        <v>357</v>
      </c>
    </row>
    <row r="2516" spans="1:14" x14ac:dyDescent="0.25">
      <c r="A2516" t="s">
        <v>8</v>
      </c>
      <c r="B2516" t="s">
        <v>103</v>
      </c>
      <c r="C2516" t="s">
        <v>9</v>
      </c>
      <c r="D2516" t="s">
        <v>139</v>
      </c>
      <c r="E2516" t="s">
        <v>257</v>
      </c>
      <c r="F2516" t="s">
        <v>262</v>
      </c>
      <c r="G2516" t="s">
        <v>9</v>
      </c>
      <c r="H2516" s="1">
        <v>15</v>
      </c>
      <c r="I2516" s="1">
        <v>15</v>
      </c>
      <c r="J2516" s="1">
        <v>2.9914529914529898E-2</v>
      </c>
      <c r="K2516" s="1">
        <v>2.9914529914529898E-2</v>
      </c>
      <c r="L2516" t="s">
        <v>9</v>
      </c>
      <c r="M2516" t="s">
        <v>9</v>
      </c>
      <c r="N2516" t="s">
        <v>357</v>
      </c>
    </row>
    <row r="2517" spans="1:14" x14ac:dyDescent="0.25">
      <c r="A2517" t="s">
        <v>8</v>
      </c>
      <c r="B2517" t="s">
        <v>103</v>
      </c>
      <c r="C2517" t="s">
        <v>9</v>
      </c>
      <c r="D2517" t="s">
        <v>139</v>
      </c>
      <c r="E2517" t="s">
        <v>242</v>
      </c>
      <c r="F2517" t="s">
        <v>234</v>
      </c>
      <c r="G2517" t="s">
        <v>9</v>
      </c>
      <c r="H2517" s="1">
        <v>115</v>
      </c>
      <c r="I2517" s="1">
        <v>115</v>
      </c>
      <c r="J2517" s="1">
        <v>0.243589743589744</v>
      </c>
      <c r="K2517" s="1">
        <v>0.243589743589744</v>
      </c>
      <c r="L2517" t="s">
        <v>9</v>
      </c>
      <c r="M2517" t="s">
        <v>9</v>
      </c>
      <c r="N2517" t="s">
        <v>357</v>
      </c>
    </row>
    <row r="2518" spans="1:14" x14ac:dyDescent="0.25">
      <c r="A2518" t="s">
        <v>8</v>
      </c>
      <c r="B2518" t="s">
        <v>103</v>
      </c>
      <c r="C2518" t="s">
        <v>9</v>
      </c>
      <c r="D2518" t="s">
        <v>139</v>
      </c>
      <c r="E2518" t="s">
        <v>257</v>
      </c>
      <c r="F2518" t="s">
        <v>258</v>
      </c>
      <c r="G2518" t="s">
        <v>9</v>
      </c>
      <c r="H2518" s="1">
        <v>85</v>
      </c>
      <c r="I2518" s="1">
        <v>85</v>
      </c>
      <c r="J2518" s="1">
        <v>0.177350427350427</v>
      </c>
      <c r="K2518" s="1">
        <v>0.177350427350427</v>
      </c>
      <c r="L2518" t="s">
        <v>9</v>
      </c>
      <c r="M2518" t="s">
        <v>9</v>
      </c>
      <c r="N2518" t="s">
        <v>357</v>
      </c>
    </row>
    <row r="2519" spans="1:14" x14ac:dyDescent="0.25">
      <c r="A2519" t="s">
        <v>8</v>
      </c>
      <c r="B2519" t="s">
        <v>103</v>
      </c>
      <c r="C2519" t="s">
        <v>9</v>
      </c>
      <c r="D2519" t="s">
        <v>139</v>
      </c>
      <c r="E2519" t="s">
        <v>168</v>
      </c>
      <c r="F2519" t="s">
        <v>272</v>
      </c>
      <c r="G2519" t="s">
        <v>9</v>
      </c>
      <c r="H2519" s="1">
        <v>25</v>
      </c>
      <c r="I2519" s="1">
        <v>25</v>
      </c>
      <c r="J2519" s="1">
        <v>5.3418803418803402E-2</v>
      </c>
      <c r="K2519" s="1">
        <v>5.3418803418803402E-2</v>
      </c>
      <c r="L2519" t="s">
        <v>9</v>
      </c>
      <c r="M2519" t="s">
        <v>9</v>
      </c>
      <c r="N2519" t="s">
        <v>357</v>
      </c>
    </row>
    <row r="2520" spans="1:14" x14ac:dyDescent="0.25">
      <c r="A2520" t="s">
        <v>8</v>
      </c>
      <c r="B2520" t="s">
        <v>103</v>
      </c>
      <c r="C2520" t="s">
        <v>9</v>
      </c>
      <c r="D2520" t="s">
        <v>139</v>
      </c>
      <c r="E2520" t="s">
        <v>166</v>
      </c>
      <c r="F2520" t="s">
        <v>254</v>
      </c>
      <c r="G2520" t="s">
        <v>9</v>
      </c>
      <c r="H2520" s="1">
        <v>65</v>
      </c>
      <c r="I2520" s="1">
        <v>65</v>
      </c>
      <c r="J2520" s="1">
        <v>0.134615384615385</v>
      </c>
      <c r="K2520" s="1">
        <v>0.134615384615385</v>
      </c>
      <c r="L2520" t="s">
        <v>9</v>
      </c>
      <c r="M2520" t="s">
        <v>9</v>
      </c>
      <c r="N2520" t="s">
        <v>357</v>
      </c>
    </row>
    <row r="2521" spans="1:14" x14ac:dyDescent="0.25">
      <c r="A2521" t="s">
        <v>8</v>
      </c>
      <c r="B2521" t="s">
        <v>103</v>
      </c>
      <c r="C2521" t="s">
        <v>9</v>
      </c>
      <c r="D2521" t="s">
        <v>139</v>
      </c>
      <c r="E2521" t="s">
        <v>229</v>
      </c>
      <c r="F2521" t="s">
        <v>248</v>
      </c>
      <c r="G2521" t="s">
        <v>9</v>
      </c>
      <c r="H2521" s="1">
        <v>-1</v>
      </c>
      <c r="I2521" s="1">
        <v>0</v>
      </c>
      <c r="J2521" s="1">
        <v>-0.01</v>
      </c>
      <c r="K2521" s="1">
        <v>0</v>
      </c>
      <c r="L2521" t="s">
        <v>9</v>
      </c>
      <c r="M2521" t="s">
        <v>9</v>
      </c>
      <c r="N2521" t="s">
        <v>357</v>
      </c>
    </row>
    <row r="2522" spans="1:14" x14ac:dyDescent="0.25">
      <c r="A2522" t="s">
        <v>8</v>
      </c>
      <c r="B2522" t="s">
        <v>103</v>
      </c>
      <c r="C2522" t="s">
        <v>9</v>
      </c>
      <c r="D2522" t="s">
        <v>139</v>
      </c>
      <c r="E2522" t="s">
        <v>353</v>
      </c>
      <c r="F2522" t="s">
        <v>16</v>
      </c>
      <c r="G2522" t="s">
        <v>9</v>
      </c>
      <c r="H2522" s="1">
        <v>10</v>
      </c>
      <c r="I2522">
        <v>10</v>
      </c>
      <c r="J2522">
        <v>1.9230769230769201E-2</v>
      </c>
      <c r="K2522">
        <v>1.9230769230769201E-2</v>
      </c>
      <c r="L2522" t="s">
        <v>9</v>
      </c>
      <c r="M2522" t="s">
        <v>9</v>
      </c>
      <c r="N2522" t="s">
        <v>357</v>
      </c>
    </row>
    <row r="2523" spans="1:14" x14ac:dyDescent="0.25">
      <c r="A2523" t="s">
        <v>8</v>
      </c>
      <c r="B2523" t="s">
        <v>103</v>
      </c>
      <c r="C2523" t="s">
        <v>9</v>
      </c>
      <c r="D2523" t="s">
        <v>139</v>
      </c>
      <c r="E2523" t="s">
        <v>229</v>
      </c>
      <c r="F2523" t="s">
        <v>231</v>
      </c>
      <c r="G2523" t="s">
        <v>9</v>
      </c>
      <c r="H2523" s="1">
        <v>385</v>
      </c>
      <c r="I2523" s="1">
        <v>385</v>
      </c>
      <c r="J2523" s="1">
        <v>0.81837606837606802</v>
      </c>
      <c r="K2523" s="1">
        <v>0.81837606837606802</v>
      </c>
      <c r="L2523" t="s">
        <v>9</v>
      </c>
      <c r="M2523" t="s">
        <v>9</v>
      </c>
      <c r="N2523" t="s">
        <v>357</v>
      </c>
    </row>
    <row r="2524" spans="1:14" x14ac:dyDescent="0.25">
      <c r="A2524" t="s">
        <v>8</v>
      </c>
      <c r="B2524" t="s">
        <v>103</v>
      </c>
      <c r="C2524" t="s">
        <v>9</v>
      </c>
      <c r="D2524" t="s">
        <v>139</v>
      </c>
      <c r="E2524" t="s">
        <v>168</v>
      </c>
      <c r="F2524" t="s">
        <v>273</v>
      </c>
      <c r="G2524" t="s">
        <v>9</v>
      </c>
      <c r="H2524" s="1">
        <v>115</v>
      </c>
      <c r="I2524" s="1">
        <v>115</v>
      </c>
      <c r="J2524" s="1">
        <v>0.243589743589744</v>
      </c>
      <c r="K2524" s="1">
        <v>0.243589743589744</v>
      </c>
      <c r="L2524" t="s">
        <v>9</v>
      </c>
      <c r="M2524" t="s">
        <v>9</v>
      </c>
      <c r="N2524" t="s">
        <v>357</v>
      </c>
    </row>
    <row r="2525" spans="1:14" x14ac:dyDescent="0.25">
      <c r="A2525" t="s">
        <v>8</v>
      </c>
      <c r="B2525" t="s">
        <v>103</v>
      </c>
      <c r="C2525" t="s">
        <v>9</v>
      </c>
      <c r="D2525" t="s">
        <v>139</v>
      </c>
      <c r="E2525" t="s">
        <v>353</v>
      </c>
      <c r="F2525" t="s">
        <v>14</v>
      </c>
      <c r="G2525" t="s">
        <v>9</v>
      </c>
      <c r="H2525" s="1">
        <v>210</v>
      </c>
      <c r="I2525" s="1">
        <v>210</v>
      </c>
      <c r="J2525" s="1">
        <v>0.45299145299145299</v>
      </c>
      <c r="K2525" s="1">
        <v>0.45299145299145299</v>
      </c>
      <c r="L2525" t="s">
        <v>9</v>
      </c>
      <c r="M2525" t="s">
        <v>9</v>
      </c>
      <c r="N2525" t="s">
        <v>357</v>
      </c>
    </row>
    <row r="2526" spans="1:14" x14ac:dyDescent="0.25">
      <c r="A2526" t="s">
        <v>8</v>
      </c>
      <c r="B2526" t="s">
        <v>103</v>
      </c>
      <c r="C2526" t="s">
        <v>9</v>
      </c>
      <c r="D2526" t="s">
        <v>139</v>
      </c>
      <c r="E2526" t="s">
        <v>242</v>
      </c>
      <c r="F2526" t="s">
        <v>238</v>
      </c>
      <c r="G2526" t="s">
        <v>9</v>
      </c>
      <c r="H2526" s="1">
        <v>10</v>
      </c>
      <c r="I2526" s="1">
        <v>10</v>
      </c>
      <c r="J2526" s="1">
        <v>2.5641025641025599E-2</v>
      </c>
      <c r="K2526" s="1">
        <v>2.5641025641025599E-2</v>
      </c>
      <c r="L2526" t="s">
        <v>9</v>
      </c>
      <c r="M2526" t="s">
        <v>9</v>
      </c>
      <c r="N2526" t="s">
        <v>357</v>
      </c>
    </row>
    <row r="2527" spans="1:14" x14ac:dyDescent="0.25">
      <c r="A2527" t="s">
        <v>8</v>
      </c>
      <c r="B2527" t="s">
        <v>103</v>
      </c>
      <c r="C2527" t="s">
        <v>9</v>
      </c>
      <c r="D2527" t="s">
        <v>139</v>
      </c>
      <c r="E2527" t="s">
        <v>242</v>
      </c>
      <c r="F2527" t="s">
        <v>236</v>
      </c>
      <c r="G2527" t="s">
        <v>9</v>
      </c>
      <c r="H2527" s="1">
        <v>-1</v>
      </c>
      <c r="I2527" s="1">
        <v>0</v>
      </c>
      <c r="J2527" s="1">
        <v>-0.01</v>
      </c>
      <c r="K2527" s="1">
        <v>0</v>
      </c>
      <c r="L2527" t="s">
        <v>9</v>
      </c>
      <c r="M2527" t="s">
        <v>9</v>
      </c>
      <c r="N2527" t="s">
        <v>357</v>
      </c>
    </row>
    <row r="2528" spans="1:14" x14ac:dyDescent="0.25">
      <c r="A2528" t="s">
        <v>8</v>
      </c>
      <c r="B2528" t="s">
        <v>103</v>
      </c>
      <c r="C2528" t="s">
        <v>9</v>
      </c>
      <c r="D2528" t="s">
        <v>139</v>
      </c>
      <c r="E2528" t="s">
        <v>168</v>
      </c>
      <c r="F2528" t="s">
        <v>248</v>
      </c>
      <c r="G2528" t="s">
        <v>9</v>
      </c>
      <c r="H2528" s="1">
        <v>-1</v>
      </c>
      <c r="I2528" s="1">
        <v>0</v>
      </c>
      <c r="J2528" s="1">
        <v>-0.01</v>
      </c>
      <c r="K2528" s="1">
        <v>0</v>
      </c>
      <c r="L2528" t="s">
        <v>9</v>
      </c>
      <c r="M2528" t="s">
        <v>9</v>
      </c>
      <c r="N2528" t="s">
        <v>357</v>
      </c>
    </row>
    <row r="2529" spans="1:14" x14ac:dyDescent="0.25">
      <c r="A2529" t="s">
        <v>8</v>
      </c>
      <c r="B2529" t="s">
        <v>103</v>
      </c>
      <c r="C2529" t="s">
        <v>9</v>
      </c>
      <c r="D2529" t="s">
        <v>139</v>
      </c>
      <c r="E2529" t="s">
        <v>168</v>
      </c>
      <c r="F2529" t="s">
        <v>274</v>
      </c>
      <c r="G2529" t="s">
        <v>9</v>
      </c>
      <c r="H2529" s="1">
        <v>30</v>
      </c>
      <c r="I2529" s="1">
        <v>30</v>
      </c>
      <c r="J2529" s="1">
        <v>6.6239316239316198E-2</v>
      </c>
      <c r="K2529" s="1">
        <v>6.6239316239316198E-2</v>
      </c>
      <c r="L2529" t="s">
        <v>9</v>
      </c>
      <c r="M2529" t="s">
        <v>9</v>
      </c>
      <c r="N2529" t="s">
        <v>357</v>
      </c>
    </row>
    <row r="2530" spans="1:14" x14ac:dyDescent="0.25">
      <c r="A2530" t="s">
        <v>8</v>
      </c>
      <c r="B2530" t="s">
        <v>103</v>
      </c>
      <c r="C2530" t="s">
        <v>9</v>
      </c>
      <c r="D2530" t="s">
        <v>139</v>
      </c>
      <c r="E2530" t="s">
        <v>166</v>
      </c>
      <c r="F2530" t="s">
        <v>167</v>
      </c>
      <c r="G2530" t="s">
        <v>9</v>
      </c>
      <c r="H2530" s="1">
        <v>-1</v>
      </c>
      <c r="I2530" s="1">
        <v>0</v>
      </c>
      <c r="J2530" s="1">
        <v>-0.01</v>
      </c>
      <c r="K2530" s="1">
        <v>0</v>
      </c>
      <c r="L2530" t="s">
        <v>9</v>
      </c>
      <c r="M2530" t="s">
        <v>9</v>
      </c>
      <c r="N2530" t="s">
        <v>357</v>
      </c>
    </row>
    <row r="2531" spans="1:14" x14ac:dyDescent="0.25">
      <c r="A2531" t="s">
        <v>8</v>
      </c>
      <c r="B2531" t="s">
        <v>103</v>
      </c>
      <c r="C2531" t="s">
        <v>9</v>
      </c>
      <c r="D2531" t="s">
        <v>139</v>
      </c>
      <c r="E2531" t="s">
        <v>242</v>
      </c>
      <c r="F2531" t="s">
        <v>239</v>
      </c>
      <c r="G2531" t="s">
        <v>9</v>
      </c>
      <c r="H2531" s="1">
        <v>160</v>
      </c>
      <c r="I2531" s="1">
        <v>160</v>
      </c>
      <c r="J2531" s="1">
        <v>0.34401709401709402</v>
      </c>
      <c r="K2531" s="1">
        <v>0.34401709401709402</v>
      </c>
      <c r="L2531" t="s">
        <v>9</v>
      </c>
      <c r="M2531" t="s">
        <v>9</v>
      </c>
      <c r="N2531" t="s">
        <v>357</v>
      </c>
    </row>
    <row r="2532" spans="1:14" x14ac:dyDescent="0.25">
      <c r="A2532" t="s">
        <v>8</v>
      </c>
      <c r="B2532" t="s">
        <v>103</v>
      </c>
      <c r="C2532" t="s">
        <v>9</v>
      </c>
      <c r="D2532" t="s">
        <v>139</v>
      </c>
      <c r="E2532" t="s">
        <v>257</v>
      </c>
      <c r="F2532" t="s">
        <v>261</v>
      </c>
      <c r="G2532" t="s">
        <v>9</v>
      </c>
      <c r="H2532" s="1">
        <v>70</v>
      </c>
      <c r="I2532" s="1">
        <v>70</v>
      </c>
      <c r="J2532" s="1">
        <v>0.14957264957265001</v>
      </c>
      <c r="K2532" s="1">
        <v>0.14957264957265001</v>
      </c>
      <c r="L2532" t="s">
        <v>9</v>
      </c>
      <c r="M2532" t="s">
        <v>9</v>
      </c>
      <c r="N2532" t="s">
        <v>357</v>
      </c>
    </row>
    <row r="2533" spans="1:14" x14ac:dyDescent="0.25">
      <c r="A2533" t="s">
        <v>8</v>
      </c>
      <c r="B2533" t="s">
        <v>103</v>
      </c>
      <c r="C2533" t="s">
        <v>9</v>
      </c>
      <c r="D2533" t="s">
        <v>139</v>
      </c>
      <c r="E2533" t="s">
        <v>166</v>
      </c>
      <c r="F2533" t="s">
        <v>248</v>
      </c>
      <c r="G2533" t="s">
        <v>9</v>
      </c>
      <c r="H2533" s="1">
        <v>-1</v>
      </c>
      <c r="I2533" s="1">
        <v>0</v>
      </c>
      <c r="J2533" s="1">
        <v>-0.01</v>
      </c>
      <c r="K2533" s="1">
        <v>0</v>
      </c>
      <c r="L2533" t="s">
        <v>9</v>
      </c>
      <c r="M2533" t="s">
        <v>9</v>
      </c>
      <c r="N2533" t="s">
        <v>357</v>
      </c>
    </row>
    <row r="2534" spans="1:14" x14ac:dyDescent="0.25">
      <c r="A2534" t="s">
        <v>8</v>
      </c>
      <c r="B2534" t="s">
        <v>103</v>
      </c>
      <c r="C2534" t="s">
        <v>9</v>
      </c>
      <c r="D2534" t="s">
        <v>139</v>
      </c>
      <c r="E2534" t="s">
        <v>242</v>
      </c>
      <c r="F2534" t="s">
        <v>248</v>
      </c>
      <c r="G2534" t="s">
        <v>9</v>
      </c>
      <c r="H2534" s="1">
        <v>80</v>
      </c>
      <c r="I2534" s="1">
        <v>80</v>
      </c>
      <c r="J2534" s="1">
        <v>0.16880341880341901</v>
      </c>
      <c r="K2534" s="1">
        <v>0.16880341880341901</v>
      </c>
      <c r="L2534" t="s">
        <v>9</v>
      </c>
      <c r="M2534" t="s">
        <v>9</v>
      </c>
      <c r="N2534" t="s">
        <v>357</v>
      </c>
    </row>
    <row r="2535" spans="1:14" x14ac:dyDescent="0.25">
      <c r="A2535" t="s">
        <v>8</v>
      </c>
      <c r="B2535" t="s">
        <v>103</v>
      </c>
      <c r="C2535" t="s">
        <v>9</v>
      </c>
      <c r="D2535" t="s">
        <v>139</v>
      </c>
      <c r="E2535" t="s">
        <v>229</v>
      </c>
      <c r="F2535" t="s">
        <v>217</v>
      </c>
      <c r="G2535" t="s">
        <v>9</v>
      </c>
      <c r="H2535">
        <v>10</v>
      </c>
      <c r="I2535">
        <v>10</v>
      </c>
      <c r="J2535">
        <v>2.5641025641025599E-2</v>
      </c>
      <c r="K2535">
        <v>2.5641025641025599E-2</v>
      </c>
      <c r="L2535" s="1" t="s">
        <v>9</v>
      </c>
      <c r="M2535" s="1" t="s">
        <v>9</v>
      </c>
      <c r="N2535" t="s">
        <v>357</v>
      </c>
    </row>
    <row r="2536" spans="1:14" x14ac:dyDescent="0.25">
      <c r="A2536" t="s">
        <v>8</v>
      </c>
      <c r="B2536" t="s">
        <v>103</v>
      </c>
      <c r="C2536" t="s">
        <v>9</v>
      </c>
      <c r="D2536" t="s">
        <v>139</v>
      </c>
      <c r="E2536" t="s">
        <v>180</v>
      </c>
      <c r="F2536" t="s">
        <v>218</v>
      </c>
      <c r="G2536" t="s">
        <v>215</v>
      </c>
      <c r="H2536">
        <v>405</v>
      </c>
      <c r="I2536">
        <v>405</v>
      </c>
      <c r="J2536">
        <v>0.86324786324786296</v>
      </c>
      <c r="K2536">
        <v>0.86324786324786296</v>
      </c>
      <c r="L2536" s="1" t="s">
        <v>9</v>
      </c>
      <c r="M2536" s="1" t="s">
        <v>9</v>
      </c>
      <c r="N2536" t="s">
        <v>357</v>
      </c>
    </row>
    <row r="2537" spans="1:14" x14ac:dyDescent="0.25">
      <c r="A2537" t="s">
        <v>8</v>
      </c>
      <c r="B2537" t="s">
        <v>103</v>
      </c>
      <c r="C2537" t="s">
        <v>9</v>
      </c>
      <c r="D2537" t="s">
        <v>139</v>
      </c>
      <c r="E2537" t="s">
        <v>232</v>
      </c>
      <c r="F2537" t="s">
        <v>9</v>
      </c>
      <c r="G2537" t="s">
        <v>9</v>
      </c>
      <c r="H2537" s="1">
        <v>470</v>
      </c>
      <c r="I2537" s="1">
        <v>470</v>
      </c>
      <c r="J2537" s="1">
        <v>1</v>
      </c>
      <c r="K2537" s="1">
        <v>1</v>
      </c>
      <c r="L2537" t="s">
        <v>9</v>
      </c>
      <c r="M2537" t="s">
        <v>9</v>
      </c>
      <c r="N2537" t="s">
        <v>357</v>
      </c>
    </row>
    <row r="2538" spans="1:14" x14ac:dyDescent="0.25">
      <c r="A2538" t="s">
        <v>8</v>
      </c>
      <c r="B2538" t="s">
        <v>103</v>
      </c>
      <c r="C2538" t="s">
        <v>9</v>
      </c>
      <c r="D2538" t="s">
        <v>139</v>
      </c>
      <c r="E2538" t="s">
        <v>180</v>
      </c>
      <c r="F2538" t="s">
        <v>228</v>
      </c>
      <c r="G2538" t="s">
        <v>228</v>
      </c>
      <c r="H2538" s="1">
        <v>-1</v>
      </c>
      <c r="I2538" s="1">
        <v>0</v>
      </c>
      <c r="J2538" s="1">
        <v>-0.01</v>
      </c>
      <c r="K2538" s="1">
        <v>0</v>
      </c>
      <c r="L2538" t="s">
        <v>9</v>
      </c>
      <c r="M2538" t="s">
        <v>9</v>
      </c>
      <c r="N2538" t="s">
        <v>357</v>
      </c>
    </row>
    <row r="2539" spans="1:14" x14ac:dyDescent="0.25">
      <c r="A2539" t="s">
        <v>8</v>
      </c>
      <c r="B2539" t="s">
        <v>103</v>
      </c>
      <c r="C2539" t="s">
        <v>9</v>
      </c>
      <c r="D2539" t="s">
        <v>139</v>
      </c>
      <c r="E2539" t="s">
        <v>257</v>
      </c>
      <c r="F2539" t="s">
        <v>340</v>
      </c>
      <c r="G2539" t="s">
        <v>9</v>
      </c>
      <c r="H2539" s="1">
        <v>20</v>
      </c>
      <c r="I2539" s="1">
        <v>20</v>
      </c>
      <c r="J2539" s="1">
        <v>4.2735042735042701E-2</v>
      </c>
      <c r="K2539" s="1">
        <v>4.2735042735042701E-2</v>
      </c>
      <c r="L2539" t="s">
        <v>9</v>
      </c>
      <c r="M2539" t="s">
        <v>9</v>
      </c>
      <c r="N2539" t="s">
        <v>357</v>
      </c>
    </row>
    <row r="2540" spans="1:14" x14ac:dyDescent="0.25">
      <c r="A2540" t="s">
        <v>8</v>
      </c>
      <c r="B2540" t="s">
        <v>103</v>
      </c>
      <c r="C2540" t="s">
        <v>9</v>
      </c>
      <c r="D2540" t="s">
        <v>139</v>
      </c>
      <c r="E2540" t="s">
        <v>166</v>
      </c>
      <c r="F2540" t="s">
        <v>252</v>
      </c>
      <c r="G2540" t="s">
        <v>9</v>
      </c>
      <c r="H2540" s="1">
        <v>-1</v>
      </c>
      <c r="I2540" s="1">
        <v>0</v>
      </c>
      <c r="J2540" s="1">
        <v>-0.01</v>
      </c>
      <c r="K2540" s="1">
        <v>0</v>
      </c>
      <c r="L2540" t="s">
        <v>9</v>
      </c>
      <c r="M2540" t="s">
        <v>9</v>
      </c>
      <c r="N2540" t="s">
        <v>357</v>
      </c>
    </row>
    <row r="2541" spans="1:14" x14ac:dyDescent="0.25">
      <c r="A2541" t="s">
        <v>8</v>
      </c>
      <c r="B2541" t="s">
        <v>103</v>
      </c>
      <c r="C2541" t="s">
        <v>9</v>
      </c>
      <c r="D2541" t="s">
        <v>139</v>
      </c>
      <c r="E2541" t="s">
        <v>257</v>
      </c>
      <c r="F2541" t="s">
        <v>259</v>
      </c>
      <c r="G2541" t="s">
        <v>9</v>
      </c>
      <c r="H2541" s="1">
        <v>140</v>
      </c>
      <c r="I2541" s="1">
        <v>140</v>
      </c>
      <c r="J2541" s="1">
        <v>0.30341880341880301</v>
      </c>
      <c r="K2541" s="1">
        <v>0.30341880341880301</v>
      </c>
      <c r="L2541" t="s">
        <v>9</v>
      </c>
      <c r="M2541" t="s">
        <v>9</v>
      </c>
      <c r="N2541" t="s">
        <v>357</v>
      </c>
    </row>
    <row r="2542" spans="1:14" x14ac:dyDescent="0.25">
      <c r="A2542" t="s">
        <v>8</v>
      </c>
      <c r="B2542" t="s">
        <v>103</v>
      </c>
      <c r="C2542" t="s">
        <v>9</v>
      </c>
      <c r="D2542" t="s">
        <v>139</v>
      </c>
      <c r="E2542" t="s">
        <v>166</v>
      </c>
      <c r="F2542" t="s">
        <v>171</v>
      </c>
      <c r="G2542" t="s">
        <v>9</v>
      </c>
      <c r="H2542" s="1">
        <v>-1</v>
      </c>
      <c r="I2542" s="1">
        <v>0</v>
      </c>
      <c r="J2542" s="1">
        <v>-0.01</v>
      </c>
      <c r="K2542" s="1">
        <v>0</v>
      </c>
      <c r="L2542" t="s">
        <v>9</v>
      </c>
      <c r="M2542" t="s">
        <v>9</v>
      </c>
      <c r="N2542" t="s">
        <v>357</v>
      </c>
    </row>
    <row r="2543" spans="1:14" x14ac:dyDescent="0.25">
      <c r="A2543" t="s">
        <v>8</v>
      </c>
      <c r="B2543" t="s">
        <v>103</v>
      </c>
      <c r="C2543" t="s">
        <v>9</v>
      </c>
      <c r="D2543" t="s">
        <v>139</v>
      </c>
      <c r="E2543" t="s">
        <v>353</v>
      </c>
      <c r="F2543" t="s">
        <v>228</v>
      </c>
      <c r="G2543" t="s">
        <v>9</v>
      </c>
      <c r="H2543" s="1">
        <v>10</v>
      </c>
      <c r="I2543" s="1">
        <v>10</v>
      </c>
      <c r="J2543" s="1">
        <v>1.9230769230769201E-2</v>
      </c>
      <c r="K2543" s="1">
        <v>1.9230769230769201E-2</v>
      </c>
      <c r="L2543" t="s">
        <v>9</v>
      </c>
      <c r="M2543" t="s">
        <v>9</v>
      </c>
      <c r="N2543" t="s">
        <v>357</v>
      </c>
    </row>
    <row r="2544" spans="1:14" x14ac:dyDescent="0.25">
      <c r="A2544" t="s">
        <v>8</v>
      </c>
      <c r="B2544" t="s">
        <v>103</v>
      </c>
      <c r="C2544" t="s">
        <v>9</v>
      </c>
      <c r="D2544" t="s">
        <v>139</v>
      </c>
      <c r="E2544" t="s">
        <v>168</v>
      </c>
      <c r="F2544" t="s">
        <v>271</v>
      </c>
      <c r="G2544" t="s">
        <v>9</v>
      </c>
      <c r="H2544" s="1">
        <v>300</v>
      </c>
      <c r="I2544" s="1">
        <v>300</v>
      </c>
      <c r="J2544" s="1">
        <v>0.63675213675213704</v>
      </c>
      <c r="K2544" s="1">
        <v>0.63675213675213704</v>
      </c>
      <c r="L2544" t="s">
        <v>9</v>
      </c>
      <c r="M2544" t="s">
        <v>9</v>
      </c>
      <c r="N2544" t="s">
        <v>357</v>
      </c>
    </row>
    <row r="2545" spans="1:14" x14ac:dyDescent="0.25">
      <c r="A2545" t="s">
        <v>8</v>
      </c>
      <c r="B2545" t="s">
        <v>103</v>
      </c>
      <c r="C2545" t="s">
        <v>9</v>
      </c>
      <c r="D2545" t="s">
        <v>139</v>
      </c>
      <c r="E2545" t="s">
        <v>353</v>
      </c>
      <c r="F2545" t="s">
        <v>13</v>
      </c>
      <c r="G2545" t="s">
        <v>9</v>
      </c>
      <c r="H2545" s="1">
        <v>105</v>
      </c>
      <c r="I2545" s="1">
        <v>105</v>
      </c>
      <c r="J2545" s="1">
        <v>0.22008547008547</v>
      </c>
      <c r="K2545" s="1">
        <v>0.22008547008547</v>
      </c>
      <c r="L2545" t="s">
        <v>9</v>
      </c>
      <c r="M2545" t="s">
        <v>9</v>
      </c>
      <c r="N2545" t="s">
        <v>357</v>
      </c>
    </row>
    <row r="2546" spans="1:14" x14ac:dyDescent="0.25">
      <c r="A2546" t="s">
        <v>8</v>
      </c>
      <c r="B2546" t="s">
        <v>103</v>
      </c>
      <c r="C2546" t="s">
        <v>9</v>
      </c>
      <c r="D2546" t="s">
        <v>139</v>
      </c>
      <c r="E2546" t="s">
        <v>229</v>
      </c>
      <c r="F2546" t="s">
        <v>230</v>
      </c>
      <c r="G2546" t="s">
        <v>9</v>
      </c>
      <c r="H2546" s="1">
        <v>75</v>
      </c>
      <c r="I2546" s="1">
        <v>75</v>
      </c>
      <c r="J2546" s="1">
        <v>0.15598290598290601</v>
      </c>
      <c r="K2546" s="1">
        <v>0.15598290598290601</v>
      </c>
      <c r="L2546" t="s">
        <v>9</v>
      </c>
      <c r="M2546" t="s">
        <v>9</v>
      </c>
      <c r="N2546" t="s">
        <v>357</v>
      </c>
    </row>
    <row r="2547" spans="1:14" x14ac:dyDescent="0.25">
      <c r="A2547" t="s">
        <v>8</v>
      </c>
      <c r="B2547" t="s">
        <v>103</v>
      </c>
      <c r="C2547" t="s">
        <v>9</v>
      </c>
      <c r="D2547" t="s">
        <v>139</v>
      </c>
      <c r="E2547" t="s">
        <v>166</v>
      </c>
      <c r="F2547" t="s">
        <v>170</v>
      </c>
      <c r="G2547" t="s">
        <v>9</v>
      </c>
      <c r="H2547" s="1">
        <v>5</v>
      </c>
      <c r="I2547" s="1">
        <v>5</v>
      </c>
      <c r="J2547" s="1">
        <v>1.06837606837607E-2</v>
      </c>
      <c r="K2547" s="1">
        <v>1.06837606837607E-2</v>
      </c>
      <c r="L2547" t="s">
        <v>9</v>
      </c>
      <c r="M2547" t="s">
        <v>9</v>
      </c>
      <c r="N2547" t="s">
        <v>357</v>
      </c>
    </row>
    <row r="2548" spans="1:14" x14ac:dyDescent="0.25">
      <c r="A2548" t="s">
        <v>8</v>
      </c>
      <c r="B2548" t="s">
        <v>103</v>
      </c>
      <c r="C2548" t="s">
        <v>9</v>
      </c>
      <c r="D2548" t="s">
        <v>139</v>
      </c>
      <c r="E2548" t="s">
        <v>353</v>
      </c>
      <c r="F2548" t="s">
        <v>15</v>
      </c>
      <c r="G2548" t="s">
        <v>9</v>
      </c>
      <c r="H2548" s="1">
        <v>135</v>
      </c>
      <c r="I2548" s="1">
        <v>135</v>
      </c>
      <c r="J2548" s="1">
        <v>0.28846153846153799</v>
      </c>
      <c r="K2548" s="1">
        <v>0.28846153846153799</v>
      </c>
      <c r="L2548" t="s">
        <v>9</v>
      </c>
      <c r="M2548" t="s">
        <v>9</v>
      </c>
      <c r="N2548" t="s">
        <v>357</v>
      </c>
    </row>
    <row r="2549" spans="1:14" x14ac:dyDescent="0.25">
      <c r="A2549" t="s">
        <v>8</v>
      </c>
      <c r="B2549" t="s">
        <v>103</v>
      </c>
      <c r="C2549" t="s">
        <v>9</v>
      </c>
      <c r="D2549" t="s">
        <v>139</v>
      </c>
      <c r="E2549" t="s">
        <v>257</v>
      </c>
      <c r="F2549" t="s">
        <v>260</v>
      </c>
      <c r="G2549" t="s">
        <v>9</v>
      </c>
      <c r="H2549" s="1">
        <v>135</v>
      </c>
      <c r="I2549" s="1">
        <v>135</v>
      </c>
      <c r="J2549" s="1">
        <v>0.29273504273504303</v>
      </c>
      <c r="K2549" s="1">
        <v>0.29273504273504303</v>
      </c>
      <c r="L2549" t="s">
        <v>9</v>
      </c>
      <c r="M2549" t="s">
        <v>9</v>
      </c>
      <c r="N2549" t="s">
        <v>357</v>
      </c>
    </row>
    <row r="2550" spans="1:14" x14ac:dyDescent="0.25">
      <c r="A2550" t="s">
        <v>8</v>
      </c>
      <c r="B2550" t="s">
        <v>103</v>
      </c>
      <c r="C2550" t="s">
        <v>9</v>
      </c>
      <c r="D2550" t="s">
        <v>139</v>
      </c>
      <c r="E2550" t="s">
        <v>242</v>
      </c>
      <c r="F2550" t="s">
        <v>237</v>
      </c>
      <c r="G2550" t="s">
        <v>9</v>
      </c>
      <c r="H2550" s="1">
        <v>25</v>
      </c>
      <c r="I2550" s="1">
        <v>25</v>
      </c>
      <c r="J2550" s="1">
        <v>4.91452991452992E-2</v>
      </c>
      <c r="K2550" s="1">
        <v>4.91452991452992E-2</v>
      </c>
      <c r="L2550" t="s">
        <v>9</v>
      </c>
      <c r="M2550" t="s">
        <v>9</v>
      </c>
      <c r="N2550" t="s">
        <v>357</v>
      </c>
    </row>
    <row r="2551" spans="1:14" x14ac:dyDescent="0.25">
      <c r="A2551" t="s">
        <v>8</v>
      </c>
      <c r="B2551" t="s">
        <v>103</v>
      </c>
      <c r="C2551" t="s">
        <v>9</v>
      </c>
      <c r="D2551" t="s">
        <v>139</v>
      </c>
      <c r="E2551" t="s">
        <v>166</v>
      </c>
      <c r="F2551" t="s">
        <v>169</v>
      </c>
      <c r="G2551" t="s">
        <v>9</v>
      </c>
      <c r="H2551" s="1">
        <v>380</v>
      </c>
      <c r="I2551" s="1">
        <v>380</v>
      </c>
      <c r="J2551" s="1">
        <v>0.816239316239316</v>
      </c>
      <c r="K2551" s="1">
        <v>0.816239316239316</v>
      </c>
      <c r="L2551" t="s">
        <v>9</v>
      </c>
      <c r="M2551" t="s">
        <v>9</v>
      </c>
      <c r="N2551" t="s">
        <v>357</v>
      </c>
    </row>
    <row r="2552" spans="1:14" x14ac:dyDescent="0.25">
      <c r="A2552" t="s">
        <v>8</v>
      </c>
      <c r="B2552" t="s">
        <v>103</v>
      </c>
      <c r="C2552" t="s">
        <v>9</v>
      </c>
      <c r="D2552" t="s">
        <v>139</v>
      </c>
      <c r="E2552" t="s">
        <v>257</v>
      </c>
      <c r="F2552" t="s">
        <v>228</v>
      </c>
      <c r="G2552" t="s">
        <v>9</v>
      </c>
      <c r="H2552" s="1">
        <v>-1</v>
      </c>
      <c r="I2552" s="1">
        <v>0</v>
      </c>
      <c r="J2552" s="1">
        <v>-0.01</v>
      </c>
      <c r="K2552" s="1">
        <v>0</v>
      </c>
      <c r="L2552" t="s">
        <v>9</v>
      </c>
      <c r="M2552" t="s">
        <v>9</v>
      </c>
      <c r="N2552" t="s">
        <v>357</v>
      </c>
    </row>
    <row r="2553" spans="1:14" x14ac:dyDescent="0.25">
      <c r="A2553" t="s">
        <v>8</v>
      </c>
      <c r="B2553" t="s">
        <v>103</v>
      </c>
      <c r="C2553" t="s">
        <v>9</v>
      </c>
      <c r="D2553" t="s">
        <v>139</v>
      </c>
      <c r="E2553" t="s">
        <v>166</v>
      </c>
      <c r="F2553" t="s">
        <v>253</v>
      </c>
      <c r="G2553" t="s">
        <v>9</v>
      </c>
      <c r="H2553" s="1">
        <v>15</v>
      </c>
      <c r="I2553" s="1">
        <v>15</v>
      </c>
      <c r="J2553" s="1">
        <v>2.7777777777777801E-2</v>
      </c>
      <c r="K2553" s="1">
        <v>2.7777777777777801E-2</v>
      </c>
      <c r="L2553" t="s">
        <v>9</v>
      </c>
      <c r="M2553" t="s">
        <v>9</v>
      </c>
      <c r="N2553" t="s">
        <v>357</v>
      </c>
    </row>
    <row r="2554" spans="1:14" x14ac:dyDescent="0.25">
      <c r="A2554" t="s">
        <v>8</v>
      </c>
      <c r="B2554" t="s">
        <v>104</v>
      </c>
      <c r="C2554" t="s">
        <v>9</v>
      </c>
      <c r="D2554" t="s">
        <v>269</v>
      </c>
      <c r="E2554" t="s">
        <v>172</v>
      </c>
      <c r="F2554" t="s">
        <v>9</v>
      </c>
      <c r="G2554" t="s">
        <v>9</v>
      </c>
      <c r="H2554" s="1" t="s">
        <v>9</v>
      </c>
      <c r="I2554" s="1" t="s">
        <v>9</v>
      </c>
      <c r="J2554" s="1" t="s">
        <v>9</v>
      </c>
      <c r="K2554" s="1" t="s">
        <v>9</v>
      </c>
      <c r="L2554">
        <v>8.4516100000000005</v>
      </c>
      <c r="M2554">
        <v>10</v>
      </c>
      <c r="N2554" t="s">
        <v>357</v>
      </c>
    </row>
    <row r="2555" spans="1:14" x14ac:dyDescent="0.25">
      <c r="A2555" t="s">
        <v>8</v>
      </c>
      <c r="B2555" t="s">
        <v>104</v>
      </c>
      <c r="C2555" t="s">
        <v>9</v>
      </c>
      <c r="D2555" t="s">
        <v>269</v>
      </c>
      <c r="E2555" t="s">
        <v>165</v>
      </c>
      <c r="F2555" t="s">
        <v>9</v>
      </c>
      <c r="G2555" t="s">
        <v>9</v>
      </c>
      <c r="H2555" s="1" t="s">
        <v>9</v>
      </c>
      <c r="I2555" s="1" t="s">
        <v>9</v>
      </c>
      <c r="J2555" s="1" t="s">
        <v>9</v>
      </c>
      <c r="K2555" s="1" t="s">
        <v>9</v>
      </c>
      <c r="L2555">
        <v>30.72165</v>
      </c>
      <c r="M2555">
        <v>31</v>
      </c>
      <c r="N2555" t="s">
        <v>357</v>
      </c>
    </row>
    <row r="2556" spans="1:14" x14ac:dyDescent="0.25">
      <c r="A2556" t="s">
        <v>8</v>
      </c>
      <c r="B2556" t="s">
        <v>104</v>
      </c>
      <c r="C2556" t="s">
        <v>9</v>
      </c>
      <c r="D2556" t="s">
        <v>269</v>
      </c>
      <c r="E2556" t="s">
        <v>10</v>
      </c>
      <c r="F2556" t="s">
        <v>240</v>
      </c>
      <c r="G2556" t="s">
        <v>9</v>
      </c>
      <c r="H2556" s="1">
        <v>1</v>
      </c>
      <c r="I2556" s="1" t="s">
        <v>9</v>
      </c>
      <c r="J2556" s="1" t="s">
        <v>9</v>
      </c>
      <c r="K2556" s="1" t="s">
        <v>9</v>
      </c>
      <c r="L2556" t="s">
        <v>9</v>
      </c>
      <c r="M2556" t="s">
        <v>9</v>
      </c>
      <c r="N2556" t="s">
        <v>357</v>
      </c>
    </row>
    <row r="2557" spans="1:14" x14ac:dyDescent="0.25">
      <c r="A2557" t="s">
        <v>8</v>
      </c>
      <c r="B2557" t="s">
        <v>104</v>
      </c>
      <c r="C2557" t="s">
        <v>9</v>
      </c>
      <c r="D2557" t="s">
        <v>269</v>
      </c>
      <c r="E2557" t="s">
        <v>180</v>
      </c>
      <c r="F2557" t="s">
        <v>228</v>
      </c>
      <c r="G2557" t="s">
        <v>228</v>
      </c>
      <c r="H2557" s="1">
        <v>390</v>
      </c>
      <c r="I2557" s="1">
        <v>390</v>
      </c>
      <c r="J2557" s="1">
        <v>1</v>
      </c>
      <c r="K2557" s="1">
        <v>1</v>
      </c>
      <c r="L2557" t="s">
        <v>9</v>
      </c>
      <c r="M2557" t="s">
        <v>9</v>
      </c>
      <c r="N2557" t="s">
        <v>357</v>
      </c>
    </row>
    <row r="2558" spans="1:14" x14ac:dyDescent="0.25">
      <c r="A2558" t="s">
        <v>8</v>
      </c>
      <c r="B2558" t="s">
        <v>104</v>
      </c>
      <c r="C2558" t="s">
        <v>9</v>
      </c>
      <c r="D2558" t="s">
        <v>269</v>
      </c>
      <c r="E2558" t="s">
        <v>229</v>
      </c>
      <c r="F2558" t="s">
        <v>230</v>
      </c>
      <c r="G2558" t="s">
        <v>9</v>
      </c>
      <c r="H2558" s="1">
        <v>35</v>
      </c>
      <c r="I2558" s="1">
        <v>35</v>
      </c>
      <c r="J2558" s="1">
        <v>9.5360824742267994E-2</v>
      </c>
      <c r="K2558" s="1">
        <v>9.5360824742267994E-2</v>
      </c>
      <c r="L2558" t="s">
        <v>9</v>
      </c>
      <c r="M2558" t="s">
        <v>9</v>
      </c>
      <c r="N2558" t="s">
        <v>357</v>
      </c>
    </row>
    <row r="2559" spans="1:14" x14ac:dyDescent="0.25">
      <c r="A2559" t="s">
        <v>8</v>
      </c>
      <c r="B2559" t="s">
        <v>104</v>
      </c>
      <c r="C2559" t="s">
        <v>9</v>
      </c>
      <c r="D2559" t="s">
        <v>269</v>
      </c>
      <c r="E2559" t="s">
        <v>257</v>
      </c>
      <c r="F2559" t="s">
        <v>340</v>
      </c>
      <c r="G2559" t="s">
        <v>9</v>
      </c>
      <c r="H2559" s="1">
        <v>15</v>
      </c>
      <c r="I2559" s="1">
        <v>15</v>
      </c>
      <c r="J2559" s="1">
        <v>3.60824742268041E-2</v>
      </c>
      <c r="K2559" s="1">
        <v>3.60824742268041E-2</v>
      </c>
      <c r="L2559" t="s">
        <v>9</v>
      </c>
      <c r="M2559" t="s">
        <v>9</v>
      </c>
      <c r="N2559" t="s">
        <v>357</v>
      </c>
    </row>
    <row r="2560" spans="1:14" x14ac:dyDescent="0.25">
      <c r="A2560" t="s">
        <v>8</v>
      </c>
      <c r="B2560" t="s">
        <v>104</v>
      </c>
      <c r="C2560" t="s">
        <v>9</v>
      </c>
      <c r="D2560" t="s">
        <v>269</v>
      </c>
      <c r="E2560" t="s">
        <v>180</v>
      </c>
      <c r="F2560" t="s">
        <v>218</v>
      </c>
      <c r="G2560" t="s">
        <v>215</v>
      </c>
      <c r="H2560" s="1">
        <v>-1</v>
      </c>
      <c r="I2560" s="1">
        <v>0</v>
      </c>
      <c r="J2560" s="1">
        <v>-0.01</v>
      </c>
      <c r="K2560" s="1">
        <v>0</v>
      </c>
      <c r="L2560" t="s">
        <v>9</v>
      </c>
      <c r="M2560" t="s">
        <v>9</v>
      </c>
      <c r="N2560" t="s">
        <v>357</v>
      </c>
    </row>
    <row r="2561" spans="1:14" x14ac:dyDescent="0.25">
      <c r="A2561" t="s">
        <v>8</v>
      </c>
      <c r="B2561" t="s">
        <v>104</v>
      </c>
      <c r="C2561" t="s">
        <v>9</v>
      </c>
      <c r="D2561" t="s">
        <v>269</v>
      </c>
      <c r="E2561" t="s">
        <v>242</v>
      </c>
      <c r="F2561" t="s">
        <v>235</v>
      </c>
      <c r="G2561" t="s">
        <v>9</v>
      </c>
      <c r="H2561" s="1">
        <v>-1</v>
      </c>
      <c r="I2561" s="1">
        <v>0</v>
      </c>
      <c r="J2561" s="1">
        <v>-0.01</v>
      </c>
      <c r="K2561" s="1">
        <v>0</v>
      </c>
      <c r="L2561" t="s">
        <v>9</v>
      </c>
      <c r="M2561" t="s">
        <v>9</v>
      </c>
      <c r="N2561" t="s">
        <v>357</v>
      </c>
    </row>
    <row r="2562" spans="1:14" x14ac:dyDescent="0.25">
      <c r="A2562" t="s">
        <v>8</v>
      </c>
      <c r="B2562" t="s">
        <v>104</v>
      </c>
      <c r="C2562" t="s">
        <v>9</v>
      </c>
      <c r="D2562" t="s">
        <v>269</v>
      </c>
      <c r="E2562" t="s">
        <v>229</v>
      </c>
      <c r="F2562" t="s">
        <v>217</v>
      </c>
      <c r="G2562" t="s">
        <v>9</v>
      </c>
      <c r="H2562" s="1">
        <v>-1</v>
      </c>
      <c r="I2562" s="1">
        <v>0</v>
      </c>
      <c r="J2562" s="1">
        <v>-0.01</v>
      </c>
      <c r="K2562" s="1">
        <v>0</v>
      </c>
      <c r="L2562" t="s">
        <v>9</v>
      </c>
      <c r="M2562" t="s">
        <v>9</v>
      </c>
      <c r="N2562" t="s">
        <v>357</v>
      </c>
    </row>
    <row r="2563" spans="1:14" x14ac:dyDescent="0.25">
      <c r="A2563" t="s">
        <v>8</v>
      </c>
      <c r="B2563" t="s">
        <v>104</v>
      </c>
      <c r="C2563" t="s">
        <v>9</v>
      </c>
      <c r="D2563" t="s">
        <v>269</v>
      </c>
      <c r="E2563" t="s">
        <v>168</v>
      </c>
      <c r="F2563" t="s">
        <v>272</v>
      </c>
      <c r="G2563" t="s">
        <v>9</v>
      </c>
      <c r="H2563" s="1">
        <v>35</v>
      </c>
      <c r="I2563" s="1">
        <v>35</v>
      </c>
      <c r="J2563" s="1">
        <v>8.7628865979381396E-2</v>
      </c>
      <c r="K2563" s="1">
        <v>8.7628865979381396E-2</v>
      </c>
      <c r="L2563" t="s">
        <v>9</v>
      </c>
      <c r="M2563" t="s">
        <v>9</v>
      </c>
      <c r="N2563" t="s">
        <v>357</v>
      </c>
    </row>
    <row r="2564" spans="1:14" x14ac:dyDescent="0.25">
      <c r="A2564" t="s">
        <v>8</v>
      </c>
      <c r="B2564" t="s">
        <v>104</v>
      </c>
      <c r="C2564" t="s">
        <v>9</v>
      </c>
      <c r="D2564" t="s">
        <v>269</v>
      </c>
      <c r="E2564" t="s">
        <v>166</v>
      </c>
      <c r="F2564" t="s">
        <v>254</v>
      </c>
      <c r="G2564" t="s">
        <v>9</v>
      </c>
      <c r="H2564" s="1">
        <v>-1</v>
      </c>
      <c r="I2564" s="1">
        <v>0</v>
      </c>
      <c r="J2564" s="1">
        <v>-0.01</v>
      </c>
      <c r="K2564" s="1">
        <v>0</v>
      </c>
      <c r="L2564" t="s">
        <v>9</v>
      </c>
      <c r="M2564" t="s">
        <v>9</v>
      </c>
      <c r="N2564" t="s">
        <v>357</v>
      </c>
    </row>
    <row r="2565" spans="1:14" x14ac:dyDescent="0.25">
      <c r="A2565" t="s">
        <v>8</v>
      </c>
      <c r="B2565" t="s">
        <v>104</v>
      </c>
      <c r="C2565" t="s">
        <v>9</v>
      </c>
      <c r="D2565" t="s">
        <v>269</v>
      </c>
      <c r="E2565" t="s">
        <v>229</v>
      </c>
      <c r="F2565" t="s">
        <v>231</v>
      </c>
      <c r="G2565" t="s">
        <v>9</v>
      </c>
      <c r="H2565" s="1">
        <v>345</v>
      </c>
      <c r="I2565" s="1">
        <v>345</v>
      </c>
      <c r="J2565" s="1">
        <v>0.89432989690721698</v>
      </c>
      <c r="K2565" s="1">
        <v>0.89432989690721698</v>
      </c>
      <c r="L2565" t="s">
        <v>9</v>
      </c>
      <c r="M2565" t="s">
        <v>9</v>
      </c>
      <c r="N2565" t="s">
        <v>357</v>
      </c>
    </row>
    <row r="2566" spans="1:14" x14ac:dyDescent="0.25">
      <c r="A2566" t="s">
        <v>8</v>
      </c>
      <c r="B2566" t="s">
        <v>104</v>
      </c>
      <c r="C2566" t="s">
        <v>9</v>
      </c>
      <c r="D2566" t="s">
        <v>269</v>
      </c>
      <c r="E2566" t="s">
        <v>229</v>
      </c>
      <c r="F2566" t="s">
        <v>248</v>
      </c>
      <c r="G2566" t="s">
        <v>9</v>
      </c>
      <c r="H2566" s="1">
        <v>-1</v>
      </c>
      <c r="I2566" s="1">
        <v>0</v>
      </c>
      <c r="J2566" s="1">
        <v>-0.01</v>
      </c>
      <c r="K2566" s="1">
        <v>0</v>
      </c>
      <c r="L2566" t="s">
        <v>9</v>
      </c>
      <c r="M2566" t="s">
        <v>9</v>
      </c>
      <c r="N2566" t="s">
        <v>357</v>
      </c>
    </row>
    <row r="2567" spans="1:14" x14ac:dyDescent="0.25">
      <c r="A2567" t="s">
        <v>8</v>
      </c>
      <c r="B2567" t="s">
        <v>104</v>
      </c>
      <c r="C2567" t="s">
        <v>9</v>
      </c>
      <c r="D2567" t="s">
        <v>269</v>
      </c>
      <c r="E2567" t="s">
        <v>353</v>
      </c>
      <c r="F2567" t="s">
        <v>14</v>
      </c>
      <c r="G2567" t="s">
        <v>9</v>
      </c>
      <c r="H2567">
        <v>-1</v>
      </c>
      <c r="I2567">
        <v>0</v>
      </c>
      <c r="J2567">
        <v>-0.01</v>
      </c>
      <c r="K2567">
        <v>0</v>
      </c>
      <c r="L2567" s="1" t="s">
        <v>9</v>
      </c>
      <c r="M2567" s="1" t="s">
        <v>9</v>
      </c>
      <c r="N2567" t="s">
        <v>357</v>
      </c>
    </row>
    <row r="2568" spans="1:14" x14ac:dyDescent="0.25">
      <c r="A2568" t="s">
        <v>8</v>
      </c>
      <c r="B2568" t="s">
        <v>104</v>
      </c>
      <c r="C2568" t="s">
        <v>9</v>
      </c>
      <c r="D2568" t="s">
        <v>269</v>
      </c>
      <c r="E2568" t="s">
        <v>166</v>
      </c>
      <c r="F2568" t="s">
        <v>252</v>
      </c>
      <c r="G2568" t="s">
        <v>9</v>
      </c>
      <c r="H2568" s="1">
        <v>10</v>
      </c>
      <c r="I2568" s="1">
        <v>10</v>
      </c>
      <c r="J2568" s="1">
        <v>2.3195876288659802E-2</v>
      </c>
      <c r="K2568" s="1">
        <v>2.3195876288659802E-2</v>
      </c>
      <c r="L2568" t="s">
        <v>9</v>
      </c>
      <c r="M2568" t="s">
        <v>9</v>
      </c>
      <c r="N2568" t="s">
        <v>357</v>
      </c>
    </row>
    <row r="2569" spans="1:14" x14ac:dyDescent="0.25">
      <c r="A2569" t="s">
        <v>8</v>
      </c>
      <c r="B2569" t="s">
        <v>104</v>
      </c>
      <c r="C2569" t="s">
        <v>9</v>
      </c>
      <c r="D2569" t="s">
        <v>269</v>
      </c>
      <c r="E2569" t="s">
        <v>242</v>
      </c>
      <c r="F2569" t="s">
        <v>238</v>
      </c>
      <c r="G2569" t="s">
        <v>9</v>
      </c>
      <c r="H2569" s="1">
        <v>-1</v>
      </c>
      <c r="I2569" s="1">
        <v>0</v>
      </c>
      <c r="J2569" s="1">
        <v>-0.01</v>
      </c>
      <c r="K2569" s="1">
        <v>0</v>
      </c>
      <c r="L2569" t="s">
        <v>9</v>
      </c>
      <c r="M2569" t="s">
        <v>9</v>
      </c>
      <c r="N2569" t="s">
        <v>357</v>
      </c>
    </row>
    <row r="2570" spans="1:14" x14ac:dyDescent="0.25">
      <c r="A2570" t="s">
        <v>8</v>
      </c>
      <c r="B2570" t="s">
        <v>104</v>
      </c>
      <c r="C2570" t="s">
        <v>9</v>
      </c>
      <c r="D2570" t="s">
        <v>269</v>
      </c>
      <c r="E2570" t="s">
        <v>166</v>
      </c>
      <c r="F2570" t="s">
        <v>167</v>
      </c>
      <c r="G2570" t="s">
        <v>9</v>
      </c>
      <c r="H2570" s="1">
        <v>10</v>
      </c>
      <c r="I2570" s="1">
        <v>10</v>
      </c>
      <c r="J2570" s="1">
        <v>2.8350515463917501E-2</v>
      </c>
      <c r="K2570" s="1">
        <v>2.8350515463917501E-2</v>
      </c>
      <c r="L2570" t="s">
        <v>9</v>
      </c>
      <c r="M2570" t="s">
        <v>9</v>
      </c>
      <c r="N2570" t="s">
        <v>357</v>
      </c>
    </row>
    <row r="2571" spans="1:14" x14ac:dyDescent="0.25">
      <c r="A2571" t="s">
        <v>8</v>
      </c>
      <c r="B2571" t="s">
        <v>104</v>
      </c>
      <c r="C2571" t="s">
        <v>9</v>
      </c>
      <c r="D2571" t="s">
        <v>269</v>
      </c>
      <c r="E2571" t="s">
        <v>242</v>
      </c>
      <c r="F2571" t="s">
        <v>248</v>
      </c>
      <c r="G2571" t="s">
        <v>9</v>
      </c>
      <c r="H2571" s="1">
        <v>390</v>
      </c>
      <c r="I2571" s="1">
        <v>390</v>
      </c>
      <c r="J2571" s="1">
        <v>1</v>
      </c>
      <c r="K2571" s="1">
        <v>1</v>
      </c>
      <c r="L2571" t="s">
        <v>9</v>
      </c>
      <c r="M2571" t="s">
        <v>9</v>
      </c>
      <c r="N2571" t="s">
        <v>357</v>
      </c>
    </row>
    <row r="2572" spans="1:14" x14ac:dyDescent="0.25">
      <c r="A2572" t="s">
        <v>8</v>
      </c>
      <c r="B2572" t="s">
        <v>104</v>
      </c>
      <c r="C2572" t="s">
        <v>9</v>
      </c>
      <c r="D2572" t="s">
        <v>269</v>
      </c>
      <c r="E2572" t="s">
        <v>166</v>
      </c>
      <c r="F2572" t="s">
        <v>248</v>
      </c>
      <c r="G2572" t="s">
        <v>9</v>
      </c>
      <c r="H2572" s="1">
        <v>-1</v>
      </c>
      <c r="I2572" s="1">
        <v>0</v>
      </c>
      <c r="J2572" s="1">
        <v>-0.01</v>
      </c>
      <c r="K2572" s="1">
        <v>0</v>
      </c>
      <c r="L2572" t="s">
        <v>9</v>
      </c>
      <c r="M2572" t="s">
        <v>9</v>
      </c>
      <c r="N2572" t="s">
        <v>357</v>
      </c>
    </row>
    <row r="2573" spans="1:14" x14ac:dyDescent="0.25">
      <c r="A2573" t="s">
        <v>8</v>
      </c>
      <c r="B2573" t="s">
        <v>104</v>
      </c>
      <c r="C2573" t="s">
        <v>9</v>
      </c>
      <c r="D2573" t="s">
        <v>269</v>
      </c>
      <c r="E2573" t="s">
        <v>166</v>
      </c>
      <c r="F2573" t="s">
        <v>170</v>
      </c>
      <c r="G2573" t="s">
        <v>9</v>
      </c>
      <c r="H2573" s="1">
        <v>20</v>
      </c>
      <c r="I2573" s="1">
        <v>20</v>
      </c>
      <c r="J2573" s="1">
        <v>4.8969072164948502E-2</v>
      </c>
      <c r="K2573" s="1">
        <v>4.8969072164948502E-2</v>
      </c>
      <c r="L2573" t="s">
        <v>9</v>
      </c>
      <c r="M2573" t="s">
        <v>9</v>
      </c>
      <c r="N2573" t="s">
        <v>357</v>
      </c>
    </row>
    <row r="2574" spans="1:14" x14ac:dyDescent="0.25">
      <c r="A2574" t="s">
        <v>8</v>
      </c>
      <c r="B2574" t="s">
        <v>104</v>
      </c>
      <c r="C2574" t="s">
        <v>9</v>
      </c>
      <c r="D2574" t="s">
        <v>269</v>
      </c>
      <c r="E2574" t="s">
        <v>242</v>
      </c>
      <c r="F2574" t="s">
        <v>234</v>
      </c>
      <c r="G2574" t="s">
        <v>9</v>
      </c>
      <c r="H2574" s="1">
        <v>-1</v>
      </c>
      <c r="I2574" s="1">
        <v>0</v>
      </c>
      <c r="J2574" s="1">
        <v>-0.01</v>
      </c>
      <c r="K2574" s="1">
        <v>0</v>
      </c>
      <c r="L2574" t="s">
        <v>9</v>
      </c>
      <c r="M2574" t="s">
        <v>9</v>
      </c>
      <c r="N2574" t="s">
        <v>357</v>
      </c>
    </row>
    <row r="2575" spans="1:14" x14ac:dyDescent="0.25">
      <c r="A2575" t="s">
        <v>8</v>
      </c>
      <c r="B2575" t="s">
        <v>104</v>
      </c>
      <c r="C2575" t="s">
        <v>9</v>
      </c>
      <c r="D2575" t="s">
        <v>269</v>
      </c>
      <c r="E2575" t="s">
        <v>168</v>
      </c>
      <c r="F2575" t="s">
        <v>274</v>
      </c>
      <c r="G2575" t="s">
        <v>9</v>
      </c>
      <c r="H2575" s="1">
        <v>40</v>
      </c>
      <c r="I2575" s="1">
        <v>40</v>
      </c>
      <c r="J2575" s="1">
        <v>0.108247422680412</v>
      </c>
      <c r="K2575" s="1">
        <v>0.108247422680412</v>
      </c>
      <c r="L2575" t="s">
        <v>9</v>
      </c>
      <c r="M2575" t="s">
        <v>9</v>
      </c>
      <c r="N2575" t="s">
        <v>357</v>
      </c>
    </row>
    <row r="2576" spans="1:14" x14ac:dyDescent="0.25">
      <c r="A2576" t="s">
        <v>8</v>
      </c>
      <c r="B2576" t="s">
        <v>104</v>
      </c>
      <c r="C2576" t="s">
        <v>9</v>
      </c>
      <c r="D2576" t="s">
        <v>269</v>
      </c>
      <c r="E2576" t="s">
        <v>353</v>
      </c>
      <c r="F2576" t="s">
        <v>228</v>
      </c>
      <c r="G2576" t="s">
        <v>9</v>
      </c>
      <c r="H2576" s="1">
        <v>-1</v>
      </c>
      <c r="I2576" s="1">
        <v>0</v>
      </c>
      <c r="J2576" s="1">
        <v>-0.01</v>
      </c>
      <c r="K2576" s="1">
        <v>0</v>
      </c>
      <c r="L2576" t="s">
        <v>9</v>
      </c>
      <c r="M2576" t="s">
        <v>9</v>
      </c>
      <c r="N2576" t="s">
        <v>357</v>
      </c>
    </row>
    <row r="2577" spans="1:14" x14ac:dyDescent="0.25">
      <c r="A2577" t="s">
        <v>8</v>
      </c>
      <c r="B2577" t="s">
        <v>104</v>
      </c>
      <c r="C2577" t="s">
        <v>9</v>
      </c>
      <c r="D2577" t="s">
        <v>269</v>
      </c>
      <c r="E2577" t="s">
        <v>257</v>
      </c>
      <c r="F2577" t="s">
        <v>262</v>
      </c>
      <c r="G2577" t="s">
        <v>9</v>
      </c>
      <c r="H2577" s="1">
        <v>20</v>
      </c>
      <c r="I2577">
        <v>20</v>
      </c>
      <c r="J2577">
        <v>5.1546391752577303E-2</v>
      </c>
      <c r="K2577">
        <v>5.1546391752577303E-2</v>
      </c>
      <c r="L2577" t="s">
        <v>9</v>
      </c>
      <c r="M2577" t="s">
        <v>9</v>
      </c>
      <c r="N2577" t="s">
        <v>357</v>
      </c>
    </row>
    <row r="2578" spans="1:14" x14ac:dyDescent="0.25">
      <c r="A2578" t="s">
        <v>8</v>
      </c>
      <c r="B2578" t="s">
        <v>104</v>
      </c>
      <c r="C2578" t="s">
        <v>9</v>
      </c>
      <c r="D2578" t="s">
        <v>269</v>
      </c>
      <c r="E2578" t="s">
        <v>353</v>
      </c>
      <c r="F2578" t="s">
        <v>13</v>
      </c>
      <c r="G2578" t="s">
        <v>9</v>
      </c>
      <c r="H2578" s="1">
        <v>385</v>
      </c>
      <c r="I2578" s="1">
        <v>385</v>
      </c>
      <c r="J2578" s="1">
        <v>0.99226804123711299</v>
      </c>
      <c r="K2578" s="1">
        <v>0.99226804123711299</v>
      </c>
      <c r="L2578" t="s">
        <v>9</v>
      </c>
      <c r="M2578" t="s">
        <v>9</v>
      </c>
      <c r="N2578" t="s">
        <v>357</v>
      </c>
    </row>
    <row r="2579" spans="1:14" x14ac:dyDescent="0.25">
      <c r="A2579" t="s">
        <v>8</v>
      </c>
      <c r="B2579" t="s">
        <v>104</v>
      </c>
      <c r="C2579" t="s">
        <v>9</v>
      </c>
      <c r="D2579" t="s">
        <v>269</v>
      </c>
      <c r="E2579" t="s">
        <v>232</v>
      </c>
      <c r="F2579" t="s">
        <v>9</v>
      </c>
      <c r="G2579" t="s">
        <v>9</v>
      </c>
      <c r="H2579" s="1">
        <v>390</v>
      </c>
      <c r="I2579" s="1">
        <v>390</v>
      </c>
      <c r="J2579" s="1">
        <v>1</v>
      </c>
      <c r="K2579" s="1">
        <v>1</v>
      </c>
      <c r="L2579" t="s">
        <v>9</v>
      </c>
      <c r="M2579" t="s">
        <v>9</v>
      </c>
      <c r="N2579" t="s">
        <v>357</v>
      </c>
    </row>
    <row r="2580" spans="1:14" x14ac:dyDescent="0.25">
      <c r="A2580" t="s">
        <v>8</v>
      </c>
      <c r="B2580" t="s">
        <v>104</v>
      </c>
      <c r="C2580" t="s">
        <v>9</v>
      </c>
      <c r="D2580" t="s">
        <v>269</v>
      </c>
      <c r="E2580" t="s">
        <v>242</v>
      </c>
      <c r="F2580" t="s">
        <v>236</v>
      </c>
      <c r="G2580" t="s">
        <v>9</v>
      </c>
      <c r="H2580" s="1">
        <v>-1</v>
      </c>
      <c r="I2580" s="1">
        <v>0</v>
      </c>
      <c r="J2580" s="1">
        <v>-0.01</v>
      </c>
      <c r="K2580" s="1">
        <v>0</v>
      </c>
      <c r="L2580" t="s">
        <v>9</v>
      </c>
      <c r="M2580" t="s">
        <v>9</v>
      </c>
      <c r="N2580" t="s">
        <v>357</v>
      </c>
    </row>
    <row r="2581" spans="1:14" x14ac:dyDescent="0.25">
      <c r="A2581" t="s">
        <v>8</v>
      </c>
      <c r="B2581" t="s">
        <v>104</v>
      </c>
      <c r="C2581" t="s">
        <v>9</v>
      </c>
      <c r="D2581" t="s">
        <v>269</v>
      </c>
      <c r="E2581" t="s">
        <v>166</v>
      </c>
      <c r="F2581" t="s">
        <v>171</v>
      </c>
      <c r="G2581" t="s">
        <v>9</v>
      </c>
      <c r="H2581" s="1">
        <v>5</v>
      </c>
      <c r="I2581" s="1">
        <v>5</v>
      </c>
      <c r="J2581" s="1">
        <v>1.54639175257732E-2</v>
      </c>
      <c r="K2581" s="1">
        <v>1.54639175257732E-2</v>
      </c>
      <c r="L2581" t="s">
        <v>9</v>
      </c>
      <c r="M2581" t="s">
        <v>9</v>
      </c>
      <c r="N2581" t="s">
        <v>357</v>
      </c>
    </row>
    <row r="2582" spans="1:14" x14ac:dyDescent="0.25">
      <c r="A2582" t="s">
        <v>8</v>
      </c>
      <c r="B2582" t="s">
        <v>104</v>
      </c>
      <c r="C2582" t="s">
        <v>9</v>
      </c>
      <c r="D2582" t="s">
        <v>269</v>
      </c>
      <c r="E2582" t="s">
        <v>168</v>
      </c>
      <c r="F2582" t="s">
        <v>271</v>
      </c>
      <c r="G2582" t="s">
        <v>9</v>
      </c>
      <c r="H2582" s="1">
        <v>175</v>
      </c>
      <c r="I2582" s="1">
        <v>175</v>
      </c>
      <c r="J2582" s="1">
        <v>0.45618556701030899</v>
      </c>
      <c r="K2582" s="1">
        <v>0.45618556701030899</v>
      </c>
      <c r="L2582" t="s">
        <v>9</v>
      </c>
      <c r="M2582" t="s">
        <v>9</v>
      </c>
      <c r="N2582" t="s">
        <v>357</v>
      </c>
    </row>
    <row r="2583" spans="1:14" x14ac:dyDescent="0.25">
      <c r="A2583" t="s">
        <v>8</v>
      </c>
      <c r="B2583" t="s">
        <v>104</v>
      </c>
      <c r="C2583" t="s">
        <v>9</v>
      </c>
      <c r="D2583" t="s">
        <v>269</v>
      </c>
      <c r="E2583" t="s">
        <v>242</v>
      </c>
      <c r="F2583" t="s">
        <v>239</v>
      </c>
      <c r="G2583" t="s">
        <v>9</v>
      </c>
      <c r="H2583" s="1">
        <v>-1</v>
      </c>
      <c r="I2583" s="1">
        <v>0</v>
      </c>
      <c r="J2583" s="1">
        <v>-0.01</v>
      </c>
      <c r="K2583" s="1">
        <v>0</v>
      </c>
      <c r="L2583" t="s">
        <v>9</v>
      </c>
      <c r="M2583" t="s">
        <v>9</v>
      </c>
      <c r="N2583" t="s">
        <v>357</v>
      </c>
    </row>
    <row r="2584" spans="1:14" x14ac:dyDescent="0.25">
      <c r="A2584" t="s">
        <v>8</v>
      </c>
      <c r="B2584" t="s">
        <v>104</v>
      </c>
      <c r="C2584" t="s">
        <v>9</v>
      </c>
      <c r="D2584" t="s">
        <v>269</v>
      </c>
      <c r="E2584" t="s">
        <v>166</v>
      </c>
      <c r="F2584" t="s">
        <v>253</v>
      </c>
      <c r="G2584" t="s">
        <v>9</v>
      </c>
      <c r="H2584" s="1">
        <v>105</v>
      </c>
      <c r="I2584" s="1">
        <v>105</v>
      </c>
      <c r="J2584" s="1">
        <v>0.27061855670103102</v>
      </c>
      <c r="K2584" s="1">
        <v>0.27061855670103102</v>
      </c>
      <c r="L2584" t="s">
        <v>9</v>
      </c>
      <c r="M2584" t="s">
        <v>9</v>
      </c>
      <c r="N2584" t="s">
        <v>357</v>
      </c>
    </row>
    <row r="2585" spans="1:14" x14ac:dyDescent="0.25">
      <c r="A2585" t="s">
        <v>8</v>
      </c>
      <c r="B2585" t="s">
        <v>104</v>
      </c>
      <c r="C2585" t="s">
        <v>9</v>
      </c>
      <c r="D2585" t="s">
        <v>269</v>
      </c>
      <c r="E2585" t="s">
        <v>180</v>
      </c>
      <c r="F2585" t="s">
        <v>219</v>
      </c>
      <c r="G2585" t="s">
        <v>216</v>
      </c>
      <c r="H2585" s="1">
        <v>-1</v>
      </c>
      <c r="I2585" s="1">
        <v>0</v>
      </c>
      <c r="J2585" s="1">
        <v>-0.01</v>
      </c>
      <c r="K2585" s="1">
        <v>0</v>
      </c>
      <c r="L2585" t="s">
        <v>9</v>
      </c>
      <c r="M2585" t="s">
        <v>9</v>
      </c>
      <c r="N2585" t="s">
        <v>357</v>
      </c>
    </row>
    <row r="2586" spans="1:14" x14ac:dyDescent="0.25">
      <c r="A2586" t="s">
        <v>8</v>
      </c>
      <c r="B2586" t="s">
        <v>104</v>
      </c>
      <c r="C2586" t="s">
        <v>9</v>
      </c>
      <c r="D2586" t="s">
        <v>269</v>
      </c>
      <c r="E2586" t="s">
        <v>257</v>
      </c>
      <c r="F2586" t="s">
        <v>259</v>
      </c>
      <c r="G2586" t="s">
        <v>9</v>
      </c>
      <c r="H2586" s="1">
        <v>110</v>
      </c>
      <c r="I2586" s="1">
        <v>110</v>
      </c>
      <c r="J2586" s="1">
        <v>0.28350515463917503</v>
      </c>
      <c r="K2586" s="1">
        <v>0.28350515463917503</v>
      </c>
      <c r="L2586" t="s">
        <v>9</v>
      </c>
      <c r="M2586" t="s">
        <v>9</v>
      </c>
      <c r="N2586" t="s">
        <v>357</v>
      </c>
    </row>
    <row r="2587" spans="1:14" x14ac:dyDescent="0.25">
      <c r="A2587" t="s">
        <v>8</v>
      </c>
      <c r="B2587" t="s">
        <v>104</v>
      </c>
      <c r="C2587" t="s">
        <v>9</v>
      </c>
      <c r="D2587" t="s">
        <v>269</v>
      </c>
      <c r="E2587" t="s">
        <v>257</v>
      </c>
      <c r="F2587" t="s">
        <v>260</v>
      </c>
      <c r="G2587" t="s">
        <v>9</v>
      </c>
      <c r="H2587" s="1">
        <v>130</v>
      </c>
      <c r="I2587" s="1">
        <v>130</v>
      </c>
      <c r="J2587" s="1">
        <v>0.34020618556700999</v>
      </c>
      <c r="K2587" s="1">
        <v>0.34020618556700999</v>
      </c>
      <c r="L2587" t="s">
        <v>9</v>
      </c>
      <c r="M2587" t="s">
        <v>9</v>
      </c>
      <c r="N2587" t="s">
        <v>357</v>
      </c>
    </row>
    <row r="2588" spans="1:14" x14ac:dyDescent="0.25">
      <c r="A2588" t="s">
        <v>8</v>
      </c>
      <c r="B2588" t="s">
        <v>104</v>
      </c>
      <c r="C2588" t="s">
        <v>9</v>
      </c>
      <c r="D2588" t="s">
        <v>269</v>
      </c>
      <c r="E2588" t="s">
        <v>257</v>
      </c>
      <c r="F2588" t="s">
        <v>228</v>
      </c>
      <c r="G2588" t="s">
        <v>9</v>
      </c>
      <c r="H2588" s="1">
        <v>-1</v>
      </c>
      <c r="I2588" s="1">
        <v>0</v>
      </c>
      <c r="J2588" s="1">
        <v>-0.01</v>
      </c>
      <c r="K2588" s="1">
        <v>0</v>
      </c>
      <c r="L2588" t="s">
        <v>9</v>
      </c>
      <c r="M2588" t="s">
        <v>9</v>
      </c>
      <c r="N2588" t="s">
        <v>357</v>
      </c>
    </row>
    <row r="2589" spans="1:14" x14ac:dyDescent="0.25">
      <c r="A2589" t="s">
        <v>8</v>
      </c>
      <c r="B2589" t="s">
        <v>104</v>
      </c>
      <c r="C2589" t="s">
        <v>9</v>
      </c>
      <c r="D2589" t="s">
        <v>269</v>
      </c>
      <c r="E2589" t="s">
        <v>166</v>
      </c>
      <c r="F2589" t="s">
        <v>169</v>
      </c>
      <c r="G2589" t="s">
        <v>9</v>
      </c>
      <c r="H2589" s="1">
        <v>235</v>
      </c>
      <c r="I2589" s="1">
        <v>235</v>
      </c>
      <c r="J2589" s="1">
        <v>0.60567010309278302</v>
      </c>
      <c r="K2589" s="1">
        <v>0.60567010309278302</v>
      </c>
      <c r="L2589" t="s">
        <v>9</v>
      </c>
      <c r="M2589" t="s">
        <v>9</v>
      </c>
      <c r="N2589" t="s">
        <v>357</v>
      </c>
    </row>
    <row r="2590" spans="1:14" x14ac:dyDescent="0.25">
      <c r="A2590" t="s">
        <v>8</v>
      </c>
      <c r="B2590" t="s">
        <v>104</v>
      </c>
      <c r="C2590" t="s">
        <v>9</v>
      </c>
      <c r="D2590" t="s">
        <v>269</v>
      </c>
      <c r="E2590" t="s">
        <v>353</v>
      </c>
      <c r="F2590" t="s">
        <v>15</v>
      </c>
      <c r="G2590" t="s">
        <v>9</v>
      </c>
      <c r="H2590" s="1">
        <v>-1</v>
      </c>
      <c r="I2590" s="1">
        <v>0</v>
      </c>
      <c r="J2590" s="1">
        <v>-0.01</v>
      </c>
      <c r="K2590" s="1">
        <v>0</v>
      </c>
      <c r="L2590" t="s">
        <v>9</v>
      </c>
      <c r="M2590" t="s">
        <v>9</v>
      </c>
      <c r="N2590" t="s">
        <v>357</v>
      </c>
    </row>
    <row r="2591" spans="1:14" x14ac:dyDescent="0.25">
      <c r="A2591" t="s">
        <v>8</v>
      </c>
      <c r="B2591" t="s">
        <v>104</v>
      </c>
      <c r="C2591" t="s">
        <v>9</v>
      </c>
      <c r="D2591" t="s">
        <v>269</v>
      </c>
      <c r="E2591" t="s">
        <v>257</v>
      </c>
      <c r="F2591" t="s">
        <v>261</v>
      </c>
      <c r="G2591" t="s">
        <v>9</v>
      </c>
      <c r="H2591" s="1">
        <v>75</v>
      </c>
      <c r="I2591" s="1">
        <v>75</v>
      </c>
      <c r="J2591" s="1">
        <v>0.19072164948453599</v>
      </c>
      <c r="K2591" s="1">
        <v>0.19072164948453599</v>
      </c>
      <c r="L2591" t="s">
        <v>9</v>
      </c>
      <c r="M2591" t="s">
        <v>9</v>
      </c>
      <c r="N2591" t="s">
        <v>357</v>
      </c>
    </row>
    <row r="2592" spans="1:14" x14ac:dyDescent="0.25">
      <c r="A2592" t="s">
        <v>8</v>
      </c>
      <c r="B2592" t="s">
        <v>104</v>
      </c>
      <c r="C2592" t="s">
        <v>9</v>
      </c>
      <c r="D2592" t="s">
        <v>269</v>
      </c>
      <c r="E2592" t="s">
        <v>168</v>
      </c>
      <c r="F2592" t="s">
        <v>248</v>
      </c>
      <c r="G2592" t="s">
        <v>9</v>
      </c>
      <c r="H2592" s="1">
        <v>-1</v>
      </c>
      <c r="I2592" s="1">
        <v>0</v>
      </c>
      <c r="J2592" s="1">
        <v>-0.01</v>
      </c>
      <c r="K2592" s="1">
        <v>0</v>
      </c>
      <c r="L2592" t="s">
        <v>9</v>
      </c>
      <c r="M2592" t="s">
        <v>9</v>
      </c>
      <c r="N2592" t="s">
        <v>357</v>
      </c>
    </row>
    <row r="2593" spans="1:14" x14ac:dyDescent="0.25">
      <c r="A2593" t="s">
        <v>8</v>
      </c>
      <c r="B2593" t="s">
        <v>104</v>
      </c>
      <c r="C2593" t="s">
        <v>9</v>
      </c>
      <c r="D2593" t="s">
        <v>269</v>
      </c>
      <c r="E2593" t="s">
        <v>168</v>
      </c>
      <c r="F2593" t="s">
        <v>273</v>
      </c>
      <c r="G2593" t="s">
        <v>9</v>
      </c>
      <c r="H2593" s="1">
        <v>135</v>
      </c>
      <c r="I2593" s="1">
        <v>135</v>
      </c>
      <c r="J2593" s="1">
        <v>0.347938144329897</v>
      </c>
      <c r="K2593" s="1">
        <v>0.347938144329897</v>
      </c>
      <c r="L2593" t="s">
        <v>9</v>
      </c>
      <c r="M2593" t="s">
        <v>9</v>
      </c>
      <c r="N2593" t="s">
        <v>357</v>
      </c>
    </row>
    <row r="2594" spans="1:14" x14ac:dyDescent="0.25">
      <c r="A2594" t="s">
        <v>8</v>
      </c>
      <c r="B2594" t="s">
        <v>104</v>
      </c>
      <c r="C2594" t="s">
        <v>9</v>
      </c>
      <c r="D2594" t="s">
        <v>269</v>
      </c>
      <c r="E2594" t="s">
        <v>257</v>
      </c>
      <c r="F2594" t="s">
        <v>280</v>
      </c>
      <c r="G2594" t="s">
        <v>9</v>
      </c>
      <c r="H2594" s="1">
        <v>-1</v>
      </c>
      <c r="I2594" s="1">
        <v>0</v>
      </c>
      <c r="J2594" s="1">
        <v>-0.01</v>
      </c>
      <c r="K2594" s="1">
        <v>0</v>
      </c>
      <c r="L2594" t="s">
        <v>9</v>
      </c>
      <c r="M2594" t="s">
        <v>9</v>
      </c>
      <c r="N2594" t="s">
        <v>357</v>
      </c>
    </row>
    <row r="2595" spans="1:14" x14ac:dyDescent="0.25">
      <c r="A2595" t="s">
        <v>8</v>
      </c>
      <c r="B2595" t="s">
        <v>104</v>
      </c>
      <c r="C2595" t="s">
        <v>9</v>
      </c>
      <c r="D2595" t="s">
        <v>269</v>
      </c>
      <c r="E2595" t="s">
        <v>353</v>
      </c>
      <c r="F2595" t="s">
        <v>16</v>
      </c>
      <c r="G2595" t="s">
        <v>9</v>
      </c>
      <c r="H2595" s="1">
        <v>-1</v>
      </c>
      <c r="I2595" s="1">
        <v>0</v>
      </c>
      <c r="J2595" s="1">
        <v>-0.01</v>
      </c>
      <c r="K2595" s="1">
        <v>0</v>
      </c>
      <c r="L2595" t="s">
        <v>9</v>
      </c>
      <c r="M2595" t="s">
        <v>9</v>
      </c>
      <c r="N2595" t="s">
        <v>357</v>
      </c>
    </row>
    <row r="2596" spans="1:14" x14ac:dyDescent="0.25">
      <c r="A2596" t="s">
        <v>8</v>
      </c>
      <c r="B2596" t="s">
        <v>104</v>
      </c>
      <c r="C2596" t="s">
        <v>9</v>
      </c>
      <c r="D2596" t="s">
        <v>269</v>
      </c>
      <c r="E2596" t="s">
        <v>257</v>
      </c>
      <c r="F2596" t="s">
        <v>258</v>
      </c>
      <c r="G2596" t="s">
        <v>9</v>
      </c>
      <c r="H2596" s="1">
        <v>35</v>
      </c>
      <c r="I2596" s="1">
        <v>35</v>
      </c>
      <c r="J2596" s="1">
        <v>9.0206185567010294E-2</v>
      </c>
      <c r="K2596" s="1">
        <v>9.0206185567010294E-2</v>
      </c>
      <c r="L2596" t="s">
        <v>9</v>
      </c>
      <c r="M2596" t="s">
        <v>9</v>
      </c>
      <c r="N2596" t="s">
        <v>357</v>
      </c>
    </row>
    <row r="2597" spans="1:14" x14ac:dyDescent="0.25">
      <c r="A2597" t="s">
        <v>8</v>
      </c>
      <c r="B2597" t="s">
        <v>104</v>
      </c>
      <c r="C2597" t="s">
        <v>9</v>
      </c>
      <c r="D2597" t="s">
        <v>269</v>
      </c>
      <c r="E2597" t="s">
        <v>242</v>
      </c>
      <c r="F2597" t="s">
        <v>237</v>
      </c>
      <c r="G2597" t="s">
        <v>9</v>
      </c>
      <c r="H2597" s="1">
        <v>-1</v>
      </c>
      <c r="I2597" s="1">
        <v>0</v>
      </c>
      <c r="J2597" s="1">
        <v>-0.01</v>
      </c>
      <c r="K2597" s="1">
        <v>0</v>
      </c>
      <c r="L2597" t="s">
        <v>9</v>
      </c>
      <c r="M2597" t="s">
        <v>9</v>
      </c>
      <c r="N2597" t="s">
        <v>357</v>
      </c>
    </row>
    <row r="2598" spans="1:14" x14ac:dyDescent="0.25">
      <c r="A2598" t="s">
        <v>8</v>
      </c>
      <c r="B2598" t="s">
        <v>105</v>
      </c>
      <c r="C2598" t="s">
        <v>9</v>
      </c>
      <c r="D2598" t="s">
        <v>140</v>
      </c>
      <c r="E2598" t="s">
        <v>353</v>
      </c>
      <c r="F2598" t="s">
        <v>228</v>
      </c>
      <c r="G2598" t="s">
        <v>9</v>
      </c>
      <c r="H2598" s="1">
        <v>10</v>
      </c>
      <c r="I2598" s="1">
        <v>10</v>
      </c>
      <c r="J2598" s="1">
        <v>2.6905829596412599E-2</v>
      </c>
      <c r="K2598" s="1">
        <v>2.6905829596412599E-2</v>
      </c>
      <c r="L2598" t="s">
        <v>9</v>
      </c>
      <c r="M2598" t="s">
        <v>9</v>
      </c>
      <c r="N2598" t="s">
        <v>357</v>
      </c>
    </row>
    <row r="2599" spans="1:14" x14ac:dyDescent="0.25">
      <c r="A2599" t="s">
        <v>8</v>
      </c>
      <c r="B2599" t="s">
        <v>105</v>
      </c>
      <c r="C2599" t="s">
        <v>9</v>
      </c>
      <c r="D2599" t="s">
        <v>140</v>
      </c>
      <c r="E2599" t="s">
        <v>166</v>
      </c>
      <c r="F2599" t="s">
        <v>253</v>
      </c>
      <c r="G2599" t="s">
        <v>9</v>
      </c>
      <c r="H2599" s="1">
        <v>-1</v>
      </c>
      <c r="I2599" s="1">
        <v>0</v>
      </c>
      <c r="J2599" s="1">
        <v>-0.01</v>
      </c>
      <c r="K2599" s="1">
        <v>0</v>
      </c>
      <c r="L2599" t="s">
        <v>9</v>
      </c>
      <c r="M2599" t="s">
        <v>9</v>
      </c>
      <c r="N2599" t="s">
        <v>357</v>
      </c>
    </row>
    <row r="2600" spans="1:14" x14ac:dyDescent="0.25">
      <c r="A2600" t="s">
        <v>8</v>
      </c>
      <c r="B2600" t="s">
        <v>105</v>
      </c>
      <c r="C2600" t="s">
        <v>9</v>
      </c>
      <c r="D2600" t="s">
        <v>140</v>
      </c>
      <c r="E2600" t="s">
        <v>166</v>
      </c>
      <c r="F2600" t="s">
        <v>254</v>
      </c>
      <c r="G2600" t="s">
        <v>9</v>
      </c>
      <c r="H2600" s="1">
        <v>-1</v>
      </c>
      <c r="I2600" s="1">
        <v>0</v>
      </c>
      <c r="J2600" s="1">
        <v>-0.01</v>
      </c>
      <c r="K2600" s="1">
        <v>0</v>
      </c>
      <c r="L2600" t="s">
        <v>9</v>
      </c>
      <c r="M2600" t="s">
        <v>9</v>
      </c>
      <c r="N2600" t="s">
        <v>357</v>
      </c>
    </row>
    <row r="2601" spans="1:14" x14ac:dyDescent="0.25">
      <c r="A2601" t="s">
        <v>8</v>
      </c>
      <c r="B2601" t="s">
        <v>105</v>
      </c>
      <c r="C2601" t="s">
        <v>9</v>
      </c>
      <c r="D2601" t="s">
        <v>140</v>
      </c>
      <c r="E2601" t="s">
        <v>168</v>
      </c>
      <c r="F2601" t="s">
        <v>248</v>
      </c>
      <c r="G2601" t="s">
        <v>9</v>
      </c>
      <c r="H2601" s="1">
        <v>-1</v>
      </c>
      <c r="I2601" s="1">
        <v>0</v>
      </c>
      <c r="J2601" s="1">
        <v>-0.01</v>
      </c>
      <c r="K2601" s="1">
        <v>0</v>
      </c>
      <c r="L2601" t="s">
        <v>9</v>
      </c>
      <c r="M2601" t="s">
        <v>9</v>
      </c>
      <c r="N2601" t="s">
        <v>357</v>
      </c>
    </row>
    <row r="2602" spans="1:14" x14ac:dyDescent="0.25">
      <c r="A2602" t="s">
        <v>8</v>
      </c>
      <c r="B2602" t="s">
        <v>105</v>
      </c>
      <c r="C2602" t="s">
        <v>9</v>
      </c>
      <c r="D2602" t="s">
        <v>140</v>
      </c>
      <c r="E2602" t="s">
        <v>229</v>
      </c>
      <c r="F2602" t="s">
        <v>231</v>
      </c>
      <c r="G2602" t="s">
        <v>9</v>
      </c>
      <c r="H2602" s="1">
        <v>355</v>
      </c>
      <c r="I2602" s="1">
        <v>355</v>
      </c>
      <c r="J2602" s="1">
        <v>0.80044843049327397</v>
      </c>
      <c r="K2602" s="1">
        <v>0.80044843049327397</v>
      </c>
      <c r="L2602" t="s">
        <v>9</v>
      </c>
      <c r="M2602" t="s">
        <v>9</v>
      </c>
      <c r="N2602" t="s">
        <v>357</v>
      </c>
    </row>
    <row r="2603" spans="1:14" x14ac:dyDescent="0.25">
      <c r="A2603" t="s">
        <v>8</v>
      </c>
      <c r="B2603" t="s">
        <v>105</v>
      </c>
      <c r="C2603" t="s">
        <v>9</v>
      </c>
      <c r="D2603" t="s">
        <v>140</v>
      </c>
      <c r="E2603" t="s">
        <v>168</v>
      </c>
      <c r="F2603" t="s">
        <v>272</v>
      </c>
      <c r="G2603" t="s">
        <v>9</v>
      </c>
      <c r="H2603" s="1">
        <v>35</v>
      </c>
      <c r="I2603" s="1">
        <v>35</v>
      </c>
      <c r="J2603" s="1">
        <v>7.3991031390134507E-2</v>
      </c>
      <c r="K2603" s="1">
        <v>7.3991031390134507E-2</v>
      </c>
      <c r="L2603" t="s">
        <v>9</v>
      </c>
      <c r="M2603" t="s">
        <v>9</v>
      </c>
      <c r="N2603" t="s">
        <v>357</v>
      </c>
    </row>
    <row r="2604" spans="1:14" x14ac:dyDescent="0.25">
      <c r="A2604" t="s">
        <v>8</v>
      </c>
      <c r="B2604" t="s">
        <v>105</v>
      </c>
      <c r="C2604" t="s">
        <v>9</v>
      </c>
      <c r="D2604" t="s">
        <v>140</v>
      </c>
      <c r="E2604" t="s">
        <v>242</v>
      </c>
      <c r="F2604" t="s">
        <v>238</v>
      </c>
      <c r="G2604" t="s">
        <v>9</v>
      </c>
      <c r="H2604" s="1">
        <v>-1</v>
      </c>
      <c r="I2604" s="1">
        <v>0</v>
      </c>
      <c r="J2604" s="1">
        <v>-0.01</v>
      </c>
      <c r="K2604" s="1">
        <v>0</v>
      </c>
      <c r="L2604" t="s">
        <v>9</v>
      </c>
      <c r="M2604" t="s">
        <v>9</v>
      </c>
      <c r="N2604" t="s">
        <v>357</v>
      </c>
    </row>
    <row r="2605" spans="1:14" x14ac:dyDescent="0.25">
      <c r="A2605" t="s">
        <v>8</v>
      </c>
      <c r="B2605" t="s">
        <v>105</v>
      </c>
      <c r="C2605" t="s">
        <v>9</v>
      </c>
      <c r="D2605" t="s">
        <v>140</v>
      </c>
      <c r="E2605" t="s">
        <v>10</v>
      </c>
      <c r="F2605" t="s">
        <v>240</v>
      </c>
      <c r="G2605" t="s">
        <v>9</v>
      </c>
      <c r="H2605" s="1">
        <v>1</v>
      </c>
      <c r="I2605" s="1" t="s">
        <v>9</v>
      </c>
      <c r="J2605" s="1" t="s">
        <v>9</v>
      </c>
      <c r="K2605" s="1" t="s">
        <v>9</v>
      </c>
      <c r="L2605" t="s">
        <v>9</v>
      </c>
      <c r="M2605" t="s">
        <v>9</v>
      </c>
      <c r="N2605" t="s">
        <v>357</v>
      </c>
    </row>
    <row r="2606" spans="1:14" x14ac:dyDescent="0.25">
      <c r="A2606" t="s">
        <v>8</v>
      </c>
      <c r="B2606" t="s">
        <v>105</v>
      </c>
      <c r="C2606" t="s">
        <v>9</v>
      </c>
      <c r="D2606" t="s">
        <v>140</v>
      </c>
      <c r="E2606" t="s">
        <v>242</v>
      </c>
      <c r="F2606" t="s">
        <v>235</v>
      </c>
      <c r="G2606" t="s">
        <v>9</v>
      </c>
      <c r="H2606" s="1">
        <v>-1</v>
      </c>
      <c r="I2606" s="1">
        <v>0</v>
      </c>
      <c r="J2606" s="1">
        <v>-0.01</v>
      </c>
      <c r="K2606" s="1">
        <v>0</v>
      </c>
      <c r="L2606" t="s">
        <v>9</v>
      </c>
      <c r="M2606" t="s">
        <v>9</v>
      </c>
      <c r="N2606" t="s">
        <v>357</v>
      </c>
    </row>
    <row r="2607" spans="1:14" x14ac:dyDescent="0.25">
      <c r="A2607" t="s">
        <v>8</v>
      </c>
      <c r="B2607" t="s">
        <v>105</v>
      </c>
      <c r="C2607" t="s">
        <v>9</v>
      </c>
      <c r="D2607" t="s">
        <v>140</v>
      </c>
      <c r="E2607" t="s">
        <v>232</v>
      </c>
      <c r="F2607" t="s">
        <v>9</v>
      </c>
      <c r="G2607" t="s">
        <v>9</v>
      </c>
      <c r="H2607" s="1">
        <v>445</v>
      </c>
      <c r="I2607" s="1">
        <v>445</v>
      </c>
      <c r="J2607" s="1">
        <v>1</v>
      </c>
      <c r="K2607" s="1">
        <v>1</v>
      </c>
      <c r="L2607" t="s">
        <v>9</v>
      </c>
      <c r="M2607" t="s">
        <v>9</v>
      </c>
      <c r="N2607" t="s">
        <v>357</v>
      </c>
    </row>
    <row r="2608" spans="1:14" x14ac:dyDescent="0.25">
      <c r="A2608" t="s">
        <v>8</v>
      </c>
      <c r="B2608" t="s">
        <v>105</v>
      </c>
      <c r="C2608" t="s">
        <v>9</v>
      </c>
      <c r="D2608" t="s">
        <v>140</v>
      </c>
      <c r="E2608" t="s">
        <v>229</v>
      </c>
      <c r="F2608" t="s">
        <v>217</v>
      </c>
      <c r="G2608" t="s">
        <v>9</v>
      </c>
      <c r="H2608" s="1">
        <v>-1</v>
      </c>
      <c r="I2608" s="1">
        <v>0</v>
      </c>
      <c r="J2608" s="1">
        <v>-0.01</v>
      </c>
      <c r="K2608" s="1">
        <v>0</v>
      </c>
      <c r="L2608" t="s">
        <v>9</v>
      </c>
      <c r="M2608" t="s">
        <v>9</v>
      </c>
      <c r="N2608" t="s">
        <v>357</v>
      </c>
    </row>
    <row r="2609" spans="1:14" x14ac:dyDescent="0.25">
      <c r="A2609" t="s">
        <v>8</v>
      </c>
      <c r="B2609" t="s">
        <v>105</v>
      </c>
      <c r="C2609" t="s">
        <v>9</v>
      </c>
      <c r="D2609" t="s">
        <v>140</v>
      </c>
      <c r="E2609" t="s">
        <v>168</v>
      </c>
      <c r="F2609" t="s">
        <v>271</v>
      </c>
      <c r="G2609" t="s">
        <v>9</v>
      </c>
      <c r="H2609" s="1">
        <v>270</v>
      </c>
      <c r="I2609" s="1">
        <v>270</v>
      </c>
      <c r="J2609" s="1">
        <v>0.60986547085201803</v>
      </c>
      <c r="K2609" s="1">
        <v>0.60986547085201803</v>
      </c>
      <c r="L2609" t="s">
        <v>9</v>
      </c>
      <c r="M2609" t="s">
        <v>9</v>
      </c>
      <c r="N2609" t="s">
        <v>357</v>
      </c>
    </row>
    <row r="2610" spans="1:14" x14ac:dyDescent="0.25">
      <c r="A2610" t="s">
        <v>8</v>
      </c>
      <c r="B2610" t="s">
        <v>105</v>
      </c>
      <c r="C2610" t="s">
        <v>9</v>
      </c>
      <c r="D2610" t="s">
        <v>140</v>
      </c>
      <c r="E2610" t="s">
        <v>257</v>
      </c>
      <c r="F2610" t="s">
        <v>260</v>
      </c>
      <c r="G2610" t="s">
        <v>9</v>
      </c>
      <c r="H2610" s="1">
        <v>120</v>
      </c>
      <c r="I2610" s="1">
        <v>120</v>
      </c>
      <c r="J2610" s="1">
        <v>0.26457399103139001</v>
      </c>
      <c r="K2610" s="1">
        <v>0.26457399103139001</v>
      </c>
      <c r="L2610" t="s">
        <v>9</v>
      </c>
      <c r="M2610" t="s">
        <v>9</v>
      </c>
      <c r="N2610" t="s">
        <v>357</v>
      </c>
    </row>
    <row r="2611" spans="1:14" x14ac:dyDescent="0.25">
      <c r="A2611" t="s">
        <v>8</v>
      </c>
      <c r="B2611" t="s">
        <v>105</v>
      </c>
      <c r="C2611" t="s">
        <v>9</v>
      </c>
      <c r="D2611" t="s">
        <v>140</v>
      </c>
      <c r="E2611" t="s">
        <v>257</v>
      </c>
      <c r="F2611" t="s">
        <v>258</v>
      </c>
      <c r="G2611" t="s">
        <v>9</v>
      </c>
      <c r="H2611">
        <v>105</v>
      </c>
      <c r="I2611">
        <v>105</v>
      </c>
      <c r="J2611">
        <v>0.23766816143497799</v>
      </c>
      <c r="K2611">
        <v>0.23766816143497799</v>
      </c>
      <c r="L2611" s="1" t="s">
        <v>9</v>
      </c>
      <c r="M2611" s="1" t="s">
        <v>9</v>
      </c>
      <c r="N2611" t="s">
        <v>357</v>
      </c>
    </row>
    <row r="2612" spans="1:14" x14ac:dyDescent="0.25">
      <c r="A2612" t="s">
        <v>8</v>
      </c>
      <c r="B2612" t="s">
        <v>105</v>
      </c>
      <c r="C2612" t="s">
        <v>9</v>
      </c>
      <c r="D2612" t="s">
        <v>140</v>
      </c>
      <c r="E2612" t="s">
        <v>229</v>
      </c>
      <c r="F2612" t="s">
        <v>230</v>
      </c>
      <c r="G2612" t="s">
        <v>9</v>
      </c>
      <c r="H2612">
        <v>85</v>
      </c>
      <c r="I2612">
        <v>85</v>
      </c>
      <c r="J2612">
        <v>0.19058295964125599</v>
      </c>
      <c r="K2612">
        <v>0.19058295964125599</v>
      </c>
      <c r="L2612" s="1" t="s">
        <v>9</v>
      </c>
      <c r="M2612" s="1" t="s">
        <v>9</v>
      </c>
      <c r="N2612" t="s">
        <v>357</v>
      </c>
    </row>
    <row r="2613" spans="1:14" x14ac:dyDescent="0.25">
      <c r="A2613" t="s">
        <v>8</v>
      </c>
      <c r="B2613" t="s">
        <v>105</v>
      </c>
      <c r="C2613" t="s">
        <v>9</v>
      </c>
      <c r="D2613" t="s">
        <v>140</v>
      </c>
      <c r="E2613" t="s">
        <v>166</v>
      </c>
      <c r="F2613" t="s">
        <v>170</v>
      </c>
      <c r="G2613" t="s">
        <v>9</v>
      </c>
      <c r="H2613">
        <v>20</v>
      </c>
      <c r="I2613">
        <v>20</v>
      </c>
      <c r="J2613">
        <v>4.4843049327354299E-2</v>
      </c>
      <c r="K2613">
        <v>4.4843049327354299E-2</v>
      </c>
      <c r="L2613" s="1" t="s">
        <v>9</v>
      </c>
      <c r="M2613" s="1" t="s">
        <v>9</v>
      </c>
      <c r="N2613" t="s">
        <v>357</v>
      </c>
    </row>
    <row r="2614" spans="1:14" x14ac:dyDescent="0.25">
      <c r="A2614" t="s">
        <v>8</v>
      </c>
      <c r="B2614" t="s">
        <v>105</v>
      </c>
      <c r="C2614" t="s">
        <v>9</v>
      </c>
      <c r="D2614" t="s">
        <v>140</v>
      </c>
      <c r="E2614" t="s">
        <v>180</v>
      </c>
      <c r="F2614" t="s">
        <v>219</v>
      </c>
      <c r="G2614" t="s">
        <v>216</v>
      </c>
      <c r="H2614" s="1">
        <v>45</v>
      </c>
      <c r="I2614" s="1">
        <v>45</v>
      </c>
      <c r="J2614" s="1">
        <v>9.6412556053811702E-2</v>
      </c>
      <c r="K2614" s="1">
        <v>9.6412556053811702E-2</v>
      </c>
      <c r="L2614" t="s">
        <v>9</v>
      </c>
      <c r="M2614" t="s">
        <v>9</v>
      </c>
      <c r="N2614" t="s">
        <v>357</v>
      </c>
    </row>
    <row r="2615" spans="1:14" x14ac:dyDescent="0.25">
      <c r="A2615" t="s">
        <v>8</v>
      </c>
      <c r="B2615" t="s">
        <v>105</v>
      </c>
      <c r="C2615" t="s">
        <v>9</v>
      </c>
      <c r="D2615" t="s">
        <v>140</v>
      </c>
      <c r="E2615" t="s">
        <v>168</v>
      </c>
      <c r="F2615" t="s">
        <v>274</v>
      </c>
      <c r="G2615" t="s">
        <v>9</v>
      </c>
      <c r="H2615" s="1">
        <v>40</v>
      </c>
      <c r="I2615" s="1">
        <v>40</v>
      </c>
      <c r="J2615" s="1">
        <v>9.1928251121076193E-2</v>
      </c>
      <c r="K2615" s="1">
        <v>9.1928251121076193E-2</v>
      </c>
      <c r="L2615" t="s">
        <v>9</v>
      </c>
      <c r="M2615" t="s">
        <v>9</v>
      </c>
      <c r="N2615" t="s">
        <v>357</v>
      </c>
    </row>
    <row r="2616" spans="1:14" x14ac:dyDescent="0.25">
      <c r="A2616" t="s">
        <v>8</v>
      </c>
      <c r="B2616" t="s">
        <v>105</v>
      </c>
      <c r="C2616" t="s">
        <v>9</v>
      </c>
      <c r="D2616" t="s">
        <v>140</v>
      </c>
      <c r="E2616" t="s">
        <v>166</v>
      </c>
      <c r="F2616" t="s">
        <v>167</v>
      </c>
      <c r="G2616" t="s">
        <v>9</v>
      </c>
      <c r="H2616" s="1">
        <v>5</v>
      </c>
      <c r="I2616" s="1">
        <v>5</v>
      </c>
      <c r="J2616" s="1">
        <v>1.34529147982063E-2</v>
      </c>
      <c r="K2616" s="1">
        <v>1.34529147982063E-2</v>
      </c>
      <c r="L2616" t="s">
        <v>9</v>
      </c>
      <c r="M2616" t="s">
        <v>9</v>
      </c>
      <c r="N2616" t="s">
        <v>357</v>
      </c>
    </row>
    <row r="2617" spans="1:14" x14ac:dyDescent="0.25">
      <c r="A2617" t="s">
        <v>8</v>
      </c>
      <c r="B2617" t="s">
        <v>105</v>
      </c>
      <c r="C2617" t="s">
        <v>9</v>
      </c>
      <c r="D2617" t="s">
        <v>140</v>
      </c>
      <c r="E2617" t="s">
        <v>242</v>
      </c>
      <c r="F2617" t="s">
        <v>237</v>
      </c>
      <c r="G2617" t="s">
        <v>9</v>
      </c>
      <c r="H2617" s="1">
        <v>-1</v>
      </c>
      <c r="I2617" s="1">
        <v>0</v>
      </c>
      <c r="J2617" s="1">
        <v>-0.01</v>
      </c>
      <c r="K2617" s="1">
        <v>0</v>
      </c>
      <c r="L2617" t="s">
        <v>9</v>
      </c>
      <c r="M2617" t="s">
        <v>9</v>
      </c>
      <c r="N2617" t="s">
        <v>357</v>
      </c>
    </row>
    <row r="2618" spans="1:14" x14ac:dyDescent="0.25">
      <c r="A2618" t="s">
        <v>8</v>
      </c>
      <c r="B2618" t="s">
        <v>105</v>
      </c>
      <c r="C2618" t="s">
        <v>9</v>
      </c>
      <c r="D2618" t="s">
        <v>140</v>
      </c>
      <c r="E2618" t="s">
        <v>257</v>
      </c>
      <c r="F2618" t="s">
        <v>261</v>
      </c>
      <c r="G2618" t="s">
        <v>9</v>
      </c>
      <c r="H2618" s="1">
        <v>50</v>
      </c>
      <c r="I2618" s="1">
        <v>50</v>
      </c>
      <c r="J2618" s="1">
        <v>0.109865470852018</v>
      </c>
      <c r="K2618" s="1">
        <v>0.109865470852018</v>
      </c>
      <c r="L2618" t="s">
        <v>9</v>
      </c>
      <c r="M2618" t="s">
        <v>9</v>
      </c>
      <c r="N2618" t="s">
        <v>357</v>
      </c>
    </row>
    <row r="2619" spans="1:14" x14ac:dyDescent="0.25">
      <c r="A2619" t="s">
        <v>8</v>
      </c>
      <c r="B2619" t="s">
        <v>105</v>
      </c>
      <c r="C2619" t="s">
        <v>9</v>
      </c>
      <c r="D2619" t="s">
        <v>140</v>
      </c>
      <c r="E2619" t="s">
        <v>242</v>
      </c>
      <c r="F2619" t="s">
        <v>234</v>
      </c>
      <c r="G2619" t="s">
        <v>9</v>
      </c>
      <c r="H2619" s="1">
        <v>-1</v>
      </c>
      <c r="I2619" s="1">
        <v>0</v>
      </c>
      <c r="J2619" s="1">
        <v>-0.01</v>
      </c>
      <c r="K2619" s="1">
        <v>0</v>
      </c>
      <c r="L2619" t="s">
        <v>9</v>
      </c>
      <c r="M2619" t="s">
        <v>9</v>
      </c>
      <c r="N2619" t="s">
        <v>357</v>
      </c>
    </row>
    <row r="2620" spans="1:14" x14ac:dyDescent="0.25">
      <c r="A2620" t="s">
        <v>8</v>
      </c>
      <c r="B2620" t="s">
        <v>105</v>
      </c>
      <c r="C2620" t="s">
        <v>9</v>
      </c>
      <c r="D2620" t="s">
        <v>140</v>
      </c>
      <c r="E2620" t="s">
        <v>165</v>
      </c>
      <c r="F2620" t="s">
        <v>9</v>
      </c>
      <c r="G2620" t="s">
        <v>9</v>
      </c>
      <c r="H2620" s="1" t="s">
        <v>9</v>
      </c>
      <c r="I2620" s="1" t="s">
        <v>9</v>
      </c>
      <c r="J2620" s="1" t="s">
        <v>9</v>
      </c>
      <c r="K2620" s="1" t="s">
        <v>9</v>
      </c>
      <c r="L2620">
        <v>27.724219999999999</v>
      </c>
      <c r="M2620">
        <v>27</v>
      </c>
      <c r="N2620" t="s">
        <v>357</v>
      </c>
    </row>
    <row r="2621" spans="1:14" x14ac:dyDescent="0.25">
      <c r="A2621" t="s">
        <v>8</v>
      </c>
      <c r="B2621" t="s">
        <v>105</v>
      </c>
      <c r="C2621" t="s">
        <v>9</v>
      </c>
      <c r="D2621" t="s">
        <v>140</v>
      </c>
      <c r="E2621" t="s">
        <v>172</v>
      </c>
      <c r="F2621" t="s">
        <v>9</v>
      </c>
      <c r="G2621" t="s">
        <v>9</v>
      </c>
      <c r="H2621" s="1" t="s">
        <v>9</v>
      </c>
      <c r="I2621" t="s">
        <v>9</v>
      </c>
      <c r="J2621" t="s">
        <v>9</v>
      </c>
      <c r="K2621" t="s">
        <v>9</v>
      </c>
      <c r="L2621">
        <v>8.1645599999999998</v>
      </c>
      <c r="M2621">
        <v>6</v>
      </c>
      <c r="N2621" t="s">
        <v>357</v>
      </c>
    </row>
    <row r="2622" spans="1:14" x14ac:dyDescent="0.25">
      <c r="A2622" t="s">
        <v>8</v>
      </c>
      <c r="B2622" t="s">
        <v>105</v>
      </c>
      <c r="C2622" t="s">
        <v>9</v>
      </c>
      <c r="D2622" t="s">
        <v>140</v>
      </c>
      <c r="E2622" t="s">
        <v>242</v>
      </c>
      <c r="F2622" t="s">
        <v>236</v>
      </c>
      <c r="G2622" t="s">
        <v>9</v>
      </c>
      <c r="H2622" s="1">
        <v>-1</v>
      </c>
      <c r="I2622" s="1">
        <v>0</v>
      </c>
      <c r="J2622" s="1">
        <v>-0.01</v>
      </c>
      <c r="K2622" s="1">
        <v>0</v>
      </c>
      <c r="L2622" t="s">
        <v>9</v>
      </c>
      <c r="M2622" t="s">
        <v>9</v>
      </c>
      <c r="N2622" t="s">
        <v>357</v>
      </c>
    </row>
    <row r="2623" spans="1:14" x14ac:dyDescent="0.25">
      <c r="A2623" t="s">
        <v>8</v>
      </c>
      <c r="B2623" t="s">
        <v>105</v>
      </c>
      <c r="C2623" t="s">
        <v>9</v>
      </c>
      <c r="D2623" t="s">
        <v>140</v>
      </c>
      <c r="E2623" t="s">
        <v>257</v>
      </c>
      <c r="F2623" t="s">
        <v>262</v>
      </c>
      <c r="G2623" t="s">
        <v>9</v>
      </c>
      <c r="H2623" s="1">
        <v>5</v>
      </c>
      <c r="I2623" s="1">
        <v>5</v>
      </c>
      <c r="J2623" s="1">
        <v>1.5695067264574002E-2</v>
      </c>
      <c r="K2623" s="1">
        <v>1.5695067264574002E-2</v>
      </c>
      <c r="L2623" t="s">
        <v>9</v>
      </c>
      <c r="M2623" t="s">
        <v>9</v>
      </c>
      <c r="N2623" t="s">
        <v>357</v>
      </c>
    </row>
    <row r="2624" spans="1:14" x14ac:dyDescent="0.25">
      <c r="A2624" t="s">
        <v>8</v>
      </c>
      <c r="B2624" t="s">
        <v>105</v>
      </c>
      <c r="C2624" t="s">
        <v>9</v>
      </c>
      <c r="D2624" t="s">
        <v>140</v>
      </c>
      <c r="E2624" t="s">
        <v>166</v>
      </c>
      <c r="F2624" t="s">
        <v>248</v>
      </c>
      <c r="G2624" t="s">
        <v>9</v>
      </c>
      <c r="H2624" s="1">
        <v>-1</v>
      </c>
      <c r="I2624" s="1">
        <v>0</v>
      </c>
      <c r="J2624" s="1">
        <v>-0.01</v>
      </c>
      <c r="K2624" s="1">
        <v>0</v>
      </c>
      <c r="L2624" t="s">
        <v>9</v>
      </c>
      <c r="M2624" t="s">
        <v>9</v>
      </c>
      <c r="N2624" t="s">
        <v>357</v>
      </c>
    </row>
    <row r="2625" spans="1:14" x14ac:dyDescent="0.25">
      <c r="A2625" t="s">
        <v>8</v>
      </c>
      <c r="B2625" t="s">
        <v>105</v>
      </c>
      <c r="C2625" t="s">
        <v>9</v>
      </c>
      <c r="D2625" t="s">
        <v>140</v>
      </c>
      <c r="E2625" t="s">
        <v>229</v>
      </c>
      <c r="F2625" t="s">
        <v>248</v>
      </c>
      <c r="G2625" t="s">
        <v>9</v>
      </c>
      <c r="H2625" s="1">
        <v>-1</v>
      </c>
      <c r="I2625" s="1">
        <v>0</v>
      </c>
      <c r="J2625" s="1">
        <v>-0.01</v>
      </c>
      <c r="K2625" s="1">
        <v>0</v>
      </c>
      <c r="L2625" t="s">
        <v>9</v>
      </c>
      <c r="M2625" t="s">
        <v>9</v>
      </c>
      <c r="N2625" t="s">
        <v>357</v>
      </c>
    </row>
    <row r="2626" spans="1:14" x14ac:dyDescent="0.25">
      <c r="A2626" t="s">
        <v>8</v>
      </c>
      <c r="B2626" t="s">
        <v>105</v>
      </c>
      <c r="C2626" t="s">
        <v>9</v>
      </c>
      <c r="D2626" t="s">
        <v>140</v>
      </c>
      <c r="E2626" t="s">
        <v>257</v>
      </c>
      <c r="F2626" t="s">
        <v>280</v>
      </c>
      <c r="G2626" t="s">
        <v>9</v>
      </c>
      <c r="H2626" s="1">
        <v>-1</v>
      </c>
      <c r="I2626" s="1">
        <v>0</v>
      </c>
      <c r="J2626" s="1">
        <v>-0.01</v>
      </c>
      <c r="K2626" s="1">
        <v>0</v>
      </c>
      <c r="L2626" t="s">
        <v>9</v>
      </c>
      <c r="M2626" t="s">
        <v>9</v>
      </c>
      <c r="N2626" t="s">
        <v>357</v>
      </c>
    </row>
    <row r="2627" spans="1:14" x14ac:dyDescent="0.25">
      <c r="A2627" t="s">
        <v>8</v>
      </c>
      <c r="B2627" t="s">
        <v>105</v>
      </c>
      <c r="C2627" t="s">
        <v>9</v>
      </c>
      <c r="D2627" t="s">
        <v>140</v>
      </c>
      <c r="E2627" t="s">
        <v>168</v>
      </c>
      <c r="F2627" t="s">
        <v>273</v>
      </c>
      <c r="G2627" t="s">
        <v>9</v>
      </c>
      <c r="H2627" s="1">
        <v>100</v>
      </c>
      <c r="I2627" s="1">
        <v>100</v>
      </c>
      <c r="J2627" s="1">
        <v>0.224215246636771</v>
      </c>
      <c r="K2627" s="1">
        <v>0.224215246636771</v>
      </c>
      <c r="L2627" t="s">
        <v>9</v>
      </c>
      <c r="M2627" t="s">
        <v>9</v>
      </c>
      <c r="N2627" t="s">
        <v>357</v>
      </c>
    </row>
    <row r="2628" spans="1:14" x14ac:dyDescent="0.25">
      <c r="A2628" t="s">
        <v>8</v>
      </c>
      <c r="B2628" t="s">
        <v>105</v>
      </c>
      <c r="C2628" t="s">
        <v>9</v>
      </c>
      <c r="D2628" t="s">
        <v>140</v>
      </c>
      <c r="E2628" t="s">
        <v>353</v>
      </c>
      <c r="F2628" t="s">
        <v>14</v>
      </c>
      <c r="G2628" t="s">
        <v>9</v>
      </c>
      <c r="H2628" s="1">
        <v>190</v>
      </c>
      <c r="I2628" s="1">
        <v>190</v>
      </c>
      <c r="J2628" s="1">
        <v>0.42600896860986498</v>
      </c>
      <c r="K2628" s="1">
        <v>0.42600896860986498</v>
      </c>
      <c r="L2628" t="s">
        <v>9</v>
      </c>
      <c r="M2628" t="s">
        <v>9</v>
      </c>
      <c r="N2628" t="s">
        <v>357</v>
      </c>
    </row>
    <row r="2629" spans="1:14" x14ac:dyDescent="0.25">
      <c r="A2629" t="s">
        <v>8</v>
      </c>
      <c r="B2629" t="s">
        <v>105</v>
      </c>
      <c r="C2629" t="s">
        <v>9</v>
      </c>
      <c r="D2629" t="s">
        <v>140</v>
      </c>
      <c r="E2629" t="s">
        <v>166</v>
      </c>
      <c r="F2629" t="s">
        <v>169</v>
      </c>
      <c r="G2629" t="s">
        <v>9</v>
      </c>
      <c r="H2629" s="1">
        <v>390</v>
      </c>
      <c r="I2629" s="1">
        <v>390</v>
      </c>
      <c r="J2629" s="1">
        <v>0.87668161434977598</v>
      </c>
      <c r="K2629" s="1">
        <v>0.87668161434977598</v>
      </c>
      <c r="L2629" t="s">
        <v>9</v>
      </c>
      <c r="M2629" t="s">
        <v>9</v>
      </c>
      <c r="N2629" t="s">
        <v>357</v>
      </c>
    </row>
    <row r="2630" spans="1:14" x14ac:dyDescent="0.25">
      <c r="A2630" t="s">
        <v>8</v>
      </c>
      <c r="B2630" t="s">
        <v>105</v>
      </c>
      <c r="C2630" t="s">
        <v>9</v>
      </c>
      <c r="D2630" t="s">
        <v>140</v>
      </c>
      <c r="E2630" t="s">
        <v>257</v>
      </c>
      <c r="F2630" t="s">
        <v>259</v>
      </c>
      <c r="G2630" t="s">
        <v>9</v>
      </c>
      <c r="H2630" s="1">
        <v>135</v>
      </c>
      <c r="I2630" s="1">
        <v>135</v>
      </c>
      <c r="J2630" s="1">
        <v>0.30269058295964102</v>
      </c>
      <c r="K2630" s="1">
        <v>0.30269058295964102</v>
      </c>
      <c r="L2630" t="s">
        <v>9</v>
      </c>
      <c r="M2630" t="s">
        <v>9</v>
      </c>
      <c r="N2630" t="s">
        <v>357</v>
      </c>
    </row>
    <row r="2631" spans="1:14" x14ac:dyDescent="0.25">
      <c r="A2631" t="s">
        <v>8</v>
      </c>
      <c r="B2631" t="s">
        <v>105</v>
      </c>
      <c r="C2631" t="s">
        <v>9</v>
      </c>
      <c r="D2631" t="s">
        <v>140</v>
      </c>
      <c r="E2631" t="s">
        <v>242</v>
      </c>
      <c r="F2631" t="s">
        <v>248</v>
      </c>
      <c r="G2631" t="s">
        <v>9</v>
      </c>
      <c r="H2631" s="1">
        <v>435</v>
      </c>
      <c r="I2631" s="1">
        <v>435</v>
      </c>
      <c r="J2631" s="1">
        <v>0.97757847533632303</v>
      </c>
      <c r="K2631" s="1">
        <v>0.97757847533632303</v>
      </c>
      <c r="L2631" t="s">
        <v>9</v>
      </c>
      <c r="M2631" t="s">
        <v>9</v>
      </c>
      <c r="N2631" t="s">
        <v>357</v>
      </c>
    </row>
    <row r="2632" spans="1:14" x14ac:dyDescent="0.25">
      <c r="A2632" t="s">
        <v>8</v>
      </c>
      <c r="B2632" t="s">
        <v>105</v>
      </c>
      <c r="C2632" t="s">
        <v>9</v>
      </c>
      <c r="D2632" t="s">
        <v>140</v>
      </c>
      <c r="E2632" t="s">
        <v>353</v>
      </c>
      <c r="F2632" t="s">
        <v>15</v>
      </c>
      <c r="G2632" t="s">
        <v>9</v>
      </c>
      <c r="H2632" s="1">
        <v>120</v>
      </c>
      <c r="I2632" s="1">
        <v>120</v>
      </c>
      <c r="J2632" s="1">
        <v>0.26681614349775801</v>
      </c>
      <c r="K2632" s="1">
        <v>0.26681614349775801</v>
      </c>
      <c r="L2632" t="s">
        <v>9</v>
      </c>
      <c r="M2632" t="s">
        <v>9</v>
      </c>
      <c r="N2632" t="s">
        <v>357</v>
      </c>
    </row>
    <row r="2633" spans="1:14" x14ac:dyDescent="0.25">
      <c r="A2633" t="s">
        <v>8</v>
      </c>
      <c r="B2633" t="s">
        <v>105</v>
      </c>
      <c r="C2633" t="s">
        <v>9</v>
      </c>
      <c r="D2633" t="s">
        <v>140</v>
      </c>
      <c r="E2633" t="s">
        <v>353</v>
      </c>
      <c r="F2633" t="s">
        <v>16</v>
      </c>
      <c r="G2633" t="s">
        <v>9</v>
      </c>
      <c r="H2633" s="1">
        <v>20</v>
      </c>
      <c r="I2633" s="1">
        <v>20</v>
      </c>
      <c r="J2633" s="1">
        <v>4.2600896860986497E-2</v>
      </c>
      <c r="K2633" s="1">
        <v>4.2600896860986497E-2</v>
      </c>
      <c r="L2633" t="s">
        <v>9</v>
      </c>
      <c r="M2633" t="s">
        <v>9</v>
      </c>
      <c r="N2633" t="s">
        <v>357</v>
      </c>
    </row>
    <row r="2634" spans="1:14" x14ac:dyDescent="0.25">
      <c r="A2634" t="s">
        <v>8</v>
      </c>
      <c r="B2634" t="s">
        <v>105</v>
      </c>
      <c r="C2634" t="s">
        <v>9</v>
      </c>
      <c r="D2634" t="s">
        <v>140</v>
      </c>
      <c r="E2634" t="s">
        <v>257</v>
      </c>
      <c r="F2634" t="s">
        <v>228</v>
      </c>
      <c r="G2634" t="s">
        <v>9</v>
      </c>
      <c r="H2634" s="1">
        <v>-1</v>
      </c>
      <c r="I2634" s="1">
        <v>0</v>
      </c>
      <c r="J2634" s="1">
        <v>-0.01</v>
      </c>
      <c r="K2634" s="1">
        <v>0</v>
      </c>
      <c r="L2634" t="s">
        <v>9</v>
      </c>
      <c r="M2634" t="s">
        <v>9</v>
      </c>
      <c r="N2634" t="s">
        <v>357</v>
      </c>
    </row>
    <row r="2635" spans="1:14" x14ac:dyDescent="0.25">
      <c r="A2635" t="s">
        <v>8</v>
      </c>
      <c r="B2635" t="s">
        <v>105</v>
      </c>
      <c r="C2635" t="s">
        <v>9</v>
      </c>
      <c r="D2635" t="s">
        <v>140</v>
      </c>
      <c r="E2635" t="s">
        <v>353</v>
      </c>
      <c r="F2635" t="s">
        <v>13</v>
      </c>
      <c r="G2635" t="s">
        <v>9</v>
      </c>
      <c r="H2635" s="1">
        <v>105</v>
      </c>
      <c r="I2635" s="1">
        <v>105</v>
      </c>
      <c r="J2635" s="1">
        <v>0.23766816143497799</v>
      </c>
      <c r="K2635" s="1">
        <v>0.23766816143497799</v>
      </c>
      <c r="L2635" t="s">
        <v>9</v>
      </c>
      <c r="M2635" t="s">
        <v>9</v>
      </c>
      <c r="N2635" t="s">
        <v>357</v>
      </c>
    </row>
    <row r="2636" spans="1:14" x14ac:dyDescent="0.25">
      <c r="A2636" t="s">
        <v>8</v>
      </c>
      <c r="B2636" t="s">
        <v>105</v>
      </c>
      <c r="C2636" t="s">
        <v>9</v>
      </c>
      <c r="D2636" t="s">
        <v>140</v>
      </c>
      <c r="E2636" t="s">
        <v>166</v>
      </c>
      <c r="F2636" t="s">
        <v>252</v>
      </c>
      <c r="G2636" t="s">
        <v>9</v>
      </c>
      <c r="H2636" s="1">
        <v>25</v>
      </c>
      <c r="I2636" s="1">
        <v>25</v>
      </c>
      <c r="J2636" s="1">
        <v>5.60538116591928E-2</v>
      </c>
      <c r="K2636" s="1">
        <v>5.60538116591928E-2</v>
      </c>
      <c r="L2636" t="s">
        <v>9</v>
      </c>
      <c r="M2636" t="s">
        <v>9</v>
      </c>
      <c r="N2636" t="s">
        <v>357</v>
      </c>
    </row>
    <row r="2637" spans="1:14" x14ac:dyDescent="0.25">
      <c r="A2637" t="s">
        <v>8</v>
      </c>
      <c r="B2637" t="s">
        <v>105</v>
      </c>
      <c r="C2637" t="s">
        <v>9</v>
      </c>
      <c r="D2637" t="s">
        <v>140</v>
      </c>
      <c r="E2637" t="s">
        <v>180</v>
      </c>
      <c r="F2637" t="s">
        <v>218</v>
      </c>
      <c r="G2637" t="s">
        <v>215</v>
      </c>
      <c r="H2637" s="1">
        <v>405</v>
      </c>
      <c r="I2637" s="1">
        <v>405</v>
      </c>
      <c r="J2637" s="1">
        <v>0.90358744394618795</v>
      </c>
      <c r="K2637" s="1">
        <v>0.90358744394618795</v>
      </c>
      <c r="L2637" t="s">
        <v>9</v>
      </c>
      <c r="M2637" t="s">
        <v>9</v>
      </c>
      <c r="N2637" t="s">
        <v>357</v>
      </c>
    </row>
    <row r="2638" spans="1:14" x14ac:dyDescent="0.25">
      <c r="A2638" t="s">
        <v>8</v>
      </c>
      <c r="B2638" t="s">
        <v>105</v>
      </c>
      <c r="C2638" t="s">
        <v>9</v>
      </c>
      <c r="D2638" t="s">
        <v>140</v>
      </c>
      <c r="E2638" t="s">
        <v>242</v>
      </c>
      <c r="F2638" t="s">
        <v>239</v>
      </c>
      <c r="G2638" t="s">
        <v>9</v>
      </c>
      <c r="H2638" s="1">
        <v>-1</v>
      </c>
      <c r="I2638" s="1">
        <v>0</v>
      </c>
      <c r="J2638" s="1">
        <v>-0.01</v>
      </c>
      <c r="K2638" s="1">
        <v>0</v>
      </c>
      <c r="L2638" t="s">
        <v>9</v>
      </c>
      <c r="M2638" t="s">
        <v>9</v>
      </c>
      <c r="N2638" t="s">
        <v>357</v>
      </c>
    </row>
    <row r="2639" spans="1:14" x14ac:dyDescent="0.25">
      <c r="A2639" t="s">
        <v>8</v>
      </c>
      <c r="B2639" t="s">
        <v>105</v>
      </c>
      <c r="C2639" t="s">
        <v>9</v>
      </c>
      <c r="D2639" t="s">
        <v>140</v>
      </c>
      <c r="E2639" t="s">
        <v>257</v>
      </c>
      <c r="F2639" t="s">
        <v>340</v>
      </c>
      <c r="G2639" t="s">
        <v>9</v>
      </c>
      <c r="H2639" s="1">
        <v>30</v>
      </c>
      <c r="I2639" s="1">
        <v>30</v>
      </c>
      <c r="J2639" s="1">
        <v>6.9506726457399096E-2</v>
      </c>
      <c r="K2639" s="1">
        <v>6.9506726457399096E-2</v>
      </c>
      <c r="L2639" t="s">
        <v>9</v>
      </c>
      <c r="M2639" t="s">
        <v>9</v>
      </c>
      <c r="N2639" t="s">
        <v>357</v>
      </c>
    </row>
    <row r="2640" spans="1:14" x14ac:dyDescent="0.25">
      <c r="A2640" t="s">
        <v>8</v>
      </c>
      <c r="B2640" t="s">
        <v>105</v>
      </c>
      <c r="C2640" t="s">
        <v>9</v>
      </c>
      <c r="D2640" t="s">
        <v>140</v>
      </c>
      <c r="E2640" t="s">
        <v>180</v>
      </c>
      <c r="F2640" t="s">
        <v>228</v>
      </c>
      <c r="G2640" t="s">
        <v>228</v>
      </c>
      <c r="H2640" s="1">
        <v>-1</v>
      </c>
      <c r="I2640" s="1">
        <v>0</v>
      </c>
      <c r="J2640" s="1">
        <v>-0.01</v>
      </c>
      <c r="K2640" s="1">
        <v>0</v>
      </c>
      <c r="L2640" t="s">
        <v>9</v>
      </c>
      <c r="M2640" t="s">
        <v>9</v>
      </c>
      <c r="N2640" t="s">
        <v>357</v>
      </c>
    </row>
    <row r="2641" spans="1:14" x14ac:dyDescent="0.25">
      <c r="A2641" t="s">
        <v>8</v>
      </c>
      <c r="B2641" t="s">
        <v>105</v>
      </c>
      <c r="C2641" t="s">
        <v>9</v>
      </c>
      <c r="D2641" t="s">
        <v>140</v>
      </c>
      <c r="E2641" t="s">
        <v>166</v>
      </c>
      <c r="F2641" t="s">
        <v>171</v>
      </c>
      <c r="G2641" t="s">
        <v>9</v>
      </c>
      <c r="H2641" s="1">
        <v>-1</v>
      </c>
      <c r="I2641" s="1">
        <v>0</v>
      </c>
      <c r="J2641" s="1">
        <v>-0.01</v>
      </c>
      <c r="K2641" s="1">
        <v>0</v>
      </c>
      <c r="L2641" t="s">
        <v>9</v>
      </c>
      <c r="M2641" t="s">
        <v>9</v>
      </c>
      <c r="N2641" t="s">
        <v>357</v>
      </c>
    </row>
    <row r="2642" spans="1:14" x14ac:dyDescent="0.25">
      <c r="A2642" t="s">
        <v>8</v>
      </c>
      <c r="B2642" t="s">
        <v>316</v>
      </c>
      <c r="C2642" t="s">
        <v>9</v>
      </c>
      <c r="D2642" t="s">
        <v>317</v>
      </c>
      <c r="E2642" t="s">
        <v>10</v>
      </c>
      <c r="F2642" t="s">
        <v>240</v>
      </c>
      <c r="G2642" t="s">
        <v>9</v>
      </c>
      <c r="H2642" s="1">
        <v>1</v>
      </c>
      <c r="I2642" s="1" t="s">
        <v>9</v>
      </c>
      <c r="J2642" s="1" t="s">
        <v>9</v>
      </c>
      <c r="K2642" s="1" t="s">
        <v>9</v>
      </c>
      <c r="L2642" t="s">
        <v>9</v>
      </c>
      <c r="M2642" t="s">
        <v>9</v>
      </c>
      <c r="N2642" t="s">
        <v>357</v>
      </c>
    </row>
    <row r="2643" spans="1:14" x14ac:dyDescent="0.25">
      <c r="A2643" t="s">
        <v>8</v>
      </c>
      <c r="B2643" t="s">
        <v>316</v>
      </c>
      <c r="C2643" t="s">
        <v>9</v>
      </c>
      <c r="D2643" t="s">
        <v>317</v>
      </c>
      <c r="E2643" t="s">
        <v>353</v>
      </c>
      <c r="F2643" t="s">
        <v>16</v>
      </c>
      <c r="G2643" t="s">
        <v>9</v>
      </c>
      <c r="H2643" s="1">
        <v>-1</v>
      </c>
      <c r="I2643" s="1">
        <v>0</v>
      </c>
      <c r="J2643" s="1">
        <v>-0.01</v>
      </c>
      <c r="K2643" s="1">
        <v>0</v>
      </c>
      <c r="L2643" t="s">
        <v>9</v>
      </c>
      <c r="M2643" t="s">
        <v>9</v>
      </c>
      <c r="N2643" t="s">
        <v>357</v>
      </c>
    </row>
    <row r="2644" spans="1:14" x14ac:dyDescent="0.25">
      <c r="A2644" t="s">
        <v>8</v>
      </c>
      <c r="B2644" t="s">
        <v>316</v>
      </c>
      <c r="C2644" t="s">
        <v>9</v>
      </c>
      <c r="D2644" t="s">
        <v>317</v>
      </c>
      <c r="E2644" t="s">
        <v>257</v>
      </c>
      <c r="F2644" t="s">
        <v>260</v>
      </c>
      <c r="G2644" t="s">
        <v>9</v>
      </c>
      <c r="H2644" s="1">
        <v>-1</v>
      </c>
      <c r="I2644" s="1">
        <v>0</v>
      </c>
      <c r="J2644" s="1">
        <v>-0.01</v>
      </c>
      <c r="K2644" s="1">
        <v>0</v>
      </c>
      <c r="L2644" t="s">
        <v>9</v>
      </c>
      <c r="M2644" t="s">
        <v>9</v>
      </c>
      <c r="N2644" t="s">
        <v>357</v>
      </c>
    </row>
    <row r="2645" spans="1:14" x14ac:dyDescent="0.25">
      <c r="A2645" t="s">
        <v>8</v>
      </c>
      <c r="B2645" t="s">
        <v>316</v>
      </c>
      <c r="C2645" t="s">
        <v>9</v>
      </c>
      <c r="D2645" t="s">
        <v>317</v>
      </c>
      <c r="E2645" t="s">
        <v>353</v>
      </c>
      <c r="F2645" t="s">
        <v>15</v>
      </c>
      <c r="G2645" t="s">
        <v>9</v>
      </c>
      <c r="H2645" s="1">
        <v>-1</v>
      </c>
      <c r="I2645" s="1">
        <v>0</v>
      </c>
      <c r="J2645" s="1">
        <v>-0.01</v>
      </c>
      <c r="K2645" s="1">
        <v>0</v>
      </c>
      <c r="L2645" t="s">
        <v>9</v>
      </c>
      <c r="M2645" t="s">
        <v>9</v>
      </c>
      <c r="N2645" t="s">
        <v>357</v>
      </c>
    </row>
    <row r="2646" spans="1:14" x14ac:dyDescent="0.25">
      <c r="A2646" t="s">
        <v>8</v>
      </c>
      <c r="B2646" t="s">
        <v>316</v>
      </c>
      <c r="C2646" t="s">
        <v>9</v>
      </c>
      <c r="D2646" t="s">
        <v>317</v>
      </c>
      <c r="E2646" t="s">
        <v>166</v>
      </c>
      <c r="F2646" t="s">
        <v>167</v>
      </c>
      <c r="G2646" t="s">
        <v>9</v>
      </c>
      <c r="H2646" s="1">
        <v>-1</v>
      </c>
      <c r="I2646" s="1">
        <v>0</v>
      </c>
      <c r="J2646" s="1">
        <v>-0.01</v>
      </c>
      <c r="K2646" s="1">
        <v>0</v>
      </c>
      <c r="L2646" t="s">
        <v>9</v>
      </c>
      <c r="M2646" t="s">
        <v>9</v>
      </c>
      <c r="N2646" t="s">
        <v>357</v>
      </c>
    </row>
    <row r="2647" spans="1:14" x14ac:dyDescent="0.25">
      <c r="A2647" t="s">
        <v>8</v>
      </c>
      <c r="B2647" t="s">
        <v>316</v>
      </c>
      <c r="C2647" t="s">
        <v>9</v>
      </c>
      <c r="D2647" t="s">
        <v>317</v>
      </c>
      <c r="E2647" t="s">
        <v>242</v>
      </c>
      <c r="F2647" t="s">
        <v>248</v>
      </c>
      <c r="G2647" t="s">
        <v>9</v>
      </c>
      <c r="H2647" s="1">
        <v>-1</v>
      </c>
      <c r="I2647" s="1">
        <v>0</v>
      </c>
      <c r="J2647" s="1">
        <v>-0.01</v>
      </c>
      <c r="K2647" s="1">
        <v>0</v>
      </c>
      <c r="L2647" t="s">
        <v>9</v>
      </c>
      <c r="M2647" t="s">
        <v>9</v>
      </c>
      <c r="N2647" t="s">
        <v>357</v>
      </c>
    </row>
    <row r="2648" spans="1:14" x14ac:dyDescent="0.25">
      <c r="A2648" t="s">
        <v>8</v>
      </c>
      <c r="B2648" t="s">
        <v>316</v>
      </c>
      <c r="C2648" t="s">
        <v>9</v>
      </c>
      <c r="D2648" t="s">
        <v>317</v>
      </c>
      <c r="E2648" t="s">
        <v>166</v>
      </c>
      <c r="F2648" t="s">
        <v>254</v>
      </c>
      <c r="G2648" t="s">
        <v>9</v>
      </c>
      <c r="H2648" s="1">
        <v>-1</v>
      </c>
      <c r="I2648" s="1">
        <v>0</v>
      </c>
      <c r="J2648" s="1">
        <v>-0.01</v>
      </c>
      <c r="K2648" s="1">
        <v>0</v>
      </c>
      <c r="L2648" t="s">
        <v>9</v>
      </c>
      <c r="M2648" t="s">
        <v>9</v>
      </c>
      <c r="N2648" t="s">
        <v>357</v>
      </c>
    </row>
    <row r="2649" spans="1:14" x14ac:dyDescent="0.25">
      <c r="A2649" t="s">
        <v>8</v>
      </c>
      <c r="B2649" t="s">
        <v>316</v>
      </c>
      <c r="C2649" t="s">
        <v>9</v>
      </c>
      <c r="D2649" t="s">
        <v>317</v>
      </c>
      <c r="E2649" t="s">
        <v>242</v>
      </c>
      <c r="F2649" t="s">
        <v>235</v>
      </c>
      <c r="G2649" t="s">
        <v>9</v>
      </c>
      <c r="H2649" s="1">
        <v>-1</v>
      </c>
      <c r="I2649" s="1">
        <v>0</v>
      </c>
      <c r="J2649" s="1">
        <v>-0.01</v>
      </c>
      <c r="K2649" s="1">
        <v>0</v>
      </c>
      <c r="L2649" t="s">
        <v>9</v>
      </c>
      <c r="M2649" t="s">
        <v>9</v>
      </c>
      <c r="N2649" t="s">
        <v>357</v>
      </c>
    </row>
    <row r="2650" spans="1:14" x14ac:dyDescent="0.25">
      <c r="A2650" t="s">
        <v>8</v>
      </c>
      <c r="B2650" t="s">
        <v>316</v>
      </c>
      <c r="C2650" t="s">
        <v>9</v>
      </c>
      <c r="D2650" t="s">
        <v>317</v>
      </c>
      <c r="E2650" t="s">
        <v>168</v>
      </c>
      <c r="F2650" t="s">
        <v>274</v>
      </c>
      <c r="G2650" t="s">
        <v>9</v>
      </c>
      <c r="H2650" s="1">
        <v>-1</v>
      </c>
      <c r="I2650" s="1">
        <v>0</v>
      </c>
      <c r="J2650" s="1">
        <v>-0.01</v>
      </c>
      <c r="K2650" s="1">
        <v>0</v>
      </c>
      <c r="L2650" t="s">
        <v>9</v>
      </c>
      <c r="M2650" t="s">
        <v>9</v>
      </c>
      <c r="N2650" t="s">
        <v>357</v>
      </c>
    </row>
    <row r="2651" spans="1:14" x14ac:dyDescent="0.25">
      <c r="A2651" t="s">
        <v>8</v>
      </c>
      <c r="B2651" t="s">
        <v>316</v>
      </c>
      <c r="C2651" t="s">
        <v>9</v>
      </c>
      <c r="D2651" t="s">
        <v>317</v>
      </c>
      <c r="E2651" t="s">
        <v>166</v>
      </c>
      <c r="F2651" t="s">
        <v>170</v>
      </c>
      <c r="G2651" t="s">
        <v>9</v>
      </c>
      <c r="H2651" s="1">
        <v>-1</v>
      </c>
      <c r="I2651" s="1">
        <v>0</v>
      </c>
      <c r="J2651" s="1">
        <v>-0.01</v>
      </c>
      <c r="K2651" s="1">
        <v>0</v>
      </c>
      <c r="L2651" t="s">
        <v>9</v>
      </c>
      <c r="M2651" t="s">
        <v>9</v>
      </c>
      <c r="N2651" t="s">
        <v>357</v>
      </c>
    </row>
    <row r="2652" spans="1:14" x14ac:dyDescent="0.25">
      <c r="A2652" t="s">
        <v>8</v>
      </c>
      <c r="B2652" t="s">
        <v>316</v>
      </c>
      <c r="C2652" t="s">
        <v>9</v>
      </c>
      <c r="D2652" t="s">
        <v>317</v>
      </c>
      <c r="E2652" t="s">
        <v>180</v>
      </c>
      <c r="F2652" t="s">
        <v>219</v>
      </c>
      <c r="G2652" t="s">
        <v>216</v>
      </c>
      <c r="H2652" s="1">
        <v>-1</v>
      </c>
      <c r="I2652" s="1">
        <v>0</v>
      </c>
      <c r="J2652" s="1">
        <v>-0.01</v>
      </c>
      <c r="K2652" s="1">
        <v>0</v>
      </c>
      <c r="L2652" t="s">
        <v>9</v>
      </c>
      <c r="M2652" t="s">
        <v>9</v>
      </c>
      <c r="N2652" t="s">
        <v>357</v>
      </c>
    </row>
    <row r="2653" spans="1:14" x14ac:dyDescent="0.25">
      <c r="A2653" t="s">
        <v>8</v>
      </c>
      <c r="B2653" t="s">
        <v>316</v>
      </c>
      <c r="C2653" t="s">
        <v>9</v>
      </c>
      <c r="D2653" t="s">
        <v>317</v>
      </c>
      <c r="E2653" t="s">
        <v>353</v>
      </c>
      <c r="F2653" t="s">
        <v>228</v>
      </c>
      <c r="G2653" t="s">
        <v>9</v>
      </c>
      <c r="H2653" s="1">
        <v>-1</v>
      </c>
      <c r="I2653" s="1">
        <v>0</v>
      </c>
      <c r="J2653" s="1">
        <v>-0.01</v>
      </c>
      <c r="K2653" s="1">
        <v>0</v>
      </c>
      <c r="L2653" t="s">
        <v>9</v>
      </c>
      <c r="M2653" t="s">
        <v>9</v>
      </c>
      <c r="N2653" t="s">
        <v>357</v>
      </c>
    </row>
    <row r="2654" spans="1:14" x14ac:dyDescent="0.25">
      <c r="A2654" t="s">
        <v>8</v>
      </c>
      <c r="B2654" t="s">
        <v>316</v>
      </c>
      <c r="C2654" t="s">
        <v>9</v>
      </c>
      <c r="D2654" t="s">
        <v>317</v>
      </c>
      <c r="E2654" t="s">
        <v>257</v>
      </c>
      <c r="F2654" t="s">
        <v>228</v>
      </c>
      <c r="G2654" t="s">
        <v>9</v>
      </c>
      <c r="H2654" s="1">
        <v>-1</v>
      </c>
      <c r="I2654" s="1">
        <v>0</v>
      </c>
      <c r="J2654" s="1">
        <v>-0.01</v>
      </c>
      <c r="K2654" s="1">
        <v>0</v>
      </c>
      <c r="L2654" t="s">
        <v>9</v>
      </c>
      <c r="M2654" t="s">
        <v>9</v>
      </c>
      <c r="N2654" t="s">
        <v>357</v>
      </c>
    </row>
    <row r="2655" spans="1:14" x14ac:dyDescent="0.25">
      <c r="A2655" t="s">
        <v>8</v>
      </c>
      <c r="B2655" t="s">
        <v>316</v>
      </c>
      <c r="C2655" t="s">
        <v>9</v>
      </c>
      <c r="D2655" t="s">
        <v>317</v>
      </c>
      <c r="E2655" t="s">
        <v>242</v>
      </c>
      <c r="F2655" t="s">
        <v>234</v>
      </c>
      <c r="G2655" t="s">
        <v>9</v>
      </c>
      <c r="H2655" s="1">
        <v>-1</v>
      </c>
      <c r="I2655" s="1">
        <v>0</v>
      </c>
      <c r="J2655" s="1">
        <v>-0.01</v>
      </c>
      <c r="K2655" s="1">
        <v>0</v>
      </c>
      <c r="L2655" t="s">
        <v>9</v>
      </c>
      <c r="M2655" t="s">
        <v>9</v>
      </c>
      <c r="N2655" t="s">
        <v>357</v>
      </c>
    </row>
    <row r="2656" spans="1:14" x14ac:dyDescent="0.25">
      <c r="A2656" t="s">
        <v>8</v>
      </c>
      <c r="B2656" t="s">
        <v>316</v>
      </c>
      <c r="C2656" t="s">
        <v>9</v>
      </c>
      <c r="D2656" t="s">
        <v>317</v>
      </c>
      <c r="E2656" t="s">
        <v>257</v>
      </c>
      <c r="F2656" t="s">
        <v>340</v>
      </c>
      <c r="G2656" t="s">
        <v>9</v>
      </c>
      <c r="H2656" s="1">
        <v>-1</v>
      </c>
      <c r="I2656" s="1">
        <v>0</v>
      </c>
      <c r="J2656" s="1">
        <v>-0.01</v>
      </c>
      <c r="K2656" s="1">
        <v>0</v>
      </c>
      <c r="L2656" t="s">
        <v>9</v>
      </c>
      <c r="M2656" t="s">
        <v>9</v>
      </c>
      <c r="N2656" t="s">
        <v>357</v>
      </c>
    </row>
    <row r="2657" spans="1:14" x14ac:dyDescent="0.25">
      <c r="A2657" t="s">
        <v>8</v>
      </c>
      <c r="B2657" t="s">
        <v>316</v>
      </c>
      <c r="C2657" t="s">
        <v>9</v>
      </c>
      <c r="D2657" t="s">
        <v>317</v>
      </c>
      <c r="E2657" t="s">
        <v>353</v>
      </c>
      <c r="F2657" t="s">
        <v>14</v>
      </c>
      <c r="G2657" t="s">
        <v>9</v>
      </c>
      <c r="H2657">
        <v>-1</v>
      </c>
      <c r="I2657">
        <v>0</v>
      </c>
      <c r="J2657">
        <v>-0.01</v>
      </c>
      <c r="K2657">
        <v>0</v>
      </c>
      <c r="L2657" s="1" t="s">
        <v>9</v>
      </c>
      <c r="M2657" s="1" t="s">
        <v>9</v>
      </c>
      <c r="N2657" t="s">
        <v>357</v>
      </c>
    </row>
    <row r="2658" spans="1:14" x14ac:dyDescent="0.25">
      <c r="A2658" t="s">
        <v>8</v>
      </c>
      <c r="B2658" t="s">
        <v>316</v>
      </c>
      <c r="C2658" t="s">
        <v>9</v>
      </c>
      <c r="D2658" t="s">
        <v>317</v>
      </c>
      <c r="E2658" t="s">
        <v>166</v>
      </c>
      <c r="F2658" t="s">
        <v>252</v>
      </c>
      <c r="G2658" t="s">
        <v>9</v>
      </c>
      <c r="H2658">
        <v>-1</v>
      </c>
      <c r="I2658">
        <v>0</v>
      </c>
      <c r="J2658">
        <v>-0.01</v>
      </c>
      <c r="K2658">
        <v>0</v>
      </c>
      <c r="L2658" s="1" t="s">
        <v>9</v>
      </c>
      <c r="M2658" s="1" t="s">
        <v>9</v>
      </c>
      <c r="N2658" t="s">
        <v>357</v>
      </c>
    </row>
    <row r="2659" spans="1:14" x14ac:dyDescent="0.25">
      <c r="A2659" t="s">
        <v>8</v>
      </c>
      <c r="B2659" t="s">
        <v>316</v>
      </c>
      <c r="C2659" t="s">
        <v>9</v>
      </c>
      <c r="D2659" t="s">
        <v>317</v>
      </c>
      <c r="E2659" t="s">
        <v>232</v>
      </c>
      <c r="F2659" t="s">
        <v>9</v>
      </c>
      <c r="G2659" t="s">
        <v>9</v>
      </c>
      <c r="H2659" s="1">
        <v>-1</v>
      </c>
      <c r="I2659" s="1">
        <v>0</v>
      </c>
      <c r="J2659" s="1">
        <v>-0.01</v>
      </c>
      <c r="K2659" s="1">
        <v>0</v>
      </c>
      <c r="L2659" t="s">
        <v>9</v>
      </c>
      <c r="M2659" t="s">
        <v>9</v>
      </c>
      <c r="N2659" t="s">
        <v>357</v>
      </c>
    </row>
    <row r="2660" spans="1:14" x14ac:dyDescent="0.25">
      <c r="A2660" t="s">
        <v>8</v>
      </c>
      <c r="B2660" t="s">
        <v>316</v>
      </c>
      <c r="C2660" t="s">
        <v>9</v>
      </c>
      <c r="D2660" t="s">
        <v>317</v>
      </c>
      <c r="E2660" t="s">
        <v>180</v>
      </c>
      <c r="F2660" t="s">
        <v>228</v>
      </c>
      <c r="G2660" t="s">
        <v>228</v>
      </c>
      <c r="H2660" s="1">
        <v>-1</v>
      </c>
      <c r="I2660" s="1">
        <v>0</v>
      </c>
      <c r="J2660" s="1">
        <v>-0.01</v>
      </c>
      <c r="K2660" s="1">
        <v>0</v>
      </c>
      <c r="L2660" t="s">
        <v>9</v>
      </c>
      <c r="M2660" t="s">
        <v>9</v>
      </c>
      <c r="N2660" t="s">
        <v>357</v>
      </c>
    </row>
    <row r="2661" spans="1:14" x14ac:dyDescent="0.25">
      <c r="A2661" t="s">
        <v>8</v>
      </c>
      <c r="B2661" t="s">
        <v>316</v>
      </c>
      <c r="C2661" t="s">
        <v>9</v>
      </c>
      <c r="D2661" t="s">
        <v>317</v>
      </c>
      <c r="E2661" t="s">
        <v>229</v>
      </c>
      <c r="F2661" t="s">
        <v>217</v>
      </c>
      <c r="G2661" t="s">
        <v>9</v>
      </c>
      <c r="H2661" s="1">
        <v>-1</v>
      </c>
      <c r="I2661" s="1">
        <v>0</v>
      </c>
      <c r="J2661" s="1">
        <v>-0.01</v>
      </c>
      <c r="K2661" s="1">
        <v>0</v>
      </c>
      <c r="L2661" t="s">
        <v>9</v>
      </c>
      <c r="M2661" t="s">
        <v>9</v>
      </c>
      <c r="N2661" t="s">
        <v>357</v>
      </c>
    </row>
    <row r="2662" spans="1:14" x14ac:dyDescent="0.25">
      <c r="A2662" t="s">
        <v>8</v>
      </c>
      <c r="B2662" t="s">
        <v>316</v>
      </c>
      <c r="C2662" t="s">
        <v>9</v>
      </c>
      <c r="D2662" t="s">
        <v>317</v>
      </c>
      <c r="E2662" t="s">
        <v>257</v>
      </c>
      <c r="F2662" t="s">
        <v>258</v>
      </c>
      <c r="G2662" t="s">
        <v>9</v>
      </c>
      <c r="H2662" s="1">
        <v>-1</v>
      </c>
      <c r="I2662" s="1">
        <v>0</v>
      </c>
      <c r="J2662" s="1">
        <v>-0.01</v>
      </c>
      <c r="K2662" s="1">
        <v>0</v>
      </c>
      <c r="L2662" t="s">
        <v>9</v>
      </c>
      <c r="M2662" t="s">
        <v>9</v>
      </c>
      <c r="N2662" t="s">
        <v>357</v>
      </c>
    </row>
    <row r="2663" spans="1:14" x14ac:dyDescent="0.25">
      <c r="A2663" t="s">
        <v>8</v>
      </c>
      <c r="B2663" t="s">
        <v>316</v>
      </c>
      <c r="C2663" t="s">
        <v>9</v>
      </c>
      <c r="D2663" t="s">
        <v>317</v>
      </c>
      <c r="E2663" t="s">
        <v>242</v>
      </c>
      <c r="F2663" t="s">
        <v>236</v>
      </c>
      <c r="G2663" t="s">
        <v>9</v>
      </c>
      <c r="H2663" s="1">
        <v>-1</v>
      </c>
      <c r="I2663" s="1">
        <v>0</v>
      </c>
      <c r="J2663" s="1">
        <v>-0.01</v>
      </c>
      <c r="K2663" s="1">
        <v>0</v>
      </c>
      <c r="L2663" t="s">
        <v>9</v>
      </c>
      <c r="M2663" t="s">
        <v>9</v>
      </c>
      <c r="N2663" t="s">
        <v>357</v>
      </c>
    </row>
    <row r="2664" spans="1:14" x14ac:dyDescent="0.25">
      <c r="A2664" t="s">
        <v>8</v>
      </c>
      <c r="B2664" t="s">
        <v>316</v>
      </c>
      <c r="C2664" t="s">
        <v>9</v>
      </c>
      <c r="D2664" t="s">
        <v>317</v>
      </c>
      <c r="E2664" t="s">
        <v>229</v>
      </c>
      <c r="F2664" t="s">
        <v>248</v>
      </c>
      <c r="G2664" t="s">
        <v>9</v>
      </c>
      <c r="H2664" s="1">
        <v>-1</v>
      </c>
      <c r="I2664" s="1">
        <v>0</v>
      </c>
      <c r="J2664" s="1">
        <v>-0.01</v>
      </c>
      <c r="K2664" s="1">
        <v>0</v>
      </c>
      <c r="L2664" t="s">
        <v>9</v>
      </c>
      <c r="M2664" t="s">
        <v>9</v>
      </c>
      <c r="N2664" t="s">
        <v>357</v>
      </c>
    </row>
    <row r="2665" spans="1:14" x14ac:dyDescent="0.25">
      <c r="A2665" t="s">
        <v>8</v>
      </c>
      <c r="B2665" t="s">
        <v>316</v>
      </c>
      <c r="C2665" t="s">
        <v>9</v>
      </c>
      <c r="D2665" t="s">
        <v>317</v>
      </c>
      <c r="E2665" t="s">
        <v>257</v>
      </c>
      <c r="F2665" t="s">
        <v>280</v>
      </c>
      <c r="G2665" t="s">
        <v>9</v>
      </c>
      <c r="H2665" s="1">
        <v>-1</v>
      </c>
      <c r="I2665" s="1">
        <v>0</v>
      </c>
      <c r="J2665" s="1">
        <v>-0.01</v>
      </c>
      <c r="K2665" s="1">
        <v>0</v>
      </c>
      <c r="L2665" t="s">
        <v>9</v>
      </c>
      <c r="M2665" t="s">
        <v>9</v>
      </c>
      <c r="N2665" t="s">
        <v>357</v>
      </c>
    </row>
    <row r="2666" spans="1:14" x14ac:dyDescent="0.25">
      <c r="A2666" t="s">
        <v>8</v>
      </c>
      <c r="B2666" t="s">
        <v>316</v>
      </c>
      <c r="C2666" t="s">
        <v>9</v>
      </c>
      <c r="D2666" t="s">
        <v>317</v>
      </c>
      <c r="E2666" t="s">
        <v>257</v>
      </c>
      <c r="F2666" t="s">
        <v>262</v>
      </c>
      <c r="G2666" t="s">
        <v>9</v>
      </c>
      <c r="H2666" s="1">
        <v>-1</v>
      </c>
      <c r="I2666" s="1">
        <v>0</v>
      </c>
      <c r="J2666" s="1">
        <v>-0.01</v>
      </c>
      <c r="K2666" s="1">
        <v>0</v>
      </c>
      <c r="L2666" t="s">
        <v>9</v>
      </c>
      <c r="M2666" t="s">
        <v>9</v>
      </c>
      <c r="N2666" t="s">
        <v>357</v>
      </c>
    </row>
    <row r="2667" spans="1:14" x14ac:dyDescent="0.25">
      <c r="A2667" t="s">
        <v>8</v>
      </c>
      <c r="B2667" t="s">
        <v>316</v>
      </c>
      <c r="C2667" t="s">
        <v>9</v>
      </c>
      <c r="D2667" t="s">
        <v>317</v>
      </c>
      <c r="E2667" t="s">
        <v>168</v>
      </c>
      <c r="F2667" t="s">
        <v>273</v>
      </c>
      <c r="G2667" t="s">
        <v>9</v>
      </c>
      <c r="H2667" s="1">
        <v>-1</v>
      </c>
      <c r="I2667" s="1">
        <v>0</v>
      </c>
      <c r="J2667" s="1">
        <v>-0.01</v>
      </c>
      <c r="K2667" s="1">
        <v>0</v>
      </c>
      <c r="L2667" t="s">
        <v>9</v>
      </c>
      <c r="M2667" t="s">
        <v>9</v>
      </c>
      <c r="N2667" t="s">
        <v>357</v>
      </c>
    </row>
    <row r="2668" spans="1:14" x14ac:dyDescent="0.25">
      <c r="A2668" t="s">
        <v>8</v>
      </c>
      <c r="B2668" t="s">
        <v>316</v>
      </c>
      <c r="C2668" t="s">
        <v>9</v>
      </c>
      <c r="D2668" t="s">
        <v>317</v>
      </c>
      <c r="E2668" t="s">
        <v>242</v>
      </c>
      <c r="F2668" t="s">
        <v>239</v>
      </c>
      <c r="G2668" t="s">
        <v>9</v>
      </c>
      <c r="H2668" s="1">
        <v>-1</v>
      </c>
      <c r="I2668" s="1">
        <v>0</v>
      </c>
      <c r="J2668" s="1">
        <v>-0.01</v>
      </c>
      <c r="K2668" s="1">
        <v>0</v>
      </c>
      <c r="L2668" t="s">
        <v>9</v>
      </c>
      <c r="M2668" t="s">
        <v>9</v>
      </c>
      <c r="N2668" t="s">
        <v>357</v>
      </c>
    </row>
    <row r="2669" spans="1:14" x14ac:dyDescent="0.25">
      <c r="A2669" t="s">
        <v>8</v>
      </c>
      <c r="B2669" t="s">
        <v>316</v>
      </c>
      <c r="C2669" t="s">
        <v>9</v>
      </c>
      <c r="D2669" t="s">
        <v>317</v>
      </c>
      <c r="E2669" t="s">
        <v>166</v>
      </c>
      <c r="F2669" t="s">
        <v>169</v>
      </c>
      <c r="G2669" t="s">
        <v>9</v>
      </c>
      <c r="H2669" s="1">
        <v>-1</v>
      </c>
      <c r="I2669" s="1">
        <v>0</v>
      </c>
      <c r="J2669" s="1">
        <v>-0.01</v>
      </c>
      <c r="K2669" s="1">
        <v>0</v>
      </c>
      <c r="L2669" t="s">
        <v>9</v>
      </c>
      <c r="M2669" t="s">
        <v>9</v>
      </c>
      <c r="N2669" t="s">
        <v>357</v>
      </c>
    </row>
    <row r="2670" spans="1:14" x14ac:dyDescent="0.25">
      <c r="A2670" t="s">
        <v>8</v>
      </c>
      <c r="B2670" t="s">
        <v>316</v>
      </c>
      <c r="C2670" t="s">
        <v>9</v>
      </c>
      <c r="D2670" t="s">
        <v>317</v>
      </c>
      <c r="E2670" t="s">
        <v>242</v>
      </c>
      <c r="F2670" t="s">
        <v>237</v>
      </c>
      <c r="G2670" t="s">
        <v>9</v>
      </c>
      <c r="H2670" s="1">
        <v>-1</v>
      </c>
      <c r="I2670" s="1">
        <v>0</v>
      </c>
      <c r="J2670" s="1">
        <v>-0.01</v>
      </c>
      <c r="K2670" s="1">
        <v>0</v>
      </c>
      <c r="L2670" t="s">
        <v>9</v>
      </c>
      <c r="M2670" t="s">
        <v>9</v>
      </c>
      <c r="N2670" t="s">
        <v>357</v>
      </c>
    </row>
    <row r="2671" spans="1:14" x14ac:dyDescent="0.25">
      <c r="A2671" t="s">
        <v>8</v>
      </c>
      <c r="B2671" t="s">
        <v>316</v>
      </c>
      <c r="C2671" t="s">
        <v>9</v>
      </c>
      <c r="D2671" t="s">
        <v>317</v>
      </c>
      <c r="E2671" t="s">
        <v>229</v>
      </c>
      <c r="F2671" t="s">
        <v>231</v>
      </c>
      <c r="G2671" t="s">
        <v>9</v>
      </c>
      <c r="H2671" s="1">
        <v>-1</v>
      </c>
      <c r="I2671" s="1">
        <v>0</v>
      </c>
      <c r="J2671" s="1">
        <v>-0.01</v>
      </c>
      <c r="K2671" s="1">
        <v>0</v>
      </c>
      <c r="L2671" t="s">
        <v>9</v>
      </c>
      <c r="M2671" t="s">
        <v>9</v>
      </c>
      <c r="N2671" t="s">
        <v>357</v>
      </c>
    </row>
    <row r="2672" spans="1:14" x14ac:dyDescent="0.25">
      <c r="A2672" t="s">
        <v>8</v>
      </c>
      <c r="B2672" t="s">
        <v>316</v>
      </c>
      <c r="C2672" t="s">
        <v>9</v>
      </c>
      <c r="D2672" t="s">
        <v>317</v>
      </c>
      <c r="E2672" t="s">
        <v>166</v>
      </c>
      <c r="F2672" t="s">
        <v>253</v>
      </c>
      <c r="G2672" t="s">
        <v>9</v>
      </c>
      <c r="H2672" s="1">
        <v>-1</v>
      </c>
      <c r="I2672" s="1">
        <v>0</v>
      </c>
      <c r="J2672" s="1">
        <v>-0.01</v>
      </c>
      <c r="K2672" s="1">
        <v>0</v>
      </c>
      <c r="L2672" t="s">
        <v>9</v>
      </c>
      <c r="M2672" t="s">
        <v>9</v>
      </c>
      <c r="N2672" t="s">
        <v>357</v>
      </c>
    </row>
    <row r="2673" spans="1:14" x14ac:dyDescent="0.25">
      <c r="A2673" t="s">
        <v>8</v>
      </c>
      <c r="B2673" t="s">
        <v>316</v>
      </c>
      <c r="C2673" t="s">
        <v>9</v>
      </c>
      <c r="D2673" t="s">
        <v>317</v>
      </c>
      <c r="E2673" t="s">
        <v>168</v>
      </c>
      <c r="F2673" t="s">
        <v>248</v>
      </c>
      <c r="G2673" t="s">
        <v>9</v>
      </c>
      <c r="H2673" s="1">
        <v>-1</v>
      </c>
      <c r="I2673" s="1">
        <v>0</v>
      </c>
      <c r="J2673" s="1">
        <v>-0.01</v>
      </c>
      <c r="K2673" s="1">
        <v>0</v>
      </c>
      <c r="L2673" t="s">
        <v>9</v>
      </c>
      <c r="M2673" t="s">
        <v>9</v>
      </c>
      <c r="N2673" t="s">
        <v>357</v>
      </c>
    </row>
    <row r="2674" spans="1:14" x14ac:dyDescent="0.25">
      <c r="A2674" t="s">
        <v>8</v>
      </c>
      <c r="B2674" t="s">
        <v>316</v>
      </c>
      <c r="C2674" t="s">
        <v>9</v>
      </c>
      <c r="D2674" t="s">
        <v>317</v>
      </c>
      <c r="E2674" t="s">
        <v>257</v>
      </c>
      <c r="F2674" t="s">
        <v>259</v>
      </c>
      <c r="G2674" t="s">
        <v>9</v>
      </c>
      <c r="H2674" s="1">
        <v>-1</v>
      </c>
      <c r="I2674" s="1">
        <v>0</v>
      </c>
      <c r="J2674" s="1">
        <v>-0.01</v>
      </c>
      <c r="K2674" s="1">
        <v>0</v>
      </c>
      <c r="L2674" t="s">
        <v>9</v>
      </c>
      <c r="M2674" t="s">
        <v>9</v>
      </c>
      <c r="N2674" t="s">
        <v>357</v>
      </c>
    </row>
    <row r="2675" spans="1:14" x14ac:dyDescent="0.25">
      <c r="A2675" t="s">
        <v>8</v>
      </c>
      <c r="B2675" t="s">
        <v>316</v>
      </c>
      <c r="C2675" t="s">
        <v>9</v>
      </c>
      <c r="D2675" t="s">
        <v>317</v>
      </c>
      <c r="E2675" t="s">
        <v>257</v>
      </c>
      <c r="F2675" t="s">
        <v>261</v>
      </c>
      <c r="G2675" t="s">
        <v>9</v>
      </c>
      <c r="H2675" s="1">
        <v>-1</v>
      </c>
      <c r="I2675" s="1">
        <v>0</v>
      </c>
      <c r="J2675" s="1">
        <v>-0.01</v>
      </c>
      <c r="K2675" s="1">
        <v>0</v>
      </c>
      <c r="L2675" t="s">
        <v>9</v>
      </c>
      <c r="M2675" t="s">
        <v>9</v>
      </c>
      <c r="N2675" t="s">
        <v>357</v>
      </c>
    </row>
    <row r="2676" spans="1:14" x14ac:dyDescent="0.25">
      <c r="A2676" t="s">
        <v>8</v>
      </c>
      <c r="B2676" t="s">
        <v>316</v>
      </c>
      <c r="C2676" t="s">
        <v>9</v>
      </c>
      <c r="D2676" t="s">
        <v>317</v>
      </c>
      <c r="E2676" t="s">
        <v>242</v>
      </c>
      <c r="F2676" t="s">
        <v>238</v>
      </c>
      <c r="G2676" t="s">
        <v>9</v>
      </c>
      <c r="H2676" s="1">
        <v>-1</v>
      </c>
      <c r="I2676" s="1">
        <v>0</v>
      </c>
      <c r="J2676" s="1">
        <v>-0.01</v>
      </c>
      <c r="K2676" s="1">
        <v>0</v>
      </c>
      <c r="L2676" t="s">
        <v>9</v>
      </c>
      <c r="M2676" t="s">
        <v>9</v>
      </c>
      <c r="N2676" t="s">
        <v>357</v>
      </c>
    </row>
    <row r="2677" spans="1:14" x14ac:dyDescent="0.25">
      <c r="A2677" t="s">
        <v>8</v>
      </c>
      <c r="B2677" t="s">
        <v>316</v>
      </c>
      <c r="C2677" t="s">
        <v>9</v>
      </c>
      <c r="D2677" t="s">
        <v>317</v>
      </c>
      <c r="E2677" t="s">
        <v>165</v>
      </c>
      <c r="F2677" t="s">
        <v>9</v>
      </c>
      <c r="G2677" t="s">
        <v>9</v>
      </c>
      <c r="H2677" s="1" t="s">
        <v>9</v>
      </c>
      <c r="I2677" s="1" t="s">
        <v>9</v>
      </c>
      <c r="J2677" s="1" t="s">
        <v>9</v>
      </c>
      <c r="K2677" s="1" t="s">
        <v>9</v>
      </c>
      <c r="L2677">
        <v>-1</v>
      </c>
      <c r="M2677">
        <v>-1</v>
      </c>
      <c r="N2677" t="s">
        <v>357</v>
      </c>
    </row>
    <row r="2678" spans="1:14" x14ac:dyDescent="0.25">
      <c r="A2678" t="s">
        <v>8</v>
      </c>
      <c r="B2678" t="s">
        <v>316</v>
      </c>
      <c r="C2678" t="s">
        <v>9</v>
      </c>
      <c r="D2678" t="s">
        <v>317</v>
      </c>
      <c r="E2678" t="s">
        <v>172</v>
      </c>
      <c r="F2678" t="s">
        <v>9</v>
      </c>
      <c r="G2678" t="s">
        <v>9</v>
      </c>
      <c r="H2678" s="1" t="s">
        <v>9</v>
      </c>
      <c r="I2678" s="1" t="s">
        <v>9</v>
      </c>
      <c r="J2678" s="1" t="s">
        <v>9</v>
      </c>
      <c r="K2678" s="1" t="s">
        <v>9</v>
      </c>
      <c r="L2678">
        <v>-1</v>
      </c>
      <c r="M2678">
        <v>-1</v>
      </c>
      <c r="N2678" t="s">
        <v>357</v>
      </c>
    </row>
    <row r="2679" spans="1:14" x14ac:dyDescent="0.25">
      <c r="A2679" t="s">
        <v>8</v>
      </c>
      <c r="B2679" t="s">
        <v>316</v>
      </c>
      <c r="C2679" t="s">
        <v>9</v>
      </c>
      <c r="D2679" t="s">
        <v>317</v>
      </c>
      <c r="E2679" t="s">
        <v>180</v>
      </c>
      <c r="F2679" t="s">
        <v>218</v>
      </c>
      <c r="G2679" t="s">
        <v>215</v>
      </c>
      <c r="H2679" s="1">
        <v>-1</v>
      </c>
      <c r="I2679" s="1">
        <v>0</v>
      </c>
      <c r="J2679" s="1">
        <v>-0.01</v>
      </c>
      <c r="K2679" s="1">
        <v>0</v>
      </c>
      <c r="L2679" t="s">
        <v>9</v>
      </c>
      <c r="M2679" t="s">
        <v>9</v>
      </c>
      <c r="N2679" t="s">
        <v>357</v>
      </c>
    </row>
    <row r="2680" spans="1:14" x14ac:dyDescent="0.25">
      <c r="A2680" t="s">
        <v>8</v>
      </c>
      <c r="B2680" t="s">
        <v>316</v>
      </c>
      <c r="C2680" t="s">
        <v>9</v>
      </c>
      <c r="D2680" t="s">
        <v>317</v>
      </c>
      <c r="E2680" t="s">
        <v>353</v>
      </c>
      <c r="F2680" t="s">
        <v>13</v>
      </c>
      <c r="G2680" t="s">
        <v>9</v>
      </c>
      <c r="H2680" s="1">
        <v>-1</v>
      </c>
      <c r="I2680" s="1">
        <v>0</v>
      </c>
      <c r="J2680" s="1">
        <v>-0.01</v>
      </c>
      <c r="K2680" s="1">
        <v>0</v>
      </c>
      <c r="L2680" t="s">
        <v>9</v>
      </c>
      <c r="M2680" t="s">
        <v>9</v>
      </c>
      <c r="N2680" t="s">
        <v>357</v>
      </c>
    </row>
    <row r="2681" spans="1:14" x14ac:dyDescent="0.25">
      <c r="A2681" t="s">
        <v>8</v>
      </c>
      <c r="B2681" t="s">
        <v>316</v>
      </c>
      <c r="C2681" t="s">
        <v>9</v>
      </c>
      <c r="D2681" t="s">
        <v>317</v>
      </c>
      <c r="E2681" t="s">
        <v>168</v>
      </c>
      <c r="F2681" t="s">
        <v>272</v>
      </c>
      <c r="G2681" t="s">
        <v>9</v>
      </c>
      <c r="H2681" s="1">
        <v>-1</v>
      </c>
      <c r="I2681" s="1">
        <v>0</v>
      </c>
      <c r="J2681" s="1">
        <v>-0.01</v>
      </c>
      <c r="K2681" s="1">
        <v>0</v>
      </c>
      <c r="L2681" t="s">
        <v>9</v>
      </c>
      <c r="M2681" t="s">
        <v>9</v>
      </c>
      <c r="N2681" t="s">
        <v>357</v>
      </c>
    </row>
    <row r="2682" spans="1:14" x14ac:dyDescent="0.25">
      <c r="A2682" t="s">
        <v>8</v>
      </c>
      <c r="B2682" t="s">
        <v>316</v>
      </c>
      <c r="C2682" t="s">
        <v>9</v>
      </c>
      <c r="D2682" t="s">
        <v>317</v>
      </c>
      <c r="E2682" t="s">
        <v>166</v>
      </c>
      <c r="F2682" t="s">
        <v>171</v>
      </c>
      <c r="G2682" t="s">
        <v>9</v>
      </c>
      <c r="H2682" s="1">
        <v>-1</v>
      </c>
      <c r="I2682" s="1">
        <v>0</v>
      </c>
      <c r="J2682" s="1">
        <v>-0.01</v>
      </c>
      <c r="K2682" s="1">
        <v>0</v>
      </c>
      <c r="L2682" t="s">
        <v>9</v>
      </c>
      <c r="M2682" t="s">
        <v>9</v>
      </c>
      <c r="N2682" t="s">
        <v>357</v>
      </c>
    </row>
    <row r="2683" spans="1:14" x14ac:dyDescent="0.25">
      <c r="A2683" t="s">
        <v>8</v>
      </c>
      <c r="B2683" t="s">
        <v>316</v>
      </c>
      <c r="C2683" t="s">
        <v>9</v>
      </c>
      <c r="D2683" t="s">
        <v>317</v>
      </c>
      <c r="E2683" t="s">
        <v>229</v>
      </c>
      <c r="F2683" t="s">
        <v>230</v>
      </c>
      <c r="G2683" t="s">
        <v>9</v>
      </c>
      <c r="H2683" s="1">
        <v>-1</v>
      </c>
      <c r="I2683" s="1">
        <v>0</v>
      </c>
      <c r="J2683" s="1">
        <v>-0.01</v>
      </c>
      <c r="K2683" s="1">
        <v>0</v>
      </c>
      <c r="L2683" t="s">
        <v>9</v>
      </c>
      <c r="M2683" t="s">
        <v>9</v>
      </c>
      <c r="N2683" t="s">
        <v>357</v>
      </c>
    </row>
    <row r="2684" spans="1:14" x14ac:dyDescent="0.25">
      <c r="A2684" t="s">
        <v>8</v>
      </c>
      <c r="B2684" t="s">
        <v>316</v>
      </c>
      <c r="C2684" t="s">
        <v>9</v>
      </c>
      <c r="D2684" t="s">
        <v>317</v>
      </c>
      <c r="E2684" t="s">
        <v>168</v>
      </c>
      <c r="F2684" t="s">
        <v>271</v>
      </c>
      <c r="G2684" t="s">
        <v>9</v>
      </c>
      <c r="H2684" s="1">
        <v>-1</v>
      </c>
      <c r="I2684" s="1">
        <v>0</v>
      </c>
      <c r="J2684" s="1">
        <v>-0.01</v>
      </c>
      <c r="K2684" s="1">
        <v>0</v>
      </c>
      <c r="L2684" t="s">
        <v>9</v>
      </c>
      <c r="M2684" t="s">
        <v>9</v>
      </c>
      <c r="N2684" t="s">
        <v>357</v>
      </c>
    </row>
    <row r="2685" spans="1:14" x14ac:dyDescent="0.25">
      <c r="A2685" t="s">
        <v>8</v>
      </c>
      <c r="B2685" t="s">
        <v>316</v>
      </c>
      <c r="C2685" t="s">
        <v>9</v>
      </c>
      <c r="D2685" t="s">
        <v>317</v>
      </c>
      <c r="E2685" t="s">
        <v>166</v>
      </c>
      <c r="F2685" t="s">
        <v>248</v>
      </c>
      <c r="G2685" t="s">
        <v>9</v>
      </c>
      <c r="H2685" s="1">
        <v>-1</v>
      </c>
      <c r="I2685">
        <v>0</v>
      </c>
      <c r="J2685">
        <v>-0.01</v>
      </c>
      <c r="K2685">
        <v>0</v>
      </c>
      <c r="L2685" t="s">
        <v>9</v>
      </c>
      <c r="M2685" t="s">
        <v>9</v>
      </c>
      <c r="N2685" t="s">
        <v>357</v>
      </c>
    </row>
    <row r="2686" spans="1:14" x14ac:dyDescent="0.25">
      <c r="A2686" t="s">
        <v>8</v>
      </c>
      <c r="B2686" t="s">
        <v>106</v>
      </c>
      <c r="C2686" t="s">
        <v>9</v>
      </c>
      <c r="D2686" t="s">
        <v>141</v>
      </c>
      <c r="E2686" t="s">
        <v>10</v>
      </c>
      <c r="F2686" t="s">
        <v>240</v>
      </c>
      <c r="G2686" t="s">
        <v>9</v>
      </c>
      <c r="H2686" s="1">
        <v>1</v>
      </c>
      <c r="I2686" s="1" t="s">
        <v>9</v>
      </c>
      <c r="J2686" s="1" t="s">
        <v>9</v>
      </c>
      <c r="K2686" s="1" t="s">
        <v>9</v>
      </c>
      <c r="L2686" t="s">
        <v>9</v>
      </c>
      <c r="M2686" t="s">
        <v>9</v>
      </c>
      <c r="N2686" t="s">
        <v>357</v>
      </c>
    </row>
    <row r="2687" spans="1:14" x14ac:dyDescent="0.25">
      <c r="A2687" t="s">
        <v>8</v>
      </c>
      <c r="B2687" t="s">
        <v>106</v>
      </c>
      <c r="C2687" t="s">
        <v>9</v>
      </c>
      <c r="D2687" t="s">
        <v>141</v>
      </c>
      <c r="E2687" t="s">
        <v>257</v>
      </c>
      <c r="F2687" t="s">
        <v>258</v>
      </c>
      <c r="G2687" t="s">
        <v>9</v>
      </c>
      <c r="H2687" s="1">
        <v>115</v>
      </c>
      <c r="I2687" s="1">
        <v>115</v>
      </c>
      <c r="J2687" s="1">
        <v>0.149807938540333</v>
      </c>
      <c r="K2687" s="1">
        <v>0.149807938540333</v>
      </c>
      <c r="L2687" t="s">
        <v>9</v>
      </c>
      <c r="M2687" t="s">
        <v>9</v>
      </c>
      <c r="N2687" t="s">
        <v>357</v>
      </c>
    </row>
    <row r="2688" spans="1:14" x14ac:dyDescent="0.25">
      <c r="A2688" t="s">
        <v>8</v>
      </c>
      <c r="B2688" t="s">
        <v>106</v>
      </c>
      <c r="C2688" t="s">
        <v>9</v>
      </c>
      <c r="D2688" t="s">
        <v>141</v>
      </c>
      <c r="E2688" t="s">
        <v>257</v>
      </c>
      <c r="F2688" t="s">
        <v>340</v>
      </c>
      <c r="G2688" t="s">
        <v>9</v>
      </c>
      <c r="H2688" s="1">
        <v>35</v>
      </c>
      <c r="I2688" s="1">
        <v>35</v>
      </c>
      <c r="J2688" s="1">
        <v>4.60947503201024E-2</v>
      </c>
      <c r="K2688" s="1">
        <v>4.60947503201024E-2</v>
      </c>
      <c r="L2688" t="s">
        <v>9</v>
      </c>
      <c r="M2688" t="s">
        <v>9</v>
      </c>
      <c r="N2688" t="s">
        <v>357</v>
      </c>
    </row>
    <row r="2689" spans="1:14" x14ac:dyDescent="0.25">
      <c r="A2689" t="s">
        <v>8</v>
      </c>
      <c r="B2689" t="s">
        <v>106</v>
      </c>
      <c r="C2689" t="s">
        <v>9</v>
      </c>
      <c r="D2689" t="s">
        <v>141</v>
      </c>
      <c r="E2689" t="s">
        <v>180</v>
      </c>
      <c r="F2689" t="s">
        <v>228</v>
      </c>
      <c r="G2689" t="s">
        <v>228</v>
      </c>
      <c r="H2689" s="1">
        <v>780</v>
      </c>
      <c r="I2689" s="1">
        <v>780</v>
      </c>
      <c r="J2689" s="1">
        <v>1</v>
      </c>
      <c r="K2689" s="1">
        <v>1</v>
      </c>
      <c r="L2689" t="s">
        <v>9</v>
      </c>
      <c r="M2689" t="s">
        <v>9</v>
      </c>
      <c r="N2689" t="s">
        <v>357</v>
      </c>
    </row>
    <row r="2690" spans="1:14" x14ac:dyDescent="0.25">
      <c r="A2690" t="s">
        <v>8</v>
      </c>
      <c r="B2690" t="s">
        <v>106</v>
      </c>
      <c r="C2690" t="s">
        <v>9</v>
      </c>
      <c r="D2690" t="s">
        <v>141</v>
      </c>
      <c r="E2690" t="s">
        <v>166</v>
      </c>
      <c r="F2690" t="s">
        <v>171</v>
      </c>
      <c r="G2690" t="s">
        <v>9</v>
      </c>
      <c r="H2690" s="1">
        <v>20</v>
      </c>
      <c r="I2690" s="1">
        <v>20</v>
      </c>
      <c r="J2690" s="1">
        <v>2.4327784891165199E-2</v>
      </c>
      <c r="K2690" s="1">
        <v>2.4327784891165199E-2</v>
      </c>
      <c r="L2690" t="s">
        <v>9</v>
      </c>
      <c r="M2690" t="s">
        <v>9</v>
      </c>
      <c r="N2690" t="s">
        <v>357</v>
      </c>
    </row>
    <row r="2691" spans="1:14" x14ac:dyDescent="0.25">
      <c r="A2691" t="s">
        <v>8</v>
      </c>
      <c r="B2691" t="s">
        <v>106</v>
      </c>
      <c r="C2691" t="s">
        <v>9</v>
      </c>
      <c r="D2691" t="s">
        <v>141</v>
      </c>
      <c r="E2691" t="s">
        <v>232</v>
      </c>
      <c r="F2691" t="s">
        <v>9</v>
      </c>
      <c r="G2691" t="s">
        <v>9</v>
      </c>
      <c r="H2691" s="1">
        <v>780</v>
      </c>
      <c r="I2691" s="1">
        <v>780</v>
      </c>
      <c r="J2691" s="1">
        <v>1</v>
      </c>
      <c r="K2691" s="1">
        <v>1</v>
      </c>
      <c r="L2691" t="s">
        <v>9</v>
      </c>
      <c r="M2691" t="s">
        <v>9</v>
      </c>
      <c r="N2691" t="s">
        <v>357</v>
      </c>
    </row>
    <row r="2692" spans="1:14" x14ac:dyDescent="0.25">
      <c r="A2692" t="s">
        <v>8</v>
      </c>
      <c r="B2692" t="s">
        <v>106</v>
      </c>
      <c r="C2692" t="s">
        <v>9</v>
      </c>
      <c r="D2692" t="s">
        <v>141</v>
      </c>
      <c r="E2692" t="s">
        <v>229</v>
      </c>
      <c r="F2692" t="s">
        <v>217</v>
      </c>
      <c r="G2692" t="s">
        <v>9</v>
      </c>
      <c r="H2692" s="1">
        <v>-1</v>
      </c>
      <c r="I2692" s="1">
        <v>0</v>
      </c>
      <c r="J2692" s="1">
        <v>-0.01</v>
      </c>
      <c r="K2692" s="1">
        <v>0</v>
      </c>
      <c r="L2692" t="s">
        <v>9</v>
      </c>
      <c r="M2692" t="s">
        <v>9</v>
      </c>
      <c r="N2692" t="s">
        <v>357</v>
      </c>
    </row>
    <row r="2693" spans="1:14" x14ac:dyDescent="0.25">
      <c r="A2693" t="s">
        <v>8</v>
      </c>
      <c r="B2693" t="s">
        <v>106</v>
      </c>
      <c r="C2693" t="s">
        <v>9</v>
      </c>
      <c r="D2693" t="s">
        <v>141</v>
      </c>
      <c r="E2693" t="s">
        <v>166</v>
      </c>
      <c r="F2693" t="s">
        <v>254</v>
      </c>
      <c r="G2693" t="s">
        <v>9</v>
      </c>
      <c r="H2693" s="1">
        <v>125</v>
      </c>
      <c r="I2693" s="1">
        <v>125</v>
      </c>
      <c r="J2693" s="1">
        <v>0.16133162612035901</v>
      </c>
      <c r="K2693" s="1">
        <v>0.16133162612035901</v>
      </c>
      <c r="L2693" t="s">
        <v>9</v>
      </c>
      <c r="M2693" t="s">
        <v>9</v>
      </c>
      <c r="N2693" t="s">
        <v>357</v>
      </c>
    </row>
    <row r="2694" spans="1:14" x14ac:dyDescent="0.25">
      <c r="A2694" t="s">
        <v>8</v>
      </c>
      <c r="B2694" t="s">
        <v>106</v>
      </c>
      <c r="C2694" t="s">
        <v>9</v>
      </c>
      <c r="D2694" t="s">
        <v>141</v>
      </c>
      <c r="E2694" t="s">
        <v>172</v>
      </c>
      <c r="F2694" t="s">
        <v>9</v>
      </c>
      <c r="G2694" t="s">
        <v>9</v>
      </c>
      <c r="H2694" s="1" t="s">
        <v>9</v>
      </c>
      <c r="I2694" s="1" t="s">
        <v>9</v>
      </c>
      <c r="J2694" s="1" t="s">
        <v>9</v>
      </c>
      <c r="K2694" s="1" t="s">
        <v>9</v>
      </c>
      <c r="L2694">
        <v>7.3636400000000002</v>
      </c>
      <c r="M2694">
        <v>8</v>
      </c>
      <c r="N2694" t="s">
        <v>357</v>
      </c>
    </row>
    <row r="2695" spans="1:14" x14ac:dyDescent="0.25">
      <c r="A2695" t="s">
        <v>8</v>
      </c>
      <c r="B2695" t="s">
        <v>106</v>
      </c>
      <c r="C2695" t="s">
        <v>9</v>
      </c>
      <c r="D2695" t="s">
        <v>141</v>
      </c>
      <c r="E2695" t="s">
        <v>165</v>
      </c>
      <c r="F2695" t="s">
        <v>9</v>
      </c>
      <c r="G2695" t="s">
        <v>9</v>
      </c>
      <c r="H2695" s="1" t="s">
        <v>9</v>
      </c>
      <c r="I2695" s="1" t="s">
        <v>9</v>
      </c>
      <c r="J2695" s="1" t="s">
        <v>9</v>
      </c>
      <c r="K2695" s="1" t="s">
        <v>9</v>
      </c>
      <c r="L2695">
        <v>29.766970000000001</v>
      </c>
      <c r="M2695">
        <v>30</v>
      </c>
      <c r="N2695" t="s">
        <v>357</v>
      </c>
    </row>
    <row r="2696" spans="1:14" x14ac:dyDescent="0.25">
      <c r="A2696" t="s">
        <v>8</v>
      </c>
      <c r="B2696" t="s">
        <v>106</v>
      </c>
      <c r="C2696" t="s">
        <v>9</v>
      </c>
      <c r="D2696" t="s">
        <v>141</v>
      </c>
      <c r="E2696" t="s">
        <v>242</v>
      </c>
      <c r="F2696" t="s">
        <v>236</v>
      </c>
      <c r="G2696" t="s">
        <v>9</v>
      </c>
      <c r="H2696" s="1">
        <v>20</v>
      </c>
      <c r="I2696" s="1">
        <v>20</v>
      </c>
      <c r="J2696" s="1">
        <v>2.8169014084507001E-2</v>
      </c>
      <c r="K2696" s="1">
        <v>2.8169014084507001E-2</v>
      </c>
      <c r="L2696" t="s">
        <v>9</v>
      </c>
      <c r="M2696" t="s">
        <v>9</v>
      </c>
      <c r="N2696" t="s">
        <v>357</v>
      </c>
    </row>
    <row r="2697" spans="1:14" x14ac:dyDescent="0.25">
      <c r="A2697" t="s">
        <v>8</v>
      </c>
      <c r="B2697" t="s">
        <v>106</v>
      </c>
      <c r="C2697" t="s">
        <v>9</v>
      </c>
      <c r="D2697" t="s">
        <v>141</v>
      </c>
      <c r="E2697" t="s">
        <v>257</v>
      </c>
      <c r="F2697" t="s">
        <v>260</v>
      </c>
      <c r="G2697" t="s">
        <v>9</v>
      </c>
      <c r="H2697" s="1">
        <v>245</v>
      </c>
      <c r="I2697" s="1">
        <v>245</v>
      </c>
      <c r="J2697" s="1">
        <v>0.31626120358514698</v>
      </c>
      <c r="K2697" s="1">
        <v>0.31626120358514698</v>
      </c>
      <c r="L2697" t="s">
        <v>9</v>
      </c>
      <c r="M2697" t="s">
        <v>9</v>
      </c>
      <c r="N2697" t="s">
        <v>357</v>
      </c>
    </row>
    <row r="2698" spans="1:14" x14ac:dyDescent="0.25">
      <c r="A2698" t="s">
        <v>8</v>
      </c>
      <c r="B2698" t="s">
        <v>106</v>
      </c>
      <c r="C2698" t="s">
        <v>9</v>
      </c>
      <c r="D2698" t="s">
        <v>141</v>
      </c>
      <c r="E2698" t="s">
        <v>242</v>
      </c>
      <c r="F2698" t="s">
        <v>239</v>
      </c>
      <c r="G2698" t="s">
        <v>9</v>
      </c>
      <c r="H2698" s="1">
        <v>240</v>
      </c>
      <c r="I2698" s="1">
        <v>240</v>
      </c>
      <c r="J2698" s="1">
        <v>0.30857874519846401</v>
      </c>
      <c r="K2698" s="1">
        <v>0.30857874519846401</v>
      </c>
      <c r="L2698" t="s">
        <v>9</v>
      </c>
      <c r="M2698" t="s">
        <v>9</v>
      </c>
      <c r="N2698" t="s">
        <v>357</v>
      </c>
    </row>
    <row r="2699" spans="1:14" x14ac:dyDescent="0.25">
      <c r="A2699" t="s">
        <v>8</v>
      </c>
      <c r="B2699" t="s">
        <v>106</v>
      </c>
      <c r="C2699" t="s">
        <v>9</v>
      </c>
      <c r="D2699" t="s">
        <v>141</v>
      </c>
      <c r="E2699" t="s">
        <v>242</v>
      </c>
      <c r="F2699" t="s">
        <v>248</v>
      </c>
      <c r="G2699" t="s">
        <v>9</v>
      </c>
      <c r="H2699" s="1">
        <v>-1</v>
      </c>
      <c r="I2699" s="1">
        <v>0</v>
      </c>
      <c r="J2699" s="1">
        <v>-0.01</v>
      </c>
      <c r="K2699" s="1">
        <v>0</v>
      </c>
      <c r="L2699" t="s">
        <v>9</v>
      </c>
      <c r="M2699" t="s">
        <v>9</v>
      </c>
      <c r="N2699" t="s">
        <v>357</v>
      </c>
    </row>
    <row r="2700" spans="1:14" x14ac:dyDescent="0.25">
      <c r="A2700" t="s">
        <v>8</v>
      </c>
      <c r="B2700" t="s">
        <v>106</v>
      </c>
      <c r="C2700" t="s">
        <v>9</v>
      </c>
      <c r="D2700" t="s">
        <v>141</v>
      </c>
      <c r="E2700" t="s">
        <v>166</v>
      </c>
      <c r="F2700" t="s">
        <v>169</v>
      </c>
      <c r="G2700" t="s">
        <v>9</v>
      </c>
      <c r="H2700" s="1">
        <v>395</v>
      </c>
      <c r="I2700" s="1">
        <v>395</v>
      </c>
      <c r="J2700" s="1">
        <v>0.504481434058899</v>
      </c>
      <c r="K2700" s="1">
        <v>0.504481434058899</v>
      </c>
      <c r="L2700" t="s">
        <v>9</v>
      </c>
      <c r="M2700" t="s">
        <v>9</v>
      </c>
      <c r="N2700" t="s">
        <v>357</v>
      </c>
    </row>
    <row r="2701" spans="1:14" x14ac:dyDescent="0.25">
      <c r="A2701" t="s">
        <v>8</v>
      </c>
      <c r="B2701" t="s">
        <v>106</v>
      </c>
      <c r="C2701" t="s">
        <v>9</v>
      </c>
      <c r="D2701" t="s">
        <v>141</v>
      </c>
      <c r="E2701" t="s">
        <v>168</v>
      </c>
      <c r="F2701" t="s">
        <v>273</v>
      </c>
      <c r="G2701" t="s">
        <v>9</v>
      </c>
      <c r="H2701" s="1">
        <v>345</v>
      </c>
      <c r="I2701" s="1">
        <v>345</v>
      </c>
      <c r="J2701" s="1">
        <v>0.44174135723431501</v>
      </c>
      <c r="K2701" s="1">
        <v>0.44174135723431501</v>
      </c>
      <c r="L2701" t="s">
        <v>9</v>
      </c>
      <c r="M2701" t="s">
        <v>9</v>
      </c>
      <c r="N2701" t="s">
        <v>357</v>
      </c>
    </row>
    <row r="2702" spans="1:14" x14ac:dyDescent="0.25">
      <c r="A2702" t="s">
        <v>8</v>
      </c>
      <c r="B2702" t="s">
        <v>106</v>
      </c>
      <c r="C2702" t="s">
        <v>9</v>
      </c>
      <c r="D2702" t="s">
        <v>141</v>
      </c>
      <c r="E2702" t="s">
        <v>166</v>
      </c>
      <c r="F2702" t="s">
        <v>248</v>
      </c>
      <c r="G2702" t="s">
        <v>9</v>
      </c>
      <c r="H2702" s="1">
        <v>-1</v>
      </c>
      <c r="I2702" s="1">
        <v>0</v>
      </c>
      <c r="J2702" s="1">
        <v>-0.01</v>
      </c>
      <c r="K2702" s="1">
        <v>0</v>
      </c>
      <c r="L2702" t="s">
        <v>9</v>
      </c>
      <c r="M2702" t="s">
        <v>9</v>
      </c>
      <c r="N2702" t="s">
        <v>357</v>
      </c>
    </row>
    <row r="2703" spans="1:14" x14ac:dyDescent="0.25">
      <c r="A2703" t="s">
        <v>8</v>
      </c>
      <c r="B2703" t="s">
        <v>106</v>
      </c>
      <c r="C2703" t="s">
        <v>9</v>
      </c>
      <c r="D2703" t="s">
        <v>141</v>
      </c>
      <c r="E2703" t="s">
        <v>353</v>
      </c>
      <c r="F2703" t="s">
        <v>13</v>
      </c>
      <c r="G2703" t="s">
        <v>9</v>
      </c>
      <c r="H2703" s="1">
        <v>160</v>
      </c>
      <c r="I2703" s="1">
        <v>160</v>
      </c>
      <c r="J2703" s="1">
        <v>0.202304737516005</v>
      </c>
      <c r="K2703" s="1">
        <v>0.202304737516005</v>
      </c>
      <c r="L2703" t="s">
        <v>9</v>
      </c>
      <c r="M2703" t="s">
        <v>9</v>
      </c>
      <c r="N2703" t="s">
        <v>357</v>
      </c>
    </row>
    <row r="2704" spans="1:14" x14ac:dyDescent="0.25">
      <c r="A2704" t="s">
        <v>8</v>
      </c>
      <c r="B2704" t="s">
        <v>106</v>
      </c>
      <c r="C2704" t="s">
        <v>9</v>
      </c>
      <c r="D2704" t="s">
        <v>141</v>
      </c>
      <c r="E2704" t="s">
        <v>257</v>
      </c>
      <c r="F2704" t="s">
        <v>280</v>
      </c>
      <c r="G2704" t="s">
        <v>9</v>
      </c>
      <c r="H2704" s="1">
        <v>-1</v>
      </c>
      <c r="I2704" s="1">
        <v>0</v>
      </c>
      <c r="J2704" s="1">
        <v>-0.01</v>
      </c>
      <c r="K2704" s="1">
        <v>0</v>
      </c>
      <c r="L2704" t="s">
        <v>9</v>
      </c>
      <c r="M2704" t="s">
        <v>9</v>
      </c>
      <c r="N2704" t="s">
        <v>357</v>
      </c>
    </row>
    <row r="2705" spans="1:14" x14ac:dyDescent="0.25">
      <c r="A2705" t="s">
        <v>8</v>
      </c>
      <c r="B2705" t="s">
        <v>106</v>
      </c>
      <c r="C2705" t="s">
        <v>9</v>
      </c>
      <c r="D2705" t="s">
        <v>141</v>
      </c>
      <c r="E2705" t="s">
        <v>257</v>
      </c>
      <c r="F2705" t="s">
        <v>228</v>
      </c>
      <c r="G2705" t="s">
        <v>9</v>
      </c>
      <c r="H2705" s="1">
        <v>-1</v>
      </c>
      <c r="I2705" s="1">
        <v>0</v>
      </c>
      <c r="J2705" s="1">
        <v>-0.01</v>
      </c>
      <c r="K2705" s="1">
        <v>0</v>
      </c>
      <c r="L2705" t="s">
        <v>9</v>
      </c>
      <c r="M2705" t="s">
        <v>9</v>
      </c>
      <c r="N2705" t="s">
        <v>357</v>
      </c>
    </row>
    <row r="2706" spans="1:14" x14ac:dyDescent="0.25">
      <c r="A2706" t="s">
        <v>8</v>
      </c>
      <c r="B2706" t="s">
        <v>106</v>
      </c>
      <c r="C2706" t="s">
        <v>9</v>
      </c>
      <c r="D2706" t="s">
        <v>141</v>
      </c>
      <c r="E2706" t="s">
        <v>168</v>
      </c>
      <c r="F2706" t="s">
        <v>248</v>
      </c>
      <c r="G2706" t="s">
        <v>9</v>
      </c>
      <c r="H2706" s="1">
        <v>-1</v>
      </c>
      <c r="I2706" s="1">
        <v>0</v>
      </c>
      <c r="J2706" s="1">
        <v>-0.01</v>
      </c>
      <c r="K2706" s="1">
        <v>0</v>
      </c>
      <c r="L2706" t="s">
        <v>9</v>
      </c>
      <c r="M2706" t="s">
        <v>9</v>
      </c>
      <c r="N2706" t="s">
        <v>357</v>
      </c>
    </row>
    <row r="2707" spans="1:14" x14ac:dyDescent="0.25">
      <c r="A2707" t="s">
        <v>8</v>
      </c>
      <c r="B2707" t="s">
        <v>106</v>
      </c>
      <c r="C2707" t="s">
        <v>9</v>
      </c>
      <c r="D2707" t="s">
        <v>141</v>
      </c>
      <c r="E2707" t="s">
        <v>242</v>
      </c>
      <c r="F2707" t="s">
        <v>234</v>
      </c>
      <c r="G2707" t="s">
        <v>9</v>
      </c>
      <c r="H2707" s="1">
        <v>320</v>
      </c>
      <c r="I2707" s="1">
        <v>320</v>
      </c>
      <c r="J2707" s="1">
        <v>0.40845070422535201</v>
      </c>
      <c r="K2707" s="1">
        <v>0.40845070422535201</v>
      </c>
      <c r="L2707" t="s">
        <v>9</v>
      </c>
      <c r="M2707" t="s">
        <v>9</v>
      </c>
      <c r="N2707" t="s">
        <v>357</v>
      </c>
    </row>
    <row r="2708" spans="1:14" x14ac:dyDescent="0.25">
      <c r="A2708" t="s">
        <v>8</v>
      </c>
      <c r="B2708" t="s">
        <v>106</v>
      </c>
      <c r="C2708" t="s">
        <v>9</v>
      </c>
      <c r="D2708" t="s">
        <v>141</v>
      </c>
      <c r="E2708" t="s">
        <v>166</v>
      </c>
      <c r="F2708" t="s">
        <v>170</v>
      </c>
      <c r="G2708" t="s">
        <v>9</v>
      </c>
      <c r="H2708" s="1">
        <v>120</v>
      </c>
      <c r="I2708" s="1">
        <v>120</v>
      </c>
      <c r="J2708" s="1">
        <v>0.154929577464789</v>
      </c>
      <c r="K2708" s="1">
        <v>0.154929577464789</v>
      </c>
      <c r="L2708" t="s">
        <v>9</v>
      </c>
      <c r="M2708" t="s">
        <v>9</v>
      </c>
      <c r="N2708" t="s">
        <v>357</v>
      </c>
    </row>
    <row r="2709" spans="1:14" x14ac:dyDescent="0.25">
      <c r="A2709" t="s">
        <v>8</v>
      </c>
      <c r="B2709" t="s">
        <v>106</v>
      </c>
      <c r="C2709" t="s">
        <v>9</v>
      </c>
      <c r="D2709" t="s">
        <v>141</v>
      </c>
      <c r="E2709" t="s">
        <v>166</v>
      </c>
      <c r="F2709" t="s">
        <v>253</v>
      </c>
      <c r="G2709" t="s">
        <v>9</v>
      </c>
      <c r="H2709" s="1">
        <v>10</v>
      </c>
      <c r="I2709" s="1">
        <v>10</v>
      </c>
      <c r="J2709" s="1">
        <v>1.2804097311139601E-2</v>
      </c>
      <c r="K2709" s="1">
        <v>1.2804097311139601E-2</v>
      </c>
      <c r="L2709" t="s">
        <v>9</v>
      </c>
      <c r="M2709" t="s">
        <v>9</v>
      </c>
      <c r="N2709" t="s">
        <v>357</v>
      </c>
    </row>
    <row r="2710" spans="1:14" x14ac:dyDescent="0.25">
      <c r="A2710" t="s">
        <v>8</v>
      </c>
      <c r="B2710" t="s">
        <v>106</v>
      </c>
      <c r="C2710" t="s">
        <v>9</v>
      </c>
      <c r="D2710" t="s">
        <v>141</v>
      </c>
      <c r="E2710" t="s">
        <v>353</v>
      </c>
      <c r="F2710" t="s">
        <v>16</v>
      </c>
      <c r="G2710" t="s">
        <v>9</v>
      </c>
      <c r="H2710" s="1">
        <v>30</v>
      </c>
      <c r="I2710" s="1">
        <v>30</v>
      </c>
      <c r="J2710" s="1">
        <v>3.7131882202304699E-2</v>
      </c>
      <c r="K2710" s="1">
        <v>3.7131882202304699E-2</v>
      </c>
      <c r="L2710" t="s">
        <v>9</v>
      </c>
      <c r="M2710" t="s">
        <v>9</v>
      </c>
      <c r="N2710" t="s">
        <v>357</v>
      </c>
    </row>
    <row r="2711" spans="1:14" x14ac:dyDescent="0.25">
      <c r="A2711" t="s">
        <v>8</v>
      </c>
      <c r="B2711" t="s">
        <v>106</v>
      </c>
      <c r="C2711" t="s">
        <v>9</v>
      </c>
      <c r="D2711" t="s">
        <v>141</v>
      </c>
      <c r="E2711" t="s">
        <v>353</v>
      </c>
      <c r="F2711" t="s">
        <v>228</v>
      </c>
      <c r="G2711" t="s">
        <v>9</v>
      </c>
      <c r="H2711">
        <v>-1</v>
      </c>
      <c r="I2711">
        <v>0</v>
      </c>
      <c r="J2711">
        <v>-0.01</v>
      </c>
      <c r="K2711">
        <v>0</v>
      </c>
      <c r="L2711" s="1" t="s">
        <v>9</v>
      </c>
      <c r="M2711" s="1" t="s">
        <v>9</v>
      </c>
      <c r="N2711" t="s">
        <v>357</v>
      </c>
    </row>
    <row r="2712" spans="1:14" x14ac:dyDescent="0.25">
      <c r="A2712" t="s">
        <v>8</v>
      </c>
      <c r="B2712" t="s">
        <v>106</v>
      </c>
      <c r="C2712" t="s">
        <v>9</v>
      </c>
      <c r="D2712" t="s">
        <v>141</v>
      </c>
      <c r="E2712" t="s">
        <v>168</v>
      </c>
      <c r="F2712" t="s">
        <v>271</v>
      </c>
      <c r="G2712" t="s">
        <v>9</v>
      </c>
      <c r="H2712">
        <v>290</v>
      </c>
      <c r="I2712">
        <v>290</v>
      </c>
      <c r="J2712">
        <v>0.371318822023047</v>
      </c>
      <c r="K2712">
        <v>0.371318822023047</v>
      </c>
      <c r="L2712" s="1" t="s">
        <v>9</v>
      </c>
      <c r="M2712" s="1" t="s">
        <v>9</v>
      </c>
      <c r="N2712" t="s">
        <v>357</v>
      </c>
    </row>
    <row r="2713" spans="1:14" x14ac:dyDescent="0.25">
      <c r="A2713" t="s">
        <v>8</v>
      </c>
      <c r="B2713" t="s">
        <v>106</v>
      </c>
      <c r="C2713" t="s">
        <v>9</v>
      </c>
      <c r="D2713" t="s">
        <v>141</v>
      </c>
      <c r="E2713" t="s">
        <v>229</v>
      </c>
      <c r="F2713" t="s">
        <v>230</v>
      </c>
      <c r="G2713" t="s">
        <v>9</v>
      </c>
      <c r="H2713" s="1">
        <v>90</v>
      </c>
      <c r="I2713" s="1">
        <v>90</v>
      </c>
      <c r="J2713" s="1">
        <v>0.117797695262484</v>
      </c>
      <c r="K2713" s="1">
        <v>0.117797695262484</v>
      </c>
      <c r="L2713" t="s">
        <v>9</v>
      </c>
      <c r="M2713" t="s">
        <v>9</v>
      </c>
      <c r="N2713" t="s">
        <v>357</v>
      </c>
    </row>
    <row r="2714" spans="1:14" x14ac:dyDescent="0.25">
      <c r="A2714" t="s">
        <v>8</v>
      </c>
      <c r="B2714" t="s">
        <v>106</v>
      </c>
      <c r="C2714" t="s">
        <v>9</v>
      </c>
      <c r="D2714" t="s">
        <v>141</v>
      </c>
      <c r="E2714" t="s">
        <v>229</v>
      </c>
      <c r="F2714" t="s">
        <v>248</v>
      </c>
      <c r="G2714" t="s">
        <v>9</v>
      </c>
      <c r="H2714" s="1">
        <v>15</v>
      </c>
      <c r="I2714" s="1">
        <v>15</v>
      </c>
      <c r="J2714" s="1">
        <v>1.92061459667093E-2</v>
      </c>
      <c r="K2714" s="1">
        <v>1.92061459667093E-2</v>
      </c>
      <c r="L2714" t="s">
        <v>9</v>
      </c>
      <c r="M2714" t="s">
        <v>9</v>
      </c>
      <c r="N2714" t="s">
        <v>357</v>
      </c>
    </row>
    <row r="2715" spans="1:14" x14ac:dyDescent="0.25">
      <c r="A2715" t="s">
        <v>8</v>
      </c>
      <c r="B2715" t="s">
        <v>106</v>
      </c>
      <c r="C2715" t="s">
        <v>9</v>
      </c>
      <c r="D2715" t="s">
        <v>141</v>
      </c>
      <c r="E2715" t="s">
        <v>180</v>
      </c>
      <c r="F2715" t="s">
        <v>218</v>
      </c>
      <c r="G2715" t="s">
        <v>215</v>
      </c>
      <c r="H2715" s="1">
        <v>-1</v>
      </c>
      <c r="I2715" s="1">
        <v>0</v>
      </c>
      <c r="J2715" s="1">
        <v>-0.01</v>
      </c>
      <c r="K2715" s="1">
        <v>0</v>
      </c>
      <c r="L2715" t="s">
        <v>9</v>
      </c>
      <c r="M2715" t="s">
        <v>9</v>
      </c>
      <c r="N2715" t="s">
        <v>357</v>
      </c>
    </row>
    <row r="2716" spans="1:14" x14ac:dyDescent="0.25">
      <c r="A2716" t="s">
        <v>8</v>
      </c>
      <c r="B2716" t="s">
        <v>106</v>
      </c>
      <c r="C2716" t="s">
        <v>9</v>
      </c>
      <c r="D2716" t="s">
        <v>141</v>
      </c>
      <c r="E2716" t="s">
        <v>166</v>
      </c>
      <c r="F2716" t="s">
        <v>252</v>
      </c>
      <c r="G2716" t="s">
        <v>9</v>
      </c>
      <c r="H2716" s="1">
        <v>45</v>
      </c>
      <c r="I2716" s="1">
        <v>45</v>
      </c>
      <c r="J2716" s="1">
        <v>5.5057618437900101E-2</v>
      </c>
      <c r="K2716" s="1">
        <v>5.5057618437900101E-2</v>
      </c>
      <c r="L2716" t="s">
        <v>9</v>
      </c>
      <c r="M2716" t="s">
        <v>9</v>
      </c>
      <c r="N2716" t="s">
        <v>357</v>
      </c>
    </row>
    <row r="2717" spans="1:14" x14ac:dyDescent="0.25">
      <c r="A2717" t="s">
        <v>8</v>
      </c>
      <c r="B2717" t="s">
        <v>106</v>
      </c>
      <c r="C2717" t="s">
        <v>9</v>
      </c>
      <c r="D2717" t="s">
        <v>141</v>
      </c>
      <c r="E2717" t="s">
        <v>353</v>
      </c>
      <c r="F2717" t="s">
        <v>14</v>
      </c>
      <c r="G2717" t="s">
        <v>9</v>
      </c>
      <c r="H2717" s="1">
        <v>355</v>
      </c>
      <c r="I2717" s="1">
        <v>355</v>
      </c>
      <c r="J2717" s="1">
        <v>0.45454545454545497</v>
      </c>
      <c r="K2717" s="1">
        <v>0.45454545454545497</v>
      </c>
      <c r="L2717" t="s">
        <v>9</v>
      </c>
      <c r="M2717" t="s">
        <v>9</v>
      </c>
      <c r="N2717" t="s">
        <v>357</v>
      </c>
    </row>
    <row r="2718" spans="1:14" x14ac:dyDescent="0.25">
      <c r="A2718" t="s">
        <v>8</v>
      </c>
      <c r="B2718" t="s">
        <v>106</v>
      </c>
      <c r="C2718" t="s">
        <v>9</v>
      </c>
      <c r="D2718" t="s">
        <v>141</v>
      </c>
      <c r="E2718" t="s">
        <v>168</v>
      </c>
      <c r="F2718" t="s">
        <v>272</v>
      </c>
      <c r="G2718" t="s">
        <v>9</v>
      </c>
      <c r="H2718" s="1">
        <v>45</v>
      </c>
      <c r="I2718" s="1">
        <v>45</v>
      </c>
      <c r="J2718" s="1">
        <v>5.8898847631242E-2</v>
      </c>
      <c r="K2718" s="1">
        <v>5.8898847631242E-2</v>
      </c>
      <c r="L2718" t="s">
        <v>9</v>
      </c>
      <c r="M2718" t="s">
        <v>9</v>
      </c>
      <c r="N2718" t="s">
        <v>357</v>
      </c>
    </row>
    <row r="2719" spans="1:14" x14ac:dyDescent="0.25">
      <c r="A2719" t="s">
        <v>8</v>
      </c>
      <c r="B2719" t="s">
        <v>106</v>
      </c>
      <c r="C2719" t="s">
        <v>9</v>
      </c>
      <c r="D2719" t="s">
        <v>141</v>
      </c>
      <c r="E2719" t="s">
        <v>229</v>
      </c>
      <c r="F2719" t="s">
        <v>231</v>
      </c>
      <c r="G2719" t="s">
        <v>9</v>
      </c>
      <c r="H2719" s="1">
        <v>675</v>
      </c>
      <c r="I2719" s="1">
        <v>675</v>
      </c>
      <c r="J2719" s="1">
        <v>0.86299615877080704</v>
      </c>
      <c r="K2719" s="1">
        <v>0.86299615877080704</v>
      </c>
      <c r="L2719" t="s">
        <v>9</v>
      </c>
      <c r="M2719" t="s">
        <v>9</v>
      </c>
      <c r="N2719" t="s">
        <v>357</v>
      </c>
    </row>
    <row r="2720" spans="1:14" x14ac:dyDescent="0.25">
      <c r="A2720" t="s">
        <v>8</v>
      </c>
      <c r="B2720" t="s">
        <v>106</v>
      </c>
      <c r="C2720" t="s">
        <v>9</v>
      </c>
      <c r="D2720" t="s">
        <v>141</v>
      </c>
      <c r="E2720" t="s">
        <v>257</v>
      </c>
      <c r="F2720" t="s">
        <v>262</v>
      </c>
      <c r="G2720" t="s">
        <v>9</v>
      </c>
      <c r="H2720" s="1">
        <v>35</v>
      </c>
      <c r="I2720">
        <v>35</v>
      </c>
      <c r="J2720">
        <v>4.60947503201024E-2</v>
      </c>
      <c r="K2720">
        <v>4.60947503201024E-2</v>
      </c>
      <c r="L2720" t="s">
        <v>9</v>
      </c>
      <c r="M2720" t="s">
        <v>9</v>
      </c>
      <c r="N2720" t="s">
        <v>357</v>
      </c>
    </row>
    <row r="2721" spans="1:14" x14ac:dyDescent="0.25">
      <c r="A2721" t="s">
        <v>8</v>
      </c>
      <c r="B2721" t="s">
        <v>106</v>
      </c>
      <c r="C2721" t="s">
        <v>9</v>
      </c>
      <c r="D2721" t="s">
        <v>141</v>
      </c>
      <c r="E2721" t="s">
        <v>168</v>
      </c>
      <c r="F2721" t="s">
        <v>274</v>
      </c>
      <c r="G2721" t="s">
        <v>9</v>
      </c>
      <c r="H2721" s="1">
        <v>100</v>
      </c>
      <c r="I2721" s="1">
        <v>100</v>
      </c>
      <c r="J2721" s="1">
        <v>0.12804097311139601</v>
      </c>
      <c r="K2721" s="1">
        <v>0.12804097311139601</v>
      </c>
      <c r="L2721" t="s">
        <v>9</v>
      </c>
      <c r="M2721" t="s">
        <v>9</v>
      </c>
      <c r="N2721" t="s">
        <v>357</v>
      </c>
    </row>
    <row r="2722" spans="1:14" x14ac:dyDescent="0.25">
      <c r="A2722" t="s">
        <v>8</v>
      </c>
      <c r="B2722" t="s">
        <v>106</v>
      </c>
      <c r="C2722" t="s">
        <v>9</v>
      </c>
      <c r="D2722" t="s">
        <v>141</v>
      </c>
      <c r="E2722" t="s">
        <v>242</v>
      </c>
      <c r="F2722" t="s">
        <v>238</v>
      </c>
      <c r="G2722" t="s">
        <v>9</v>
      </c>
      <c r="H2722" s="1">
        <v>20</v>
      </c>
      <c r="I2722" s="1">
        <v>20</v>
      </c>
      <c r="J2722" s="1">
        <v>2.5608194622279101E-2</v>
      </c>
      <c r="K2722" s="1">
        <v>2.5608194622279101E-2</v>
      </c>
      <c r="L2722" t="s">
        <v>9</v>
      </c>
      <c r="M2722" t="s">
        <v>9</v>
      </c>
      <c r="N2722" t="s">
        <v>357</v>
      </c>
    </row>
    <row r="2723" spans="1:14" x14ac:dyDescent="0.25">
      <c r="A2723" t="s">
        <v>8</v>
      </c>
      <c r="B2723" t="s">
        <v>106</v>
      </c>
      <c r="C2723" t="s">
        <v>9</v>
      </c>
      <c r="D2723" t="s">
        <v>141</v>
      </c>
      <c r="E2723" t="s">
        <v>242</v>
      </c>
      <c r="F2723" t="s">
        <v>237</v>
      </c>
      <c r="G2723" t="s">
        <v>9</v>
      </c>
      <c r="H2723" s="1">
        <v>50</v>
      </c>
      <c r="I2723" s="1">
        <v>50</v>
      </c>
      <c r="J2723" s="1">
        <v>6.2740076824583907E-2</v>
      </c>
      <c r="K2723" s="1">
        <v>6.2740076824583907E-2</v>
      </c>
      <c r="L2723" t="s">
        <v>9</v>
      </c>
      <c r="M2723" t="s">
        <v>9</v>
      </c>
      <c r="N2723" t="s">
        <v>357</v>
      </c>
    </row>
    <row r="2724" spans="1:14" x14ac:dyDescent="0.25">
      <c r="A2724" t="s">
        <v>8</v>
      </c>
      <c r="B2724" t="s">
        <v>106</v>
      </c>
      <c r="C2724" t="s">
        <v>9</v>
      </c>
      <c r="D2724" t="s">
        <v>141</v>
      </c>
      <c r="E2724" t="s">
        <v>257</v>
      </c>
      <c r="F2724" t="s">
        <v>261</v>
      </c>
      <c r="G2724" t="s">
        <v>9</v>
      </c>
      <c r="H2724" s="1">
        <v>125</v>
      </c>
      <c r="I2724" s="1">
        <v>125</v>
      </c>
      <c r="J2724" s="1">
        <v>0.16133162612035901</v>
      </c>
      <c r="K2724" s="1">
        <v>0.16133162612035901</v>
      </c>
      <c r="L2724" t="s">
        <v>9</v>
      </c>
      <c r="M2724" t="s">
        <v>9</v>
      </c>
      <c r="N2724" t="s">
        <v>357</v>
      </c>
    </row>
    <row r="2725" spans="1:14" x14ac:dyDescent="0.25">
      <c r="A2725" t="s">
        <v>8</v>
      </c>
      <c r="B2725" t="s">
        <v>106</v>
      </c>
      <c r="C2725" t="s">
        <v>9</v>
      </c>
      <c r="D2725" t="s">
        <v>141</v>
      </c>
      <c r="E2725" t="s">
        <v>257</v>
      </c>
      <c r="F2725" t="s">
        <v>259</v>
      </c>
      <c r="G2725" t="s">
        <v>9</v>
      </c>
      <c r="H2725" s="1">
        <v>220</v>
      </c>
      <c r="I2725" s="1">
        <v>220</v>
      </c>
      <c r="J2725" s="1">
        <v>0.27912932138284302</v>
      </c>
      <c r="K2725" s="1">
        <v>0.27912932138284302</v>
      </c>
      <c r="L2725" t="s">
        <v>9</v>
      </c>
      <c r="M2725" t="s">
        <v>9</v>
      </c>
      <c r="N2725" t="s">
        <v>357</v>
      </c>
    </row>
    <row r="2726" spans="1:14" x14ac:dyDescent="0.25">
      <c r="A2726" t="s">
        <v>8</v>
      </c>
      <c r="B2726" t="s">
        <v>106</v>
      </c>
      <c r="C2726" t="s">
        <v>9</v>
      </c>
      <c r="D2726" t="s">
        <v>141</v>
      </c>
      <c r="E2726" t="s">
        <v>180</v>
      </c>
      <c r="F2726" t="s">
        <v>219</v>
      </c>
      <c r="G2726" t="s">
        <v>216</v>
      </c>
      <c r="H2726" s="1">
        <v>-1</v>
      </c>
      <c r="I2726" s="1">
        <v>0</v>
      </c>
      <c r="J2726" s="1">
        <v>-0.01</v>
      </c>
      <c r="K2726" s="1">
        <v>0</v>
      </c>
      <c r="L2726" t="s">
        <v>9</v>
      </c>
      <c r="M2726" t="s">
        <v>9</v>
      </c>
      <c r="N2726" t="s">
        <v>357</v>
      </c>
    </row>
    <row r="2727" spans="1:14" x14ac:dyDescent="0.25">
      <c r="A2727" t="s">
        <v>8</v>
      </c>
      <c r="B2727" t="s">
        <v>106</v>
      </c>
      <c r="C2727" t="s">
        <v>9</v>
      </c>
      <c r="D2727" t="s">
        <v>141</v>
      </c>
      <c r="E2727" t="s">
        <v>353</v>
      </c>
      <c r="F2727" t="s">
        <v>15</v>
      </c>
      <c r="G2727" t="s">
        <v>9</v>
      </c>
      <c r="H2727" s="1">
        <v>240</v>
      </c>
      <c r="I2727" s="1">
        <v>240</v>
      </c>
      <c r="J2727" s="1">
        <v>0.30601792573623599</v>
      </c>
      <c r="K2727" s="1">
        <v>0.30601792573623599</v>
      </c>
      <c r="L2727" t="s">
        <v>9</v>
      </c>
      <c r="M2727" t="s">
        <v>9</v>
      </c>
      <c r="N2727" t="s">
        <v>357</v>
      </c>
    </row>
    <row r="2728" spans="1:14" x14ac:dyDescent="0.25">
      <c r="A2728" t="s">
        <v>8</v>
      </c>
      <c r="B2728" t="s">
        <v>106</v>
      </c>
      <c r="C2728" t="s">
        <v>9</v>
      </c>
      <c r="D2728" t="s">
        <v>141</v>
      </c>
      <c r="E2728" t="s">
        <v>166</v>
      </c>
      <c r="F2728" t="s">
        <v>167</v>
      </c>
      <c r="G2728" t="s">
        <v>9</v>
      </c>
      <c r="H2728" s="1">
        <v>70</v>
      </c>
      <c r="I2728" s="1">
        <v>70</v>
      </c>
      <c r="J2728" s="1">
        <v>8.7067861715748998E-2</v>
      </c>
      <c r="K2728" s="1">
        <v>8.7067861715748998E-2</v>
      </c>
      <c r="L2728" t="s">
        <v>9</v>
      </c>
      <c r="M2728" t="s">
        <v>9</v>
      </c>
      <c r="N2728" t="s">
        <v>357</v>
      </c>
    </row>
    <row r="2729" spans="1:14" x14ac:dyDescent="0.25">
      <c r="A2729" t="s">
        <v>8</v>
      </c>
      <c r="B2729" t="s">
        <v>106</v>
      </c>
      <c r="C2729" t="s">
        <v>9</v>
      </c>
      <c r="D2729" t="s">
        <v>141</v>
      </c>
      <c r="E2729" t="s">
        <v>242</v>
      </c>
      <c r="F2729" t="s">
        <v>235</v>
      </c>
      <c r="G2729" t="s">
        <v>9</v>
      </c>
      <c r="H2729" s="1">
        <v>130</v>
      </c>
      <c r="I2729" s="1">
        <v>130</v>
      </c>
      <c r="J2729" s="1">
        <v>0.166453265044814</v>
      </c>
      <c r="K2729" s="1">
        <v>0.166453265044814</v>
      </c>
      <c r="L2729" t="s">
        <v>9</v>
      </c>
      <c r="M2729" t="s">
        <v>9</v>
      </c>
      <c r="N2729" t="s">
        <v>357</v>
      </c>
    </row>
    <row r="2730" spans="1:14" x14ac:dyDescent="0.25">
      <c r="A2730" t="s">
        <v>8</v>
      </c>
      <c r="B2730" t="s">
        <v>328</v>
      </c>
      <c r="C2730" t="s">
        <v>9</v>
      </c>
      <c r="D2730" t="s">
        <v>329</v>
      </c>
      <c r="E2730" t="s">
        <v>166</v>
      </c>
      <c r="F2730" t="s">
        <v>171</v>
      </c>
      <c r="G2730" t="s">
        <v>9</v>
      </c>
      <c r="H2730" s="1">
        <v>5</v>
      </c>
      <c r="I2730" s="1">
        <v>5</v>
      </c>
      <c r="J2730" s="1">
        <v>1.3779527559055101E-2</v>
      </c>
      <c r="K2730" s="1">
        <v>1.3779527559055101E-2</v>
      </c>
      <c r="L2730" t="s">
        <v>9</v>
      </c>
      <c r="M2730" t="s">
        <v>9</v>
      </c>
      <c r="N2730" t="s">
        <v>357</v>
      </c>
    </row>
    <row r="2731" spans="1:14" x14ac:dyDescent="0.25">
      <c r="A2731" t="s">
        <v>8</v>
      </c>
      <c r="B2731" t="s">
        <v>328</v>
      </c>
      <c r="C2731" t="s">
        <v>9</v>
      </c>
      <c r="D2731" t="s">
        <v>329</v>
      </c>
      <c r="E2731" t="s">
        <v>242</v>
      </c>
      <c r="F2731" t="s">
        <v>239</v>
      </c>
      <c r="G2731" t="s">
        <v>9</v>
      </c>
      <c r="H2731" s="1">
        <v>45</v>
      </c>
      <c r="I2731" s="1">
        <v>45</v>
      </c>
      <c r="J2731" s="1">
        <v>8.8582677165354298E-2</v>
      </c>
      <c r="K2731" s="1">
        <v>8.8582677165354298E-2</v>
      </c>
      <c r="L2731" t="s">
        <v>9</v>
      </c>
      <c r="M2731" t="s">
        <v>9</v>
      </c>
      <c r="N2731" t="s">
        <v>357</v>
      </c>
    </row>
    <row r="2732" spans="1:14" x14ac:dyDescent="0.25">
      <c r="A2732" t="s">
        <v>8</v>
      </c>
      <c r="B2732" t="s">
        <v>328</v>
      </c>
      <c r="C2732" t="s">
        <v>9</v>
      </c>
      <c r="D2732" t="s">
        <v>329</v>
      </c>
      <c r="E2732" t="s">
        <v>242</v>
      </c>
      <c r="F2732" t="s">
        <v>235</v>
      </c>
      <c r="G2732" t="s">
        <v>9</v>
      </c>
      <c r="H2732" s="1">
        <v>25</v>
      </c>
      <c r="I2732" s="1">
        <v>25</v>
      </c>
      <c r="J2732" s="1">
        <v>4.9212598425196902E-2</v>
      </c>
      <c r="K2732" s="1">
        <v>4.9212598425196902E-2</v>
      </c>
      <c r="L2732" t="s">
        <v>9</v>
      </c>
      <c r="M2732" t="s">
        <v>9</v>
      </c>
      <c r="N2732" t="s">
        <v>357</v>
      </c>
    </row>
    <row r="2733" spans="1:14" x14ac:dyDescent="0.25">
      <c r="A2733" t="s">
        <v>8</v>
      </c>
      <c r="B2733" t="s">
        <v>328</v>
      </c>
      <c r="C2733" t="s">
        <v>9</v>
      </c>
      <c r="D2733" t="s">
        <v>329</v>
      </c>
      <c r="E2733" t="s">
        <v>10</v>
      </c>
      <c r="F2733" t="s">
        <v>240</v>
      </c>
      <c r="G2733" t="s">
        <v>9</v>
      </c>
      <c r="H2733" s="1">
        <v>1</v>
      </c>
      <c r="I2733" s="1" t="s">
        <v>9</v>
      </c>
      <c r="J2733" s="1" t="s">
        <v>9</v>
      </c>
      <c r="K2733" s="1" t="s">
        <v>9</v>
      </c>
      <c r="L2733" t="s">
        <v>9</v>
      </c>
      <c r="M2733" t="s">
        <v>9</v>
      </c>
      <c r="N2733" t="s">
        <v>357</v>
      </c>
    </row>
    <row r="2734" spans="1:14" x14ac:dyDescent="0.25">
      <c r="A2734" t="s">
        <v>8</v>
      </c>
      <c r="B2734" t="s">
        <v>328</v>
      </c>
      <c r="C2734" t="s">
        <v>9</v>
      </c>
      <c r="D2734" t="s">
        <v>329</v>
      </c>
      <c r="E2734" t="s">
        <v>166</v>
      </c>
      <c r="F2734" t="s">
        <v>170</v>
      </c>
      <c r="G2734" t="s">
        <v>9</v>
      </c>
      <c r="H2734" s="1">
        <v>110</v>
      </c>
      <c r="I2734" s="1">
        <v>110</v>
      </c>
      <c r="J2734" s="1">
        <v>0.214566929133858</v>
      </c>
      <c r="K2734" s="1">
        <v>0.214566929133858</v>
      </c>
      <c r="L2734" t="s">
        <v>9</v>
      </c>
      <c r="M2734" t="s">
        <v>9</v>
      </c>
      <c r="N2734" t="s">
        <v>357</v>
      </c>
    </row>
    <row r="2735" spans="1:14" x14ac:dyDescent="0.25">
      <c r="A2735" t="s">
        <v>8</v>
      </c>
      <c r="B2735" t="s">
        <v>328</v>
      </c>
      <c r="C2735" t="s">
        <v>9</v>
      </c>
      <c r="D2735" t="s">
        <v>329</v>
      </c>
      <c r="E2735" t="s">
        <v>242</v>
      </c>
      <c r="F2735" t="s">
        <v>234</v>
      </c>
      <c r="G2735" t="s">
        <v>9</v>
      </c>
      <c r="H2735" s="1">
        <v>-1</v>
      </c>
      <c r="I2735" s="1">
        <v>0</v>
      </c>
      <c r="J2735" s="1">
        <v>-0.01</v>
      </c>
      <c r="K2735" s="1">
        <v>0</v>
      </c>
      <c r="L2735" t="s">
        <v>9</v>
      </c>
      <c r="M2735" t="s">
        <v>9</v>
      </c>
      <c r="N2735" t="s">
        <v>357</v>
      </c>
    </row>
    <row r="2736" spans="1:14" x14ac:dyDescent="0.25">
      <c r="A2736" t="s">
        <v>8</v>
      </c>
      <c r="B2736" t="s">
        <v>328</v>
      </c>
      <c r="C2736" t="s">
        <v>9</v>
      </c>
      <c r="D2736" t="s">
        <v>329</v>
      </c>
      <c r="E2736" t="s">
        <v>242</v>
      </c>
      <c r="F2736" t="s">
        <v>238</v>
      </c>
      <c r="G2736" t="s">
        <v>9</v>
      </c>
      <c r="H2736" s="1">
        <v>-1</v>
      </c>
      <c r="I2736" s="1">
        <v>0</v>
      </c>
      <c r="J2736" s="1">
        <v>-0.01</v>
      </c>
      <c r="K2736" s="1">
        <v>0</v>
      </c>
      <c r="L2736" t="s">
        <v>9</v>
      </c>
      <c r="M2736" t="s">
        <v>9</v>
      </c>
      <c r="N2736" t="s">
        <v>357</v>
      </c>
    </row>
    <row r="2737" spans="1:14" x14ac:dyDescent="0.25">
      <c r="A2737" t="s">
        <v>8</v>
      </c>
      <c r="B2737" t="s">
        <v>328</v>
      </c>
      <c r="C2737" t="s">
        <v>9</v>
      </c>
      <c r="D2737" t="s">
        <v>329</v>
      </c>
      <c r="E2737" t="s">
        <v>166</v>
      </c>
      <c r="F2737" t="s">
        <v>167</v>
      </c>
      <c r="G2737" t="s">
        <v>9</v>
      </c>
      <c r="H2737" s="1">
        <v>25</v>
      </c>
      <c r="I2737" s="1">
        <v>25</v>
      </c>
      <c r="J2737" s="1">
        <v>4.5275590551181098E-2</v>
      </c>
      <c r="K2737" s="1">
        <v>4.5275590551181098E-2</v>
      </c>
      <c r="L2737" t="s">
        <v>9</v>
      </c>
      <c r="M2737" t="s">
        <v>9</v>
      </c>
      <c r="N2737" t="s">
        <v>357</v>
      </c>
    </row>
    <row r="2738" spans="1:14" x14ac:dyDescent="0.25">
      <c r="A2738" t="s">
        <v>8</v>
      </c>
      <c r="B2738" t="s">
        <v>328</v>
      </c>
      <c r="C2738" t="s">
        <v>9</v>
      </c>
      <c r="D2738" t="s">
        <v>329</v>
      </c>
      <c r="E2738" t="s">
        <v>353</v>
      </c>
      <c r="F2738" t="s">
        <v>228</v>
      </c>
      <c r="G2738" t="s">
        <v>9</v>
      </c>
      <c r="H2738" s="1">
        <v>10</v>
      </c>
      <c r="I2738" s="1">
        <v>10</v>
      </c>
      <c r="J2738" s="1">
        <v>1.7716535433070901E-2</v>
      </c>
      <c r="K2738" s="1">
        <v>1.7716535433070901E-2</v>
      </c>
      <c r="L2738" t="s">
        <v>9</v>
      </c>
      <c r="M2738" t="s">
        <v>9</v>
      </c>
      <c r="N2738" t="s">
        <v>357</v>
      </c>
    </row>
    <row r="2739" spans="1:14" x14ac:dyDescent="0.25">
      <c r="A2739" t="s">
        <v>8</v>
      </c>
      <c r="B2739" t="s">
        <v>328</v>
      </c>
      <c r="C2739" t="s">
        <v>9</v>
      </c>
      <c r="D2739" t="s">
        <v>329</v>
      </c>
      <c r="E2739" t="s">
        <v>353</v>
      </c>
      <c r="F2739" t="s">
        <v>16</v>
      </c>
      <c r="G2739" t="s">
        <v>9</v>
      </c>
      <c r="H2739" s="1">
        <v>20</v>
      </c>
      <c r="I2739" s="1">
        <v>20</v>
      </c>
      <c r="J2739" s="1">
        <v>3.5433070866141697E-2</v>
      </c>
      <c r="K2739" s="1">
        <v>3.5433070866141697E-2</v>
      </c>
      <c r="L2739" t="s">
        <v>9</v>
      </c>
      <c r="M2739" t="s">
        <v>9</v>
      </c>
      <c r="N2739" t="s">
        <v>357</v>
      </c>
    </row>
    <row r="2740" spans="1:14" x14ac:dyDescent="0.25">
      <c r="A2740" t="s">
        <v>8</v>
      </c>
      <c r="B2740" t="s">
        <v>328</v>
      </c>
      <c r="C2740" t="s">
        <v>9</v>
      </c>
      <c r="D2740" t="s">
        <v>329</v>
      </c>
      <c r="E2740" t="s">
        <v>166</v>
      </c>
      <c r="F2740" t="s">
        <v>253</v>
      </c>
      <c r="G2740" t="s">
        <v>9</v>
      </c>
      <c r="H2740" s="1">
        <v>55</v>
      </c>
      <c r="I2740" s="1">
        <v>55</v>
      </c>
      <c r="J2740" s="1">
        <v>0.10629921259842499</v>
      </c>
      <c r="K2740" s="1">
        <v>0.10629921259842499</v>
      </c>
      <c r="L2740" t="s">
        <v>9</v>
      </c>
      <c r="M2740" t="s">
        <v>9</v>
      </c>
      <c r="N2740" t="s">
        <v>357</v>
      </c>
    </row>
    <row r="2741" spans="1:14" x14ac:dyDescent="0.25">
      <c r="A2741" t="s">
        <v>8</v>
      </c>
      <c r="B2741" t="s">
        <v>328</v>
      </c>
      <c r="C2741" t="s">
        <v>9</v>
      </c>
      <c r="D2741" t="s">
        <v>329</v>
      </c>
      <c r="E2741" t="s">
        <v>165</v>
      </c>
      <c r="F2741" t="s">
        <v>9</v>
      </c>
      <c r="G2741" t="s">
        <v>9</v>
      </c>
      <c r="H2741" s="1" t="s">
        <v>9</v>
      </c>
      <c r="I2741" s="1" t="s">
        <v>9</v>
      </c>
      <c r="J2741" s="1" t="s">
        <v>9</v>
      </c>
      <c r="K2741" s="1" t="s">
        <v>9</v>
      </c>
      <c r="L2741">
        <v>28.940940000000001</v>
      </c>
      <c r="M2741">
        <v>29</v>
      </c>
      <c r="N2741" t="s">
        <v>357</v>
      </c>
    </row>
    <row r="2742" spans="1:14" x14ac:dyDescent="0.25">
      <c r="A2742" t="s">
        <v>8</v>
      </c>
      <c r="B2742" t="s">
        <v>328</v>
      </c>
      <c r="C2742" t="s">
        <v>9</v>
      </c>
      <c r="D2742" t="s">
        <v>329</v>
      </c>
      <c r="E2742" t="s">
        <v>180</v>
      </c>
      <c r="F2742" t="s">
        <v>218</v>
      </c>
      <c r="G2742" t="s">
        <v>215</v>
      </c>
      <c r="H2742" s="1">
        <v>470</v>
      </c>
      <c r="I2742" s="1">
        <v>470</v>
      </c>
      <c r="J2742" s="1">
        <v>0.92519685039370103</v>
      </c>
      <c r="K2742" s="1">
        <v>0.92519685039370103</v>
      </c>
      <c r="L2742" t="s">
        <v>9</v>
      </c>
      <c r="M2742" t="s">
        <v>9</v>
      </c>
      <c r="N2742" t="s">
        <v>357</v>
      </c>
    </row>
    <row r="2743" spans="1:14" x14ac:dyDescent="0.25">
      <c r="A2743" t="s">
        <v>8</v>
      </c>
      <c r="B2743" t="s">
        <v>328</v>
      </c>
      <c r="C2743" t="s">
        <v>9</v>
      </c>
      <c r="D2743" t="s">
        <v>329</v>
      </c>
      <c r="E2743" t="s">
        <v>166</v>
      </c>
      <c r="F2743" t="s">
        <v>169</v>
      </c>
      <c r="G2743" t="s">
        <v>9</v>
      </c>
      <c r="H2743" s="1">
        <v>295</v>
      </c>
      <c r="I2743" s="1">
        <v>295</v>
      </c>
      <c r="J2743" s="1">
        <v>0.57874015748031504</v>
      </c>
      <c r="K2743" s="1">
        <v>0.57874015748031504</v>
      </c>
      <c r="L2743" t="s">
        <v>9</v>
      </c>
      <c r="M2743" t="s">
        <v>9</v>
      </c>
      <c r="N2743" t="s">
        <v>357</v>
      </c>
    </row>
    <row r="2744" spans="1:14" x14ac:dyDescent="0.25">
      <c r="A2744" t="s">
        <v>8</v>
      </c>
      <c r="B2744" t="s">
        <v>328</v>
      </c>
      <c r="C2744" t="s">
        <v>9</v>
      </c>
      <c r="D2744" t="s">
        <v>329</v>
      </c>
      <c r="E2744" t="s">
        <v>168</v>
      </c>
      <c r="F2744" t="s">
        <v>272</v>
      </c>
      <c r="G2744" t="s">
        <v>9</v>
      </c>
      <c r="H2744" s="1">
        <v>25</v>
      </c>
      <c r="I2744" s="1">
        <v>25</v>
      </c>
      <c r="J2744" s="1">
        <v>4.7244094488188997E-2</v>
      </c>
      <c r="K2744" s="1">
        <v>4.7244094488188997E-2</v>
      </c>
      <c r="L2744" t="s">
        <v>9</v>
      </c>
      <c r="M2744" t="s">
        <v>9</v>
      </c>
      <c r="N2744" t="s">
        <v>357</v>
      </c>
    </row>
    <row r="2745" spans="1:14" x14ac:dyDescent="0.25">
      <c r="A2745" t="s">
        <v>8</v>
      </c>
      <c r="B2745" t="s">
        <v>328</v>
      </c>
      <c r="C2745" t="s">
        <v>9</v>
      </c>
      <c r="D2745" t="s">
        <v>329</v>
      </c>
      <c r="E2745" t="s">
        <v>166</v>
      </c>
      <c r="F2745" t="s">
        <v>248</v>
      </c>
      <c r="G2745" t="s">
        <v>9</v>
      </c>
      <c r="H2745" s="1">
        <v>-1</v>
      </c>
      <c r="I2745" s="1">
        <v>0</v>
      </c>
      <c r="J2745" s="1">
        <v>-0.01</v>
      </c>
      <c r="K2745" s="1">
        <v>0</v>
      </c>
      <c r="L2745" t="s">
        <v>9</v>
      </c>
      <c r="M2745" t="s">
        <v>9</v>
      </c>
      <c r="N2745" t="s">
        <v>357</v>
      </c>
    </row>
    <row r="2746" spans="1:14" x14ac:dyDescent="0.25">
      <c r="A2746" t="s">
        <v>8</v>
      </c>
      <c r="B2746" t="s">
        <v>328</v>
      </c>
      <c r="C2746" t="s">
        <v>9</v>
      </c>
      <c r="D2746" t="s">
        <v>329</v>
      </c>
      <c r="E2746" t="s">
        <v>229</v>
      </c>
      <c r="F2746" t="s">
        <v>248</v>
      </c>
      <c r="G2746" t="s">
        <v>9</v>
      </c>
      <c r="H2746" s="1">
        <v>-1</v>
      </c>
      <c r="I2746" s="1">
        <v>0</v>
      </c>
      <c r="J2746" s="1">
        <v>-0.01</v>
      </c>
      <c r="K2746" s="1">
        <v>0</v>
      </c>
      <c r="L2746" t="s">
        <v>9</v>
      </c>
      <c r="M2746" t="s">
        <v>9</v>
      </c>
      <c r="N2746" t="s">
        <v>357</v>
      </c>
    </row>
    <row r="2747" spans="1:14" x14ac:dyDescent="0.25">
      <c r="A2747" t="s">
        <v>8</v>
      </c>
      <c r="B2747" t="s">
        <v>328</v>
      </c>
      <c r="C2747" t="s">
        <v>9</v>
      </c>
      <c r="D2747" t="s">
        <v>329</v>
      </c>
      <c r="E2747" t="s">
        <v>229</v>
      </c>
      <c r="F2747" t="s">
        <v>230</v>
      </c>
      <c r="G2747" t="s">
        <v>9</v>
      </c>
      <c r="H2747" s="1">
        <v>75</v>
      </c>
      <c r="I2747" s="1">
        <v>75</v>
      </c>
      <c r="J2747" s="1">
        <v>0.14960629921259799</v>
      </c>
      <c r="K2747" s="1">
        <v>0.14960629921259799</v>
      </c>
      <c r="L2747" t="s">
        <v>9</v>
      </c>
      <c r="M2747" t="s">
        <v>9</v>
      </c>
      <c r="N2747" t="s">
        <v>357</v>
      </c>
    </row>
    <row r="2748" spans="1:14" x14ac:dyDescent="0.25">
      <c r="A2748" t="s">
        <v>8</v>
      </c>
      <c r="B2748" t="s">
        <v>328</v>
      </c>
      <c r="C2748" t="s">
        <v>9</v>
      </c>
      <c r="D2748" t="s">
        <v>329</v>
      </c>
      <c r="E2748" t="s">
        <v>257</v>
      </c>
      <c r="F2748" t="s">
        <v>280</v>
      </c>
      <c r="G2748" t="s">
        <v>9</v>
      </c>
      <c r="H2748" s="1">
        <v>-1</v>
      </c>
      <c r="I2748" s="1">
        <v>0</v>
      </c>
      <c r="J2748" s="1">
        <v>-0.01</v>
      </c>
      <c r="K2748" s="1">
        <v>0</v>
      </c>
      <c r="L2748" t="s">
        <v>9</v>
      </c>
      <c r="M2748" t="s">
        <v>9</v>
      </c>
      <c r="N2748" t="s">
        <v>357</v>
      </c>
    </row>
    <row r="2749" spans="1:14" x14ac:dyDescent="0.25">
      <c r="A2749" t="s">
        <v>8</v>
      </c>
      <c r="B2749" t="s">
        <v>328</v>
      </c>
      <c r="C2749" t="s">
        <v>9</v>
      </c>
      <c r="D2749" t="s">
        <v>329</v>
      </c>
      <c r="E2749" t="s">
        <v>168</v>
      </c>
      <c r="F2749" t="s">
        <v>274</v>
      </c>
      <c r="G2749" t="s">
        <v>9</v>
      </c>
      <c r="H2749" s="1">
        <v>75</v>
      </c>
      <c r="I2749" s="1">
        <v>75</v>
      </c>
      <c r="J2749" s="1">
        <v>0.14370078740157499</v>
      </c>
      <c r="K2749" s="1">
        <v>0.14370078740157499</v>
      </c>
      <c r="L2749" t="s">
        <v>9</v>
      </c>
      <c r="M2749" t="s">
        <v>9</v>
      </c>
      <c r="N2749" t="s">
        <v>357</v>
      </c>
    </row>
    <row r="2750" spans="1:14" x14ac:dyDescent="0.25">
      <c r="A2750" t="s">
        <v>8</v>
      </c>
      <c r="B2750" t="s">
        <v>328</v>
      </c>
      <c r="C2750" t="s">
        <v>9</v>
      </c>
      <c r="D2750" t="s">
        <v>329</v>
      </c>
      <c r="E2750" t="s">
        <v>257</v>
      </c>
      <c r="F2750" t="s">
        <v>259</v>
      </c>
      <c r="G2750" t="s">
        <v>9</v>
      </c>
      <c r="H2750" s="1">
        <v>165</v>
      </c>
      <c r="I2750" s="1">
        <v>165</v>
      </c>
      <c r="J2750" s="1">
        <v>0.320866141732284</v>
      </c>
      <c r="K2750" s="1">
        <v>0.320866141732284</v>
      </c>
      <c r="L2750" t="s">
        <v>9</v>
      </c>
      <c r="M2750" t="s">
        <v>9</v>
      </c>
      <c r="N2750" t="s">
        <v>357</v>
      </c>
    </row>
    <row r="2751" spans="1:14" x14ac:dyDescent="0.25">
      <c r="A2751" t="s">
        <v>8</v>
      </c>
      <c r="B2751" t="s">
        <v>328</v>
      </c>
      <c r="C2751" t="s">
        <v>9</v>
      </c>
      <c r="D2751" t="s">
        <v>329</v>
      </c>
      <c r="E2751" t="s">
        <v>168</v>
      </c>
      <c r="F2751" t="s">
        <v>273</v>
      </c>
      <c r="G2751" t="s">
        <v>9</v>
      </c>
      <c r="H2751" s="1">
        <v>220</v>
      </c>
      <c r="I2751" s="1">
        <v>220</v>
      </c>
      <c r="J2751" s="1">
        <v>0.43110236220472398</v>
      </c>
      <c r="K2751" s="1">
        <v>0.43110236220472398</v>
      </c>
      <c r="L2751" t="s">
        <v>9</v>
      </c>
      <c r="M2751" t="s">
        <v>9</v>
      </c>
      <c r="N2751" t="s">
        <v>357</v>
      </c>
    </row>
    <row r="2752" spans="1:14" x14ac:dyDescent="0.25">
      <c r="A2752" t="s">
        <v>8</v>
      </c>
      <c r="B2752" t="s">
        <v>328</v>
      </c>
      <c r="C2752" t="s">
        <v>9</v>
      </c>
      <c r="D2752" t="s">
        <v>329</v>
      </c>
      <c r="E2752" t="s">
        <v>353</v>
      </c>
      <c r="F2752" t="s">
        <v>15</v>
      </c>
      <c r="G2752" t="s">
        <v>9</v>
      </c>
      <c r="H2752" s="1">
        <v>150</v>
      </c>
      <c r="I2752" s="1">
        <v>150</v>
      </c>
      <c r="J2752" s="1">
        <v>0.29527559055118102</v>
      </c>
      <c r="K2752" s="1">
        <v>0.29527559055118102</v>
      </c>
      <c r="L2752" t="s">
        <v>9</v>
      </c>
      <c r="M2752" t="s">
        <v>9</v>
      </c>
      <c r="N2752" t="s">
        <v>357</v>
      </c>
    </row>
    <row r="2753" spans="1:14" x14ac:dyDescent="0.25">
      <c r="A2753" t="s">
        <v>8</v>
      </c>
      <c r="B2753" t="s">
        <v>328</v>
      </c>
      <c r="C2753" t="s">
        <v>9</v>
      </c>
      <c r="D2753" t="s">
        <v>329</v>
      </c>
      <c r="E2753" t="s">
        <v>180</v>
      </c>
      <c r="F2753" t="s">
        <v>219</v>
      </c>
      <c r="G2753" t="s">
        <v>216</v>
      </c>
      <c r="H2753" s="1">
        <v>40</v>
      </c>
      <c r="I2753" s="1">
        <v>40</v>
      </c>
      <c r="J2753" s="1">
        <v>7.4803149606299205E-2</v>
      </c>
      <c r="K2753" s="1">
        <v>7.4803149606299205E-2</v>
      </c>
      <c r="L2753" t="s">
        <v>9</v>
      </c>
      <c r="M2753" t="s">
        <v>9</v>
      </c>
      <c r="N2753" t="s">
        <v>357</v>
      </c>
    </row>
    <row r="2754" spans="1:14" x14ac:dyDescent="0.25">
      <c r="A2754" t="s">
        <v>8</v>
      </c>
      <c r="B2754" t="s">
        <v>328</v>
      </c>
      <c r="C2754" t="s">
        <v>9</v>
      </c>
      <c r="D2754" t="s">
        <v>329</v>
      </c>
      <c r="E2754" t="s">
        <v>229</v>
      </c>
      <c r="F2754" t="s">
        <v>231</v>
      </c>
      <c r="G2754" t="s">
        <v>9</v>
      </c>
      <c r="H2754" s="1">
        <v>430</v>
      </c>
      <c r="I2754" s="1">
        <v>430</v>
      </c>
      <c r="J2754" s="1">
        <v>0.84645669291338599</v>
      </c>
      <c r="K2754" s="1">
        <v>0.84645669291338599</v>
      </c>
      <c r="L2754" t="s">
        <v>9</v>
      </c>
      <c r="M2754" t="s">
        <v>9</v>
      </c>
      <c r="N2754" t="s">
        <v>357</v>
      </c>
    </row>
    <row r="2755" spans="1:14" x14ac:dyDescent="0.25">
      <c r="A2755" t="s">
        <v>8</v>
      </c>
      <c r="B2755" t="s">
        <v>328</v>
      </c>
      <c r="C2755" t="s">
        <v>9</v>
      </c>
      <c r="D2755" t="s">
        <v>329</v>
      </c>
      <c r="E2755" t="s">
        <v>257</v>
      </c>
      <c r="F2755" t="s">
        <v>262</v>
      </c>
      <c r="G2755" t="s">
        <v>9</v>
      </c>
      <c r="H2755" s="1">
        <v>10</v>
      </c>
      <c r="I2755" s="1">
        <v>10</v>
      </c>
      <c r="J2755" s="1">
        <v>2.3622047244094498E-2</v>
      </c>
      <c r="K2755" s="1">
        <v>2.3622047244094498E-2</v>
      </c>
      <c r="L2755" t="s">
        <v>9</v>
      </c>
      <c r="M2755" t="s">
        <v>9</v>
      </c>
      <c r="N2755" t="s">
        <v>357</v>
      </c>
    </row>
    <row r="2756" spans="1:14" x14ac:dyDescent="0.25">
      <c r="A2756" t="s">
        <v>8</v>
      </c>
      <c r="B2756" t="s">
        <v>328</v>
      </c>
      <c r="C2756" t="s">
        <v>9</v>
      </c>
      <c r="D2756" t="s">
        <v>329</v>
      </c>
      <c r="E2756" t="s">
        <v>353</v>
      </c>
      <c r="F2756" t="s">
        <v>14</v>
      </c>
      <c r="G2756" t="s">
        <v>9</v>
      </c>
      <c r="H2756" s="1">
        <v>215</v>
      </c>
      <c r="I2756" s="1">
        <v>215</v>
      </c>
      <c r="J2756" s="1">
        <v>0.42716535433070901</v>
      </c>
      <c r="K2756" s="1">
        <v>0.42716535433070901</v>
      </c>
      <c r="L2756" t="s">
        <v>9</v>
      </c>
      <c r="M2756" t="s">
        <v>9</v>
      </c>
      <c r="N2756" t="s">
        <v>357</v>
      </c>
    </row>
    <row r="2757" spans="1:14" x14ac:dyDescent="0.25">
      <c r="A2757" t="s">
        <v>8</v>
      </c>
      <c r="B2757" t="s">
        <v>328</v>
      </c>
      <c r="C2757" t="s">
        <v>9</v>
      </c>
      <c r="D2757" t="s">
        <v>329</v>
      </c>
      <c r="E2757" t="s">
        <v>242</v>
      </c>
      <c r="F2757" t="s">
        <v>248</v>
      </c>
      <c r="G2757" t="s">
        <v>9</v>
      </c>
      <c r="H2757" s="1">
        <v>415</v>
      </c>
      <c r="I2757" s="1">
        <v>415</v>
      </c>
      <c r="J2757" s="1">
        <v>0.82086614173228301</v>
      </c>
      <c r="K2757" s="1">
        <v>0.82086614173228301</v>
      </c>
      <c r="L2757" t="s">
        <v>9</v>
      </c>
      <c r="M2757" t="s">
        <v>9</v>
      </c>
      <c r="N2757" t="s">
        <v>357</v>
      </c>
    </row>
    <row r="2758" spans="1:14" x14ac:dyDescent="0.25">
      <c r="A2758" t="s">
        <v>8</v>
      </c>
      <c r="B2758" t="s">
        <v>328</v>
      </c>
      <c r="C2758" t="s">
        <v>9</v>
      </c>
      <c r="D2758" t="s">
        <v>329</v>
      </c>
      <c r="E2758" t="s">
        <v>257</v>
      </c>
      <c r="F2758" t="s">
        <v>340</v>
      </c>
      <c r="G2758" t="s">
        <v>9</v>
      </c>
      <c r="H2758" s="1">
        <v>15</v>
      </c>
      <c r="I2758" s="1">
        <v>15</v>
      </c>
      <c r="J2758" s="1">
        <v>3.3464566929133903E-2</v>
      </c>
      <c r="K2758" s="1">
        <v>3.3464566929133903E-2</v>
      </c>
      <c r="L2758" t="s">
        <v>9</v>
      </c>
      <c r="M2758" t="s">
        <v>9</v>
      </c>
      <c r="N2758" t="s">
        <v>357</v>
      </c>
    </row>
    <row r="2759" spans="1:14" x14ac:dyDescent="0.25">
      <c r="A2759" t="s">
        <v>8</v>
      </c>
      <c r="B2759" t="s">
        <v>328</v>
      </c>
      <c r="C2759" t="s">
        <v>9</v>
      </c>
      <c r="D2759" t="s">
        <v>329</v>
      </c>
      <c r="E2759" t="s">
        <v>166</v>
      </c>
      <c r="F2759" t="s">
        <v>252</v>
      </c>
      <c r="G2759" t="s">
        <v>9</v>
      </c>
      <c r="H2759" s="1">
        <v>20</v>
      </c>
      <c r="I2759" s="1">
        <v>20</v>
      </c>
      <c r="J2759" s="1">
        <v>3.9370078740157501E-2</v>
      </c>
      <c r="K2759" s="1">
        <v>3.9370078740157501E-2</v>
      </c>
      <c r="L2759" t="s">
        <v>9</v>
      </c>
      <c r="M2759" t="s">
        <v>9</v>
      </c>
      <c r="N2759" t="s">
        <v>357</v>
      </c>
    </row>
    <row r="2760" spans="1:14" x14ac:dyDescent="0.25">
      <c r="A2760" t="s">
        <v>8</v>
      </c>
      <c r="B2760" t="s">
        <v>328</v>
      </c>
      <c r="C2760" t="s">
        <v>9</v>
      </c>
      <c r="D2760" t="s">
        <v>329</v>
      </c>
      <c r="E2760" t="s">
        <v>180</v>
      </c>
      <c r="F2760" t="s">
        <v>228</v>
      </c>
      <c r="G2760" t="s">
        <v>228</v>
      </c>
      <c r="H2760" s="1">
        <v>-1</v>
      </c>
      <c r="I2760" s="1">
        <v>0</v>
      </c>
      <c r="J2760" s="1">
        <v>-0.01</v>
      </c>
      <c r="K2760" s="1">
        <v>0</v>
      </c>
      <c r="L2760" t="s">
        <v>9</v>
      </c>
      <c r="M2760" t="s">
        <v>9</v>
      </c>
      <c r="N2760" t="s">
        <v>357</v>
      </c>
    </row>
    <row r="2761" spans="1:14" x14ac:dyDescent="0.25">
      <c r="A2761" t="s">
        <v>8</v>
      </c>
      <c r="B2761" t="s">
        <v>328</v>
      </c>
      <c r="C2761" t="s">
        <v>9</v>
      </c>
      <c r="D2761" t="s">
        <v>329</v>
      </c>
      <c r="E2761" t="s">
        <v>242</v>
      </c>
      <c r="F2761" t="s">
        <v>237</v>
      </c>
      <c r="G2761" t="s">
        <v>9</v>
      </c>
      <c r="H2761" s="1">
        <v>15</v>
      </c>
      <c r="I2761" s="1">
        <v>15</v>
      </c>
      <c r="J2761" s="1">
        <v>3.1496062992125998E-2</v>
      </c>
      <c r="K2761" s="1">
        <v>3.1496062992125998E-2</v>
      </c>
      <c r="L2761" t="s">
        <v>9</v>
      </c>
      <c r="M2761" t="s">
        <v>9</v>
      </c>
      <c r="N2761" t="s">
        <v>357</v>
      </c>
    </row>
    <row r="2762" spans="1:14" x14ac:dyDescent="0.25">
      <c r="A2762" t="s">
        <v>8</v>
      </c>
      <c r="B2762" t="s">
        <v>328</v>
      </c>
      <c r="C2762" t="s">
        <v>9</v>
      </c>
      <c r="D2762" t="s">
        <v>329</v>
      </c>
      <c r="E2762" t="s">
        <v>353</v>
      </c>
      <c r="F2762" t="s">
        <v>13</v>
      </c>
      <c r="G2762" t="s">
        <v>9</v>
      </c>
      <c r="H2762" s="1">
        <v>115</v>
      </c>
      <c r="I2762" s="1">
        <v>115</v>
      </c>
      <c r="J2762" s="1">
        <v>0.22440944881889799</v>
      </c>
      <c r="K2762" s="1">
        <v>0.22440944881889799</v>
      </c>
      <c r="L2762" t="s">
        <v>9</v>
      </c>
      <c r="M2762" t="s">
        <v>9</v>
      </c>
      <c r="N2762" t="s">
        <v>357</v>
      </c>
    </row>
    <row r="2763" spans="1:14" x14ac:dyDescent="0.25">
      <c r="A2763" t="s">
        <v>8</v>
      </c>
      <c r="B2763" t="s">
        <v>328</v>
      </c>
      <c r="C2763" t="s">
        <v>9</v>
      </c>
      <c r="D2763" t="s">
        <v>329</v>
      </c>
      <c r="E2763" t="s">
        <v>172</v>
      </c>
      <c r="F2763" t="s">
        <v>9</v>
      </c>
      <c r="G2763" t="s">
        <v>9</v>
      </c>
      <c r="H2763" s="1" t="s">
        <v>9</v>
      </c>
      <c r="I2763" t="s">
        <v>9</v>
      </c>
      <c r="J2763" t="s">
        <v>9</v>
      </c>
      <c r="K2763" t="s">
        <v>9</v>
      </c>
      <c r="L2763">
        <v>7.9577499999999999</v>
      </c>
      <c r="M2763">
        <v>6</v>
      </c>
      <c r="N2763" t="s">
        <v>357</v>
      </c>
    </row>
    <row r="2764" spans="1:14" x14ac:dyDescent="0.25">
      <c r="A2764" t="s">
        <v>8</v>
      </c>
      <c r="B2764" t="s">
        <v>328</v>
      </c>
      <c r="C2764" t="s">
        <v>9</v>
      </c>
      <c r="D2764" t="s">
        <v>329</v>
      </c>
      <c r="E2764" t="s">
        <v>257</v>
      </c>
      <c r="F2764" t="s">
        <v>228</v>
      </c>
      <c r="G2764" t="s">
        <v>9</v>
      </c>
      <c r="H2764" s="1">
        <v>-1</v>
      </c>
      <c r="I2764" s="1">
        <v>0</v>
      </c>
      <c r="J2764" s="1">
        <v>-0.01</v>
      </c>
      <c r="K2764" s="1">
        <v>0</v>
      </c>
      <c r="L2764" t="s">
        <v>9</v>
      </c>
      <c r="M2764" t="s">
        <v>9</v>
      </c>
      <c r="N2764" t="s">
        <v>357</v>
      </c>
    </row>
    <row r="2765" spans="1:14" x14ac:dyDescent="0.25">
      <c r="A2765" t="s">
        <v>8</v>
      </c>
      <c r="B2765" t="s">
        <v>328</v>
      </c>
      <c r="C2765" t="s">
        <v>9</v>
      </c>
      <c r="D2765" t="s">
        <v>329</v>
      </c>
      <c r="E2765" t="s">
        <v>257</v>
      </c>
      <c r="F2765" t="s">
        <v>261</v>
      </c>
      <c r="G2765" t="s">
        <v>9</v>
      </c>
      <c r="H2765" s="1">
        <v>75</v>
      </c>
      <c r="I2765" s="1">
        <v>75</v>
      </c>
      <c r="J2765" s="1">
        <v>0.145669291338583</v>
      </c>
      <c r="K2765" s="1">
        <v>0.145669291338583</v>
      </c>
      <c r="L2765" t="s">
        <v>9</v>
      </c>
      <c r="M2765" t="s">
        <v>9</v>
      </c>
      <c r="N2765" t="s">
        <v>357</v>
      </c>
    </row>
    <row r="2766" spans="1:14" x14ac:dyDescent="0.25">
      <c r="A2766" t="s">
        <v>8</v>
      </c>
      <c r="B2766" t="s">
        <v>328</v>
      </c>
      <c r="C2766" t="s">
        <v>9</v>
      </c>
      <c r="D2766" t="s">
        <v>329</v>
      </c>
      <c r="E2766" t="s">
        <v>168</v>
      </c>
      <c r="F2766" t="s">
        <v>248</v>
      </c>
      <c r="G2766" t="s">
        <v>9</v>
      </c>
      <c r="H2766" s="1">
        <v>-1</v>
      </c>
      <c r="I2766" s="1">
        <v>0</v>
      </c>
      <c r="J2766" s="1">
        <v>-0.01</v>
      </c>
      <c r="K2766" s="1">
        <v>0</v>
      </c>
      <c r="L2766" t="s">
        <v>9</v>
      </c>
      <c r="M2766" t="s">
        <v>9</v>
      </c>
      <c r="N2766" t="s">
        <v>357</v>
      </c>
    </row>
    <row r="2767" spans="1:14" x14ac:dyDescent="0.25">
      <c r="A2767" t="s">
        <v>8</v>
      </c>
      <c r="B2767" t="s">
        <v>328</v>
      </c>
      <c r="C2767" t="s">
        <v>9</v>
      </c>
      <c r="D2767" t="s">
        <v>329</v>
      </c>
      <c r="E2767" t="s">
        <v>166</v>
      </c>
      <c r="F2767" t="s">
        <v>254</v>
      </c>
      <c r="G2767" t="s">
        <v>9</v>
      </c>
      <c r="H2767" s="1">
        <v>-1</v>
      </c>
      <c r="I2767" s="1">
        <v>0</v>
      </c>
      <c r="J2767" s="1">
        <v>-0.01</v>
      </c>
      <c r="K2767" s="1">
        <v>0</v>
      </c>
      <c r="L2767" t="s">
        <v>9</v>
      </c>
      <c r="M2767" t="s">
        <v>9</v>
      </c>
      <c r="N2767" t="s">
        <v>357</v>
      </c>
    </row>
    <row r="2768" spans="1:14" x14ac:dyDescent="0.25">
      <c r="A2768" t="s">
        <v>8</v>
      </c>
      <c r="B2768" t="s">
        <v>328</v>
      </c>
      <c r="C2768" t="s">
        <v>9</v>
      </c>
      <c r="D2768" t="s">
        <v>329</v>
      </c>
      <c r="E2768" t="s">
        <v>257</v>
      </c>
      <c r="F2768" t="s">
        <v>258</v>
      </c>
      <c r="G2768" t="s">
        <v>9</v>
      </c>
      <c r="H2768" s="1">
        <v>100</v>
      </c>
      <c r="I2768" s="1">
        <v>100</v>
      </c>
      <c r="J2768" s="1">
        <v>0.19488188976377999</v>
      </c>
      <c r="K2768" s="1">
        <v>0.19488188976377999</v>
      </c>
      <c r="L2768" t="s">
        <v>9</v>
      </c>
      <c r="M2768" t="s">
        <v>9</v>
      </c>
      <c r="N2768" t="s">
        <v>357</v>
      </c>
    </row>
    <row r="2769" spans="1:14" x14ac:dyDescent="0.25">
      <c r="A2769" t="s">
        <v>8</v>
      </c>
      <c r="B2769" t="s">
        <v>328</v>
      </c>
      <c r="C2769" t="s">
        <v>9</v>
      </c>
      <c r="D2769" t="s">
        <v>329</v>
      </c>
      <c r="E2769" t="s">
        <v>242</v>
      </c>
      <c r="F2769" t="s">
        <v>236</v>
      </c>
      <c r="G2769" t="s">
        <v>9</v>
      </c>
      <c r="H2769" s="1">
        <v>-1</v>
      </c>
      <c r="I2769" s="1">
        <v>0</v>
      </c>
      <c r="J2769" s="1">
        <v>-0.01</v>
      </c>
      <c r="K2769" s="1">
        <v>0</v>
      </c>
      <c r="L2769" t="s">
        <v>9</v>
      </c>
      <c r="M2769" t="s">
        <v>9</v>
      </c>
      <c r="N2769" t="s">
        <v>357</v>
      </c>
    </row>
    <row r="2770" spans="1:14" x14ac:dyDescent="0.25">
      <c r="A2770" t="s">
        <v>8</v>
      </c>
      <c r="B2770" t="s">
        <v>328</v>
      </c>
      <c r="C2770" t="s">
        <v>9</v>
      </c>
      <c r="D2770" t="s">
        <v>329</v>
      </c>
      <c r="E2770" t="s">
        <v>229</v>
      </c>
      <c r="F2770" t="s">
        <v>217</v>
      </c>
      <c r="G2770" t="s">
        <v>9</v>
      </c>
      <c r="H2770" s="1">
        <v>-1</v>
      </c>
      <c r="I2770" s="1">
        <v>0</v>
      </c>
      <c r="J2770" s="1">
        <v>-0.01</v>
      </c>
      <c r="K2770" s="1">
        <v>0</v>
      </c>
      <c r="L2770" t="s">
        <v>9</v>
      </c>
      <c r="M2770" t="s">
        <v>9</v>
      </c>
      <c r="N2770" t="s">
        <v>357</v>
      </c>
    </row>
    <row r="2771" spans="1:14" x14ac:dyDescent="0.25">
      <c r="A2771" t="s">
        <v>8</v>
      </c>
      <c r="B2771" t="s">
        <v>328</v>
      </c>
      <c r="C2771" t="s">
        <v>9</v>
      </c>
      <c r="D2771" t="s">
        <v>329</v>
      </c>
      <c r="E2771" t="s">
        <v>232</v>
      </c>
      <c r="F2771" t="s">
        <v>9</v>
      </c>
      <c r="G2771" t="s">
        <v>9</v>
      </c>
      <c r="H2771" s="1">
        <v>510</v>
      </c>
      <c r="I2771" s="1">
        <v>510</v>
      </c>
      <c r="J2771" s="1">
        <v>1</v>
      </c>
      <c r="K2771" s="1">
        <v>1</v>
      </c>
      <c r="L2771" t="s">
        <v>9</v>
      </c>
      <c r="M2771" t="s">
        <v>9</v>
      </c>
      <c r="N2771" t="s">
        <v>357</v>
      </c>
    </row>
    <row r="2772" spans="1:14" x14ac:dyDescent="0.25">
      <c r="A2772" t="s">
        <v>8</v>
      </c>
      <c r="B2772" t="s">
        <v>328</v>
      </c>
      <c r="C2772" t="s">
        <v>9</v>
      </c>
      <c r="D2772" t="s">
        <v>329</v>
      </c>
      <c r="E2772" t="s">
        <v>257</v>
      </c>
      <c r="F2772" t="s">
        <v>260</v>
      </c>
      <c r="G2772" t="s">
        <v>9</v>
      </c>
      <c r="H2772" s="1">
        <v>145</v>
      </c>
      <c r="I2772" s="1">
        <v>145</v>
      </c>
      <c r="J2772" s="1">
        <v>0.28149606299212598</v>
      </c>
      <c r="K2772" s="1">
        <v>0.28149606299212598</v>
      </c>
      <c r="L2772" t="s">
        <v>9</v>
      </c>
      <c r="M2772" t="s">
        <v>9</v>
      </c>
      <c r="N2772" t="s">
        <v>357</v>
      </c>
    </row>
    <row r="2773" spans="1:14" x14ac:dyDescent="0.25">
      <c r="A2773" t="s">
        <v>8</v>
      </c>
      <c r="B2773" t="s">
        <v>328</v>
      </c>
      <c r="C2773" t="s">
        <v>9</v>
      </c>
      <c r="D2773" t="s">
        <v>329</v>
      </c>
      <c r="E2773" t="s">
        <v>168</v>
      </c>
      <c r="F2773" t="s">
        <v>271</v>
      </c>
      <c r="G2773" t="s">
        <v>9</v>
      </c>
      <c r="H2773" s="1">
        <v>190</v>
      </c>
      <c r="I2773" s="1">
        <v>190</v>
      </c>
      <c r="J2773" s="1">
        <v>0.37795275590551197</v>
      </c>
      <c r="K2773" s="1">
        <v>0.37795275590551197</v>
      </c>
      <c r="L2773" t="s">
        <v>9</v>
      </c>
      <c r="M2773" t="s">
        <v>9</v>
      </c>
      <c r="N2773" t="s">
        <v>357</v>
      </c>
    </row>
    <row r="2774" spans="1:14" x14ac:dyDescent="0.25">
      <c r="A2774" t="s">
        <v>8</v>
      </c>
      <c r="B2774" t="s">
        <v>107</v>
      </c>
      <c r="C2774" t="s">
        <v>9</v>
      </c>
      <c r="D2774" t="s">
        <v>305</v>
      </c>
      <c r="E2774" t="s">
        <v>229</v>
      </c>
      <c r="F2774" t="s">
        <v>231</v>
      </c>
      <c r="G2774" t="s">
        <v>9</v>
      </c>
      <c r="H2774" s="1">
        <v>305</v>
      </c>
      <c r="I2774" s="1">
        <v>305</v>
      </c>
      <c r="J2774" s="1">
        <v>0.82526881720430101</v>
      </c>
      <c r="K2774" s="1">
        <v>0.82526881720430101</v>
      </c>
      <c r="L2774" t="s">
        <v>9</v>
      </c>
      <c r="M2774" t="s">
        <v>9</v>
      </c>
      <c r="N2774" t="s">
        <v>357</v>
      </c>
    </row>
    <row r="2775" spans="1:14" x14ac:dyDescent="0.25">
      <c r="A2775" t="s">
        <v>8</v>
      </c>
      <c r="B2775" t="s">
        <v>107</v>
      </c>
      <c r="C2775" t="s">
        <v>9</v>
      </c>
      <c r="D2775" t="s">
        <v>305</v>
      </c>
      <c r="E2775" t="s">
        <v>168</v>
      </c>
      <c r="F2775" t="s">
        <v>273</v>
      </c>
      <c r="G2775" t="s">
        <v>9</v>
      </c>
      <c r="H2775" s="1">
        <v>145</v>
      </c>
      <c r="I2775" s="1">
        <v>145</v>
      </c>
      <c r="J2775" s="1">
        <v>0.39516129032258102</v>
      </c>
      <c r="K2775" s="1">
        <v>0.39516129032258102</v>
      </c>
      <c r="L2775" t="s">
        <v>9</v>
      </c>
      <c r="M2775" t="s">
        <v>9</v>
      </c>
      <c r="N2775" t="s">
        <v>357</v>
      </c>
    </row>
    <row r="2776" spans="1:14" x14ac:dyDescent="0.25">
      <c r="A2776" t="s">
        <v>8</v>
      </c>
      <c r="B2776" t="s">
        <v>107</v>
      </c>
      <c r="C2776" t="s">
        <v>9</v>
      </c>
      <c r="D2776" t="s">
        <v>305</v>
      </c>
      <c r="E2776" t="s">
        <v>166</v>
      </c>
      <c r="F2776" t="s">
        <v>248</v>
      </c>
      <c r="G2776" t="s">
        <v>9</v>
      </c>
      <c r="H2776" s="1">
        <v>-1</v>
      </c>
      <c r="I2776" s="1">
        <v>0</v>
      </c>
      <c r="J2776" s="1">
        <v>-0.01</v>
      </c>
      <c r="K2776" s="1">
        <v>0</v>
      </c>
      <c r="L2776" t="s">
        <v>9</v>
      </c>
      <c r="M2776" t="s">
        <v>9</v>
      </c>
      <c r="N2776" t="s">
        <v>357</v>
      </c>
    </row>
    <row r="2777" spans="1:14" x14ac:dyDescent="0.25">
      <c r="A2777" t="s">
        <v>8</v>
      </c>
      <c r="B2777" t="s">
        <v>107</v>
      </c>
      <c r="C2777" t="s">
        <v>9</v>
      </c>
      <c r="D2777" t="s">
        <v>305</v>
      </c>
      <c r="E2777" t="s">
        <v>180</v>
      </c>
      <c r="F2777" t="s">
        <v>219</v>
      </c>
      <c r="G2777" t="s">
        <v>216</v>
      </c>
      <c r="H2777" s="1">
        <v>-1</v>
      </c>
      <c r="I2777" s="1">
        <v>0</v>
      </c>
      <c r="J2777" s="1">
        <v>-0.01</v>
      </c>
      <c r="K2777" s="1">
        <v>0</v>
      </c>
      <c r="L2777" t="s">
        <v>9</v>
      </c>
      <c r="M2777" t="s">
        <v>9</v>
      </c>
      <c r="N2777" t="s">
        <v>357</v>
      </c>
    </row>
    <row r="2778" spans="1:14" x14ac:dyDescent="0.25">
      <c r="A2778" t="s">
        <v>8</v>
      </c>
      <c r="B2778" t="s">
        <v>107</v>
      </c>
      <c r="C2778" t="s">
        <v>9</v>
      </c>
      <c r="D2778" t="s">
        <v>305</v>
      </c>
      <c r="E2778" t="s">
        <v>229</v>
      </c>
      <c r="F2778" t="s">
        <v>230</v>
      </c>
      <c r="G2778" t="s">
        <v>9</v>
      </c>
      <c r="H2778">
        <v>65</v>
      </c>
      <c r="I2778">
        <v>65</v>
      </c>
      <c r="J2778">
        <v>0.17473118279569899</v>
      </c>
      <c r="K2778">
        <v>0.17473118279569899</v>
      </c>
      <c r="L2778" s="1" t="s">
        <v>9</v>
      </c>
      <c r="M2778" s="1" t="s">
        <v>9</v>
      </c>
      <c r="N2778" t="s">
        <v>357</v>
      </c>
    </row>
    <row r="2779" spans="1:14" x14ac:dyDescent="0.25">
      <c r="A2779" t="s">
        <v>8</v>
      </c>
      <c r="B2779" t="s">
        <v>107</v>
      </c>
      <c r="C2779" t="s">
        <v>9</v>
      </c>
      <c r="D2779" t="s">
        <v>305</v>
      </c>
      <c r="E2779" t="s">
        <v>257</v>
      </c>
      <c r="F2779" t="s">
        <v>262</v>
      </c>
      <c r="G2779" t="s">
        <v>9</v>
      </c>
      <c r="H2779">
        <v>5</v>
      </c>
      <c r="I2779">
        <v>5</v>
      </c>
      <c r="J2779">
        <v>1.6129032258064498E-2</v>
      </c>
      <c r="K2779">
        <v>1.6129032258064498E-2</v>
      </c>
      <c r="L2779" s="1" t="s">
        <v>9</v>
      </c>
      <c r="M2779" s="1" t="s">
        <v>9</v>
      </c>
      <c r="N2779" t="s">
        <v>357</v>
      </c>
    </row>
    <row r="2780" spans="1:14" x14ac:dyDescent="0.25">
      <c r="A2780" t="s">
        <v>8</v>
      </c>
      <c r="B2780" t="s">
        <v>107</v>
      </c>
      <c r="C2780" t="s">
        <v>9</v>
      </c>
      <c r="D2780" t="s">
        <v>305</v>
      </c>
      <c r="E2780" t="s">
        <v>168</v>
      </c>
      <c r="F2780" t="s">
        <v>248</v>
      </c>
      <c r="G2780" t="s">
        <v>9</v>
      </c>
      <c r="H2780" s="1">
        <v>-1</v>
      </c>
      <c r="I2780" s="1">
        <v>0</v>
      </c>
      <c r="J2780" s="1">
        <v>-0.01</v>
      </c>
      <c r="K2780" s="1">
        <v>0</v>
      </c>
      <c r="L2780" t="s">
        <v>9</v>
      </c>
      <c r="M2780" t="s">
        <v>9</v>
      </c>
      <c r="N2780" t="s">
        <v>357</v>
      </c>
    </row>
    <row r="2781" spans="1:14" x14ac:dyDescent="0.25">
      <c r="A2781" t="s">
        <v>8</v>
      </c>
      <c r="B2781" t="s">
        <v>107</v>
      </c>
      <c r="C2781" t="s">
        <v>9</v>
      </c>
      <c r="D2781" t="s">
        <v>305</v>
      </c>
      <c r="E2781" t="s">
        <v>166</v>
      </c>
      <c r="F2781" t="s">
        <v>167</v>
      </c>
      <c r="G2781" t="s">
        <v>9</v>
      </c>
      <c r="H2781" s="1">
        <v>-1</v>
      </c>
      <c r="I2781" s="1">
        <v>0</v>
      </c>
      <c r="J2781" s="1">
        <v>-0.01</v>
      </c>
      <c r="K2781" s="1">
        <v>0</v>
      </c>
      <c r="L2781" t="s">
        <v>9</v>
      </c>
      <c r="M2781" t="s">
        <v>9</v>
      </c>
      <c r="N2781" t="s">
        <v>357</v>
      </c>
    </row>
    <row r="2782" spans="1:14" x14ac:dyDescent="0.25">
      <c r="A2782" t="s">
        <v>8</v>
      </c>
      <c r="B2782" t="s">
        <v>107</v>
      </c>
      <c r="C2782" t="s">
        <v>9</v>
      </c>
      <c r="D2782" t="s">
        <v>305</v>
      </c>
      <c r="E2782" t="s">
        <v>166</v>
      </c>
      <c r="F2782" t="s">
        <v>170</v>
      </c>
      <c r="G2782" t="s">
        <v>9</v>
      </c>
      <c r="H2782" s="1">
        <v>10</v>
      </c>
      <c r="I2782" s="1">
        <v>10</v>
      </c>
      <c r="J2782" s="1">
        <v>2.1505376344085999E-2</v>
      </c>
      <c r="K2782" s="1">
        <v>2.1505376344085999E-2</v>
      </c>
      <c r="L2782" t="s">
        <v>9</v>
      </c>
      <c r="M2782" t="s">
        <v>9</v>
      </c>
      <c r="N2782" t="s">
        <v>357</v>
      </c>
    </row>
    <row r="2783" spans="1:14" x14ac:dyDescent="0.25">
      <c r="A2783" t="s">
        <v>8</v>
      </c>
      <c r="B2783" t="s">
        <v>107</v>
      </c>
      <c r="C2783" t="s">
        <v>9</v>
      </c>
      <c r="D2783" t="s">
        <v>305</v>
      </c>
      <c r="E2783" t="s">
        <v>10</v>
      </c>
      <c r="F2783" t="s">
        <v>240</v>
      </c>
      <c r="G2783" t="s">
        <v>9</v>
      </c>
      <c r="H2783" s="1">
        <v>1</v>
      </c>
      <c r="I2783" s="1" t="s">
        <v>9</v>
      </c>
      <c r="J2783" s="1" t="s">
        <v>9</v>
      </c>
      <c r="K2783" s="1" t="s">
        <v>9</v>
      </c>
      <c r="L2783" t="s">
        <v>9</v>
      </c>
      <c r="M2783" t="s">
        <v>9</v>
      </c>
      <c r="N2783" t="s">
        <v>357</v>
      </c>
    </row>
    <row r="2784" spans="1:14" x14ac:dyDescent="0.25">
      <c r="A2784" t="s">
        <v>8</v>
      </c>
      <c r="B2784" t="s">
        <v>107</v>
      </c>
      <c r="C2784" t="s">
        <v>9</v>
      </c>
      <c r="D2784" t="s">
        <v>305</v>
      </c>
      <c r="E2784" t="s">
        <v>232</v>
      </c>
      <c r="F2784" t="s">
        <v>9</v>
      </c>
      <c r="G2784" t="s">
        <v>9</v>
      </c>
      <c r="H2784" s="1">
        <v>370</v>
      </c>
      <c r="I2784" s="1">
        <v>370</v>
      </c>
      <c r="J2784" s="1">
        <v>1</v>
      </c>
      <c r="K2784" s="1">
        <v>1</v>
      </c>
      <c r="L2784" t="s">
        <v>9</v>
      </c>
      <c r="M2784" t="s">
        <v>9</v>
      </c>
      <c r="N2784" t="s">
        <v>357</v>
      </c>
    </row>
    <row r="2785" spans="1:14" x14ac:dyDescent="0.25">
      <c r="A2785" t="s">
        <v>8</v>
      </c>
      <c r="B2785" t="s">
        <v>107</v>
      </c>
      <c r="C2785" t="s">
        <v>9</v>
      </c>
      <c r="D2785" t="s">
        <v>305</v>
      </c>
      <c r="E2785" t="s">
        <v>242</v>
      </c>
      <c r="F2785" t="s">
        <v>235</v>
      </c>
      <c r="G2785" t="s">
        <v>9</v>
      </c>
      <c r="H2785" s="1">
        <v>40</v>
      </c>
      <c r="I2785" s="1">
        <v>40</v>
      </c>
      <c r="J2785" s="1">
        <v>0.110215053763441</v>
      </c>
      <c r="K2785" s="1">
        <v>0.110215053763441</v>
      </c>
      <c r="L2785" t="s">
        <v>9</v>
      </c>
      <c r="M2785" t="s">
        <v>9</v>
      </c>
      <c r="N2785" t="s">
        <v>357</v>
      </c>
    </row>
    <row r="2786" spans="1:14" x14ac:dyDescent="0.25">
      <c r="A2786" t="s">
        <v>8</v>
      </c>
      <c r="B2786" t="s">
        <v>107</v>
      </c>
      <c r="C2786" t="s">
        <v>9</v>
      </c>
      <c r="D2786" t="s">
        <v>305</v>
      </c>
      <c r="E2786" t="s">
        <v>242</v>
      </c>
      <c r="F2786" t="s">
        <v>237</v>
      </c>
      <c r="G2786" t="s">
        <v>9</v>
      </c>
      <c r="H2786" s="1">
        <v>20</v>
      </c>
      <c r="I2786" s="1">
        <v>20</v>
      </c>
      <c r="J2786" s="1">
        <v>5.3763440860214999E-2</v>
      </c>
      <c r="K2786" s="1">
        <v>5.3763440860214999E-2</v>
      </c>
      <c r="L2786" t="s">
        <v>9</v>
      </c>
      <c r="M2786" t="s">
        <v>9</v>
      </c>
      <c r="N2786" t="s">
        <v>357</v>
      </c>
    </row>
    <row r="2787" spans="1:14" x14ac:dyDescent="0.25">
      <c r="A2787" t="s">
        <v>8</v>
      </c>
      <c r="B2787" t="s">
        <v>107</v>
      </c>
      <c r="C2787" t="s">
        <v>9</v>
      </c>
      <c r="D2787" t="s">
        <v>305</v>
      </c>
      <c r="E2787" t="s">
        <v>257</v>
      </c>
      <c r="F2787" t="s">
        <v>261</v>
      </c>
      <c r="G2787" t="s">
        <v>9</v>
      </c>
      <c r="H2787" s="1">
        <v>35</v>
      </c>
      <c r="I2787" s="1">
        <v>35</v>
      </c>
      <c r="J2787" s="1">
        <v>9.4086021505376302E-2</v>
      </c>
      <c r="K2787" s="1">
        <v>9.4086021505376302E-2</v>
      </c>
      <c r="L2787" t="s">
        <v>9</v>
      </c>
      <c r="M2787" t="s">
        <v>9</v>
      </c>
      <c r="N2787" t="s">
        <v>357</v>
      </c>
    </row>
    <row r="2788" spans="1:14" x14ac:dyDescent="0.25">
      <c r="A2788" t="s">
        <v>8</v>
      </c>
      <c r="B2788" t="s">
        <v>107</v>
      </c>
      <c r="C2788" t="s">
        <v>9</v>
      </c>
      <c r="D2788" t="s">
        <v>305</v>
      </c>
      <c r="E2788" t="s">
        <v>257</v>
      </c>
      <c r="F2788" t="s">
        <v>260</v>
      </c>
      <c r="G2788" t="s">
        <v>9</v>
      </c>
      <c r="H2788" s="1">
        <v>95</v>
      </c>
      <c r="I2788" s="1">
        <v>95</v>
      </c>
      <c r="J2788" s="1">
        <v>0.260752688172043</v>
      </c>
      <c r="K2788" s="1">
        <v>0.260752688172043</v>
      </c>
      <c r="L2788" t="s">
        <v>9</v>
      </c>
      <c r="M2788" t="s">
        <v>9</v>
      </c>
      <c r="N2788" t="s">
        <v>357</v>
      </c>
    </row>
    <row r="2789" spans="1:14" x14ac:dyDescent="0.25">
      <c r="A2789" t="s">
        <v>8</v>
      </c>
      <c r="B2789" t="s">
        <v>107</v>
      </c>
      <c r="C2789" t="s">
        <v>9</v>
      </c>
      <c r="D2789" t="s">
        <v>305</v>
      </c>
      <c r="E2789" t="s">
        <v>180</v>
      </c>
      <c r="F2789" t="s">
        <v>228</v>
      </c>
      <c r="G2789" t="s">
        <v>228</v>
      </c>
      <c r="H2789" s="1">
        <v>370</v>
      </c>
      <c r="I2789" s="1">
        <v>370</v>
      </c>
      <c r="J2789" s="1">
        <v>1</v>
      </c>
      <c r="K2789" s="1">
        <v>1</v>
      </c>
      <c r="L2789" t="s">
        <v>9</v>
      </c>
      <c r="M2789" t="s">
        <v>9</v>
      </c>
      <c r="N2789" t="s">
        <v>357</v>
      </c>
    </row>
    <row r="2790" spans="1:14" x14ac:dyDescent="0.25">
      <c r="A2790" t="s">
        <v>8</v>
      </c>
      <c r="B2790" t="s">
        <v>107</v>
      </c>
      <c r="C2790" t="s">
        <v>9</v>
      </c>
      <c r="D2790" t="s">
        <v>305</v>
      </c>
      <c r="E2790" t="s">
        <v>242</v>
      </c>
      <c r="F2790" t="s">
        <v>239</v>
      </c>
      <c r="G2790" t="s">
        <v>9</v>
      </c>
      <c r="H2790" s="1">
        <v>140</v>
      </c>
      <c r="I2790" s="1">
        <v>140</v>
      </c>
      <c r="J2790" s="1">
        <v>0.38172043010752699</v>
      </c>
      <c r="K2790" s="1">
        <v>0.38172043010752699</v>
      </c>
      <c r="L2790" t="s">
        <v>9</v>
      </c>
      <c r="M2790" t="s">
        <v>9</v>
      </c>
      <c r="N2790" t="s">
        <v>357</v>
      </c>
    </row>
    <row r="2791" spans="1:14" x14ac:dyDescent="0.25">
      <c r="A2791" t="s">
        <v>8</v>
      </c>
      <c r="B2791" t="s">
        <v>107</v>
      </c>
      <c r="C2791" t="s">
        <v>9</v>
      </c>
      <c r="D2791" t="s">
        <v>305</v>
      </c>
      <c r="E2791" t="s">
        <v>168</v>
      </c>
      <c r="F2791" t="s">
        <v>271</v>
      </c>
      <c r="G2791" t="s">
        <v>9</v>
      </c>
      <c r="H2791" s="1">
        <v>160</v>
      </c>
      <c r="I2791" s="1">
        <v>160</v>
      </c>
      <c r="J2791" s="1">
        <v>0.43010752688171999</v>
      </c>
      <c r="K2791" s="1">
        <v>0.43010752688171999</v>
      </c>
      <c r="L2791" t="s">
        <v>9</v>
      </c>
      <c r="M2791" t="s">
        <v>9</v>
      </c>
      <c r="N2791" t="s">
        <v>357</v>
      </c>
    </row>
    <row r="2792" spans="1:14" x14ac:dyDescent="0.25">
      <c r="A2792" t="s">
        <v>8</v>
      </c>
      <c r="B2792" t="s">
        <v>107</v>
      </c>
      <c r="C2792" t="s">
        <v>9</v>
      </c>
      <c r="D2792" t="s">
        <v>305</v>
      </c>
      <c r="E2792" t="s">
        <v>257</v>
      </c>
      <c r="F2792" t="s">
        <v>340</v>
      </c>
      <c r="G2792" t="s">
        <v>9</v>
      </c>
      <c r="H2792" s="1">
        <v>15</v>
      </c>
      <c r="I2792" s="1">
        <v>15</v>
      </c>
      <c r="J2792" s="1">
        <v>4.5698924731182797E-2</v>
      </c>
      <c r="K2792" s="1">
        <v>4.5698924731182797E-2</v>
      </c>
      <c r="L2792" t="s">
        <v>9</v>
      </c>
      <c r="M2792" t="s">
        <v>9</v>
      </c>
      <c r="N2792" t="s">
        <v>357</v>
      </c>
    </row>
    <row r="2793" spans="1:14" x14ac:dyDescent="0.25">
      <c r="A2793" t="s">
        <v>8</v>
      </c>
      <c r="B2793" t="s">
        <v>107</v>
      </c>
      <c r="C2793" t="s">
        <v>9</v>
      </c>
      <c r="D2793" t="s">
        <v>305</v>
      </c>
      <c r="E2793" t="s">
        <v>166</v>
      </c>
      <c r="F2793" t="s">
        <v>171</v>
      </c>
      <c r="G2793" t="s">
        <v>9</v>
      </c>
      <c r="H2793" s="1">
        <v>-1</v>
      </c>
      <c r="I2793" s="1">
        <v>0</v>
      </c>
      <c r="J2793" s="1">
        <v>-0.01</v>
      </c>
      <c r="K2793" s="1">
        <v>0</v>
      </c>
      <c r="L2793" t="s">
        <v>9</v>
      </c>
      <c r="M2793" t="s">
        <v>9</v>
      </c>
      <c r="N2793" t="s">
        <v>357</v>
      </c>
    </row>
    <row r="2794" spans="1:14" x14ac:dyDescent="0.25">
      <c r="A2794" t="s">
        <v>8</v>
      </c>
      <c r="B2794" t="s">
        <v>107</v>
      </c>
      <c r="C2794" t="s">
        <v>9</v>
      </c>
      <c r="D2794" t="s">
        <v>305</v>
      </c>
      <c r="E2794" t="s">
        <v>257</v>
      </c>
      <c r="F2794" t="s">
        <v>258</v>
      </c>
      <c r="G2794" t="s">
        <v>9</v>
      </c>
      <c r="H2794" s="1">
        <v>85</v>
      </c>
      <c r="I2794" s="1">
        <v>85</v>
      </c>
      <c r="J2794" s="1">
        <v>0.228494623655914</v>
      </c>
      <c r="K2794" s="1">
        <v>0.228494623655914</v>
      </c>
      <c r="L2794" t="s">
        <v>9</v>
      </c>
      <c r="M2794" t="s">
        <v>9</v>
      </c>
      <c r="N2794" t="s">
        <v>357</v>
      </c>
    </row>
    <row r="2795" spans="1:14" x14ac:dyDescent="0.25">
      <c r="A2795" t="s">
        <v>8</v>
      </c>
      <c r="B2795" t="s">
        <v>107</v>
      </c>
      <c r="C2795" t="s">
        <v>9</v>
      </c>
      <c r="D2795" t="s">
        <v>305</v>
      </c>
      <c r="E2795" t="s">
        <v>353</v>
      </c>
      <c r="F2795" t="s">
        <v>16</v>
      </c>
      <c r="G2795" t="s">
        <v>9</v>
      </c>
      <c r="H2795" s="1">
        <v>15</v>
      </c>
      <c r="I2795" s="1">
        <v>15</v>
      </c>
      <c r="J2795" s="1">
        <v>3.7634408602150497E-2</v>
      </c>
      <c r="K2795" s="1">
        <v>3.7634408602150497E-2</v>
      </c>
      <c r="L2795" t="s">
        <v>9</v>
      </c>
      <c r="M2795" t="s">
        <v>9</v>
      </c>
      <c r="N2795" t="s">
        <v>357</v>
      </c>
    </row>
    <row r="2796" spans="1:14" x14ac:dyDescent="0.25">
      <c r="A2796" t="s">
        <v>8</v>
      </c>
      <c r="B2796" t="s">
        <v>107</v>
      </c>
      <c r="C2796" t="s">
        <v>9</v>
      </c>
      <c r="D2796" t="s">
        <v>305</v>
      </c>
      <c r="E2796" t="s">
        <v>168</v>
      </c>
      <c r="F2796" t="s">
        <v>274</v>
      </c>
      <c r="G2796" t="s">
        <v>9</v>
      </c>
      <c r="H2796" s="1">
        <v>55</v>
      </c>
      <c r="I2796" s="1">
        <v>55</v>
      </c>
      <c r="J2796" s="1">
        <v>0.14784946236559099</v>
      </c>
      <c r="K2796" s="1">
        <v>0.14784946236559099</v>
      </c>
      <c r="L2796" t="s">
        <v>9</v>
      </c>
      <c r="M2796" t="s">
        <v>9</v>
      </c>
      <c r="N2796" t="s">
        <v>357</v>
      </c>
    </row>
    <row r="2797" spans="1:14" x14ac:dyDescent="0.25">
      <c r="A2797" t="s">
        <v>8</v>
      </c>
      <c r="B2797" t="s">
        <v>107</v>
      </c>
      <c r="C2797" t="s">
        <v>9</v>
      </c>
      <c r="D2797" t="s">
        <v>305</v>
      </c>
      <c r="E2797" t="s">
        <v>353</v>
      </c>
      <c r="F2797" t="s">
        <v>15</v>
      </c>
      <c r="G2797" t="s">
        <v>9</v>
      </c>
      <c r="H2797" s="1">
        <v>105</v>
      </c>
      <c r="I2797" s="1">
        <v>105</v>
      </c>
      <c r="J2797" s="1">
        <v>0.276881720430108</v>
      </c>
      <c r="K2797" s="1">
        <v>0.276881720430108</v>
      </c>
      <c r="L2797" t="s">
        <v>9</v>
      </c>
      <c r="M2797" t="s">
        <v>9</v>
      </c>
      <c r="N2797" t="s">
        <v>357</v>
      </c>
    </row>
    <row r="2798" spans="1:14" x14ac:dyDescent="0.25">
      <c r="A2798" t="s">
        <v>8</v>
      </c>
      <c r="B2798" t="s">
        <v>107</v>
      </c>
      <c r="C2798" t="s">
        <v>9</v>
      </c>
      <c r="D2798" t="s">
        <v>305</v>
      </c>
      <c r="E2798" t="s">
        <v>353</v>
      </c>
      <c r="F2798" t="s">
        <v>228</v>
      </c>
      <c r="G2798" t="s">
        <v>9</v>
      </c>
      <c r="H2798" s="1">
        <v>-1</v>
      </c>
      <c r="I2798" s="1">
        <v>0</v>
      </c>
      <c r="J2798" s="1">
        <v>-0.01</v>
      </c>
      <c r="K2798" s="1">
        <v>0</v>
      </c>
      <c r="L2798" t="s">
        <v>9</v>
      </c>
      <c r="M2798" t="s">
        <v>9</v>
      </c>
      <c r="N2798" t="s">
        <v>357</v>
      </c>
    </row>
    <row r="2799" spans="1:14" x14ac:dyDescent="0.25">
      <c r="A2799" t="s">
        <v>8</v>
      </c>
      <c r="B2799" t="s">
        <v>107</v>
      </c>
      <c r="C2799" t="s">
        <v>9</v>
      </c>
      <c r="D2799" t="s">
        <v>305</v>
      </c>
      <c r="E2799" t="s">
        <v>257</v>
      </c>
      <c r="F2799" t="s">
        <v>228</v>
      </c>
      <c r="G2799" t="s">
        <v>9</v>
      </c>
      <c r="H2799" s="1">
        <v>-1</v>
      </c>
      <c r="I2799" s="1">
        <v>0</v>
      </c>
      <c r="J2799" s="1">
        <v>-0.01</v>
      </c>
      <c r="K2799" s="1">
        <v>0</v>
      </c>
      <c r="L2799" t="s">
        <v>9</v>
      </c>
      <c r="M2799" t="s">
        <v>9</v>
      </c>
      <c r="N2799" t="s">
        <v>357</v>
      </c>
    </row>
    <row r="2800" spans="1:14" x14ac:dyDescent="0.25">
      <c r="A2800" t="s">
        <v>8</v>
      </c>
      <c r="B2800" t="s">
        <v>107</v>
      </c>
      <c r="C2800" t="s">
        <v>9</v>
      </c>
      <c r="D2800" t="s">
        <v>305</v>
      </c>
      <c r="E2800" t="s">
        <v>242</v>
      </c>
      <c r="F2800" t="s">
        <v>238</v>
      </c>
      <c r="G2800" t="s">
        <v>9</v>
      </c>
      <c r="H2800" s="1">
        <v>-1</v>
      </c>
      <c r="I2800" s="1">
        <v>0</v>
      </c>
      <c r="J2800" s="1">
        <v>-0.01</v>
      </c>
      <c r="K2800" s="1">
        <v>0</v>
      </c>
      <c r="L2800" t="s">
        <v>9</v>
      </c>
      <c r="M2800" t="s">
        <v>9</v>
      </c>
      <c r="N2800" t="s">
        <v>357</v>
      </c>
    </row>
    <row r="2801" spans="1:14" x14ac:dyDescent="0.25">
      <c r="A2801" t="s">
        <v>8</v>
      </c>
      <c r="B2801" t="s">
        <v>107</v>
      </c>
      <c r="C2801" t="s">
        <v>9</v>
      </c>
      <c r="D2801" t="s">
        <v>305</v>
      </c>
      <c r="E2801" t="s">
        <v>257</v>
      </c>
      <c r="F2801" t="s">
        <v>259</v>
      </c>
      <c r="G2801" t="s">
        <v>9</v>
      </c>
      <c r="H2801" s="1">
        <v>130</v>
      </c>
      <c r="I2801" s="1">
        <v>130</v>
      </c>
      <c r="J2801" s="1">
        <v>0.35215053763440901</v>
      </c>
      <c r="K2801" s="1">
        <v>0.35215053763440901</v>
      </c>
      <c r="L2801" t="s">
        <v>9</v>
      </c>
      <c r="M2801" t="s">
        <v>9</v>
      </c>
      <c r="N2801" t="s">
        <v>357</v>
      </c>
    </row>
    <row r="2802" spans="1:14" x14ac:dyDescent="0.25">
      <c r="A2802" t="s">
        <v>8</v>
      </c>
      <c r="B2802" t="s">
        <v>107</v>
      </c>
      <c r="C2802" t="s">
        <v>9</v>
      </c>
      <c r="D2802" t="s">
        <v>305</v>
      </c>
      <c r="E2802" t="s">
        <v>168</v>
      </c>
      <c r="F2802" t="s">
        <v>272</v>
      </c>
      <c r="G2802" t="s">
        <v>9</v>
      </c>
      <c r="H2802" s="1">
        <v>10</v>
      </c>
      <c r="I2802" s="1">
        <v>10</v>
      </c>
      <c r="J2802" s="1">
        <v>2.68817204301075E-2</v>
      </c>
      <c r="K2802" s="1">
        <v>2.68817204301075E-2</v>
      </c>
      <c r="L2802" t="s">
        <v>9</v>
      </c>
      <c r="M2802" t="s">
        <v>9</v>
      </c>
      <c r="N2802" t="s">
        <v>357</v>
      </c>
    </row>
    <row r="2803" spans="1:14" x14ac:dyDescent="0.25">
      <c r="A2803" t="s">
        <v>8</v>
      </c>
      <c r="B2803" t="s">
        <v>107</v>
      </c>
      <c r="C2803" t="s">
        <v>9</v>
      </c>
      <c r="D2803" t="s">
        <v>305</v>
      </c>
      <c r="E2803" t="s">
        <v>180</v>
      </c>
      <c r="F2803" t="s">
        <v>218</v>
      </c>
      <c r="G2803" t="s">
        <v>215</v>
      </c>
      <c r="H2803" s="1">
        <v>-1</v>
      </c>
      <c r="I2803" s="1">
        <v>0</v>
      </c>
      <c r="J2803" s="1">
        <v>-0.01</v>
      </c>
      <c r="K2803" s="1">
        <v>0</v>
      </c>
      <c r="L2803" t="s">
        <v>9</v>
      </c>
      <c r="M2803" t="s">
        <v>9</v>
      </c>
      <c r="N2803" t="s">
        <v>357</v>
      </c>
    </row>
    <row r="2804" spans="1:14" x14ac:dyDescent="0.25">
      <c r="A2804" t="s">
        <v>8</v>
      </c>
      <c r="B2804" t="s">
        <v>107</v>
      </c>
      <c r="C2804" t="s">
        <v>9</v>
      </c>
      <c r="D2804" t="s">
        <v>305</v>
      </c>
      <c r="E2804" t="s">
        <v>257</v>
      </c>
      <c r="F2804" t="s">
        <v>280</v>
      </c>
      <c r="G2804" t="s">
        <v>9</v>
      </c>
      <c r="H2804" s="1">
        <v>-1</v>
      </c>
      <c r="I2804" s="1">
        <v>0</v>
      </c>
      <c r="J2804" s="1">
        <v>-0.01</v>
      </c>
      <c r="K2804" s="1">
        <v>0</v>
      </c>
      <c r="L2804" t="s">
        <v>9</v>
      </c>
      <c r="M2804" t="s">
        <v>9</v>
      </c>
      <c r="N2804" t="s">
        <v>357</v>
      </c>
    </row>
    <row r="2805" spans="1:14" x14ac:dyDescent="0.25">
      <c r="A2805" t="s">
        <v>8</v>
      </c>
      <c r="B2805" t="s">
        <v>107</v>
      </c>
      <c r="C2805" t="s">
        <v>9</v>
      </c>
      <c r="D2805" t="s">
        <v>305</v>
      </c>
      <c r="E2805" t="s">
        <v>229</v>
      </c>
      <c r="F2805" t="s">
        <v>248</v>
      </c>
      <c r="G2805" t="s">
        <v>9</v>
      </c>
      <c r="H2805" s="1">
        <v>-1</v>
      </c>
      <c r="I2805" s="1">
        <v>0</v>
      </c>
      <c r="J2805" s="1">
        <v>-0.01</v>
      </c>
      <c r="K2805" s="1">
        <v>0</v>
      </c>
      <c r="L2805" t="s">
        <v>9</v>
      </c>
      <c r="M2805" t="s">
        <v>9</v>
      </c>
      <c r="N2805" t="s">
        <v>357</v>
      </c>
    </row>
    <row r="2806" spans="1:14" x14ac:dyDescent="0.25">
      <c r="A2806" t="s">
        <v>8</v>
      </c>
      <c r="B2806" t="s">
        <v>107</v>
      </c>
      <c r="C2806" t="s">
        <v>9</v>
      </c>
      <c r="D2806" t="s">
        <v>305</v>
      </c>
      <c r="E2806" t="s">
        <v>353</v>
      </c>
      <c r="F2806" t="s">
        <v>13</v>
      </c>
      <c r="G2806" t="s">
        <v>9</v>
      </c>
      <c r="H2806" s="1">
        <v>95</v>
      </c>
      <c r="I2806" s="1">
        <v>95</v>
      </c>
      <c r="J2806" s="1">
        <v>0.25806451612903197</v>
      </c>
      <c r="K2806" s="1">
        <v>0.25806451612903197</v>
      </c>
      <c r="L2806" t="s">
        <v>9</v>
      </c>
      <c r="M2806" t="s">
        <v>9</v>
      </c>
      <c r="N2806" t="s">
        <v>357</v>
      </c>
    </row>
    <row r="2807" spans="1:14" x14ac:dyDescent="0.25">
      <c r="A2807" t="s">
        <v>8</v>
      </c>
      <c r="B2807" t="s">
        <v>107</v>
      </c>
      <c r="C2807" t="s">
        <v>9</v>
      </c>
      <c r="D2807" t="s">
        <v>305</v>
      </c>
      <c r="E2807" t="s">
        <v>242</v>
      </c>
      <c r="F2807" t="s">
        <v>248</v>
      </c>
      <c r="G2807" t="s">
        <v>9</v>
      </c>
      <c r="H2807" s="1">
        <v>-1</v>
      </c>
      <c r="I2807" s="1">
        <v>0</v>
      </c>
      <c r="J2807" s="1">
        <v>-0.01</v>
      </c>
      <c r="K2807" s="1">
        <v>0</v>
      </c>
      <c r="L2807" t="s">
        <v>9</v>
      </c>
      <c r="M2807" t="s">
        <v>9</v>
      </c>
      <c r="N2807" t="s">
        <v>357</v>
      </c>
    </row>
    <row r="2808" spans="1:14" x14ac:dyDescent="0.25">
      <c r="A2808" t="s">
        <v>8</v>
      </c>
      <c r="B2808" t="s">
        <v>107</v>
      </c>
      <c r="C2808" t="s">
        <v>9</v>
      </c>
      <c r="D2808" t="s">
        <v>305</v>
      </c>
      <c r="E2808" t="s">
        <v>242</v>
      </c>
      <c r="F2808" t="s">
        <v>234</v>
      </c>
      <c r="G2808" t="s">
        <v>9</v>
      </c>
      <c r="H2808" s="1">
        <v>160</v>
      </c>
      <c r="I2808" s="1">
        <v>160</v>
      </c>
      <c r="J2808" s="1">
        <v>0.43279569892473102</v>
      </c>
      <c r="K2808" s="1">
        <v>0.43279569892473102</v>
      </c>
      <c r="L2808" t="s">
        <v>9</v>
      </c>
      <c r="M2808" t="s">
        <v>9</v>
      </c>
      <c r="N2808" t="s">
        <v>357</v>
      </c>
    </row>
    <row r="2809" spans="1:14" x14ac:dyDescent="0.25">
      <c r="A2809" t="s">
        <v>8</v>
      </c>
      <c r="B2809" t="s">
        <v>107</v>
      </c>
      <c r="C2809" t="s">
        <v>9</v>
      </c>
      <c r="D2809" t="s">
        <v>305</v>
      </c>
      <c r="E2809" t="s">
        <v>172</v>
      </c>
      <c r="F2809" t="s">
        <v>9</v>
      </c>
      <c r="G2809" t="s">
        <v>9</v>
      </c>
      <c r="H2809" s="1" t="s">
        <v>9</v>
      </c>
      <c r="I2809" s="1" t="s">
        <v>9</v>
      </c>
      <c r="J2809" s="1" t="s">
        <v>9</v>
      </c>
      <c r="K2809" s="1" t="s">
        <v>9</v>
      </c>
      <c r="L2809">
        <v>-1</v>
      </c>
      <c r="M2809">
        <v>-1</v>
      </c>
      <c r="N2809" t="s">
        <v>357</v>
      </c>
    </row>
    <row r="2810" spans="1:14" x14ac:dyDescent="0.25">
      <c r="A2810" t="s">
        <v>8</v>
      </c>
      <c r="B2810" t="s">
        <v>107</v>
      </c>
      <c r="C2810" t="s">
        <v>9</v>
      </c>
      <c r="D2810" t="s">
        <v>305</v>
      </c>
      <c r="E2810" t="s">
        <v>165</v>
      </c>
      <c r="F2810" t="s">
        <v>9</v>
      </c>
      <c r="G2810" t="s">
        <v>9</v>
      </c>
      <c r="H2810" s="1" t="s">
        <v>9</v>
      </c>
      <c r="I2810" s="1" t="s">
        <v>9</v>
      </c>
      <c r="J2810" s="1" t="s">
        <v>9</v>
      </c>
      <c r="K2810" s="1" t="s">
        <v>9</v>
      </c>
      <c r="L2810">
        <v>27.849460000000001</v>
      </c>
      <c r="M2810">
        <v>28</v>
      </c>
      <c r="N2810" t="s">
        <v>357</v>
      </c>
    </row>
    <row r="2811" spans="1:14" x14ac:dyDescent="0.25">
      <c r="A2811" t="s">
        <v>8</v>
      </c>
      <c r="B2811" t="s">
        <v>107</v>
      </c>
      <c r="C2811" t="s">
        <v>9</v>
      </c>
      <c r="D2811" t="s">
        <v>305</v>
      </c>
      <c r="E2811" t="s">
        <v>166</v>
      </c>
      <c r="F2811" t="s">
        <v>253</v>
      </c>
      <c r="G2811" t="s">
        <v>9</v>
      </c>
      <c r="H2811" s="1">
        <v>35</v>
      </c>
      <c r="I2811" s="1">
        <v>35</v>
      </c>
      <c r="J2811" s="1">
        <v>8.8709677419354802E-2</v>
      </c>
      <c r="K2811" s="1">
        <v>8.8709677419354802E-2</v>
      </c>
      <c r="L2811" t="s">
        <v>9</v>
      </c>
      <c r="M2811" t="s">
        <v>9</v>
      </c>
      <c r="N2811" t="s">
        <v>357</v>
      </c>
    </row>
    <row r="2812" spans="1:14" x14ac:dyDescent="0.25">
      <c r="A2812" t="s">
        <v>8</v>
      </c>
      <c r="B2812" t="s">
        <v>107</v>
      </c>
      <c r="C2812" t="s">
        <v>9</v>
      </c>
      <c r="D2812" t="s">
        <v>305</v>
      </c>
      <c r="E2812" t="s">
        <v>166</v>
      </c>
      <c r="F2812" t="s">
        <v>252</v>
      </c>
      <c r="G2812" t="s">
        <v>9</v>
      </c>
      <c r="H2812" s="1">
        <v>10</v>
      </c>
      <c r="I2812" s="1">
        <v>10</v>
      </c>
      <c r="J2812" s="1">
        <v>2.4193548387096801E-2</v>
      </c>
      <c r="K2812" s="1">
        <v>2.4193548387096801E-2</v>
      </c>
      <c r="L2812" t="s">
        <v>9</v>
      </c>
      <c r="M2812" t="s">
        <v>9</v>
      </c>
      <c r="N2812" t="s">
        <v>357</v>
      </c>
    </row>
    <row r="2813" spans="1:14" x14ac:dyDescent="0.25">
      <c r="A2813" t="s">
        <v>8</v>
      </c>
      <c r="B2813" t="s">
        <v>107</v>
      </c>
      <c r="C2813" t="s">
        <v>9</v>
      </c>
      <c r="D2813" t="s">
        <v>305</v>
      </c>
      <c r="E2813" t="s">
        <v>166</v>
      </c>
      <c r="F2813" t="s">
        <v>254</v>
      </c>
      <c r="G2813" t="s">
        <v>9</v>
      </c>
      <c r="H2813" s="1">
        <v>15</v>
      </c>
      <c r="I2813">
        <v>15</v>
      </c>
      <c r="J2813">
        <v>4.5698924731182797E-2</v>
      </c>
      <c r="K2813">
        <v>4.5698924731182797E-2</v>
      </c>
      <c r="L2813" t="s">
        <v>9</v>
      </c>
      <c r="M2813" t="s">
        <v>9</v>
      </c>
      <c r="N2813" t="s">
        <v>357</v>
      </c>
    </row>
    <row r="2814" spans="1:14" x14ac:dyDescent="0.25">
      <c r="A2814" t="s">
        <v>8</v>
      </c>
      <c r="B2814" t="s">
        <v>107</v>
      </c>
      <c r="C2814" t="s">
        <v>9</v>
      </c>
      <c r="D2814" t="s">
        <v>305</v>
      </c>
      <c r="E2814" t="s">
        <v>353</v>
      </c>
      <c r="F2814" t="s">
        <v>14</v>
      </c>
      <c r="G2814" t="s">
        <v>9</v>
      </c>
      <c r="H2814" s="1">
        <v>160</v>
      </c>
      <c r="I2814" s="1">
        <v>160</v>
      </c>
      <c r="J2814" s="1">
        <v>0.42741935483871002</v>
      </c>
      <c r="K2814" s="1">
        <v>0.42741935483871002</v>
      </c>
      <c r="L2814" t="s">
        <v>9</v>
      </c>
      <c r="M2814" t="s">
        <v>9</v>
      </c>
      <c r="N2814" t="s">
        <v>357</v>
      </c>
    </row>
    <row r="2815" spans="1:14" x14ac:dyDescent="0.25">
      <c r="A2815" t="s">
        <v>8</v>
      </c>
      <c r="B2815" t="s">
        <v>107</v>
      </c>
      <c r="C2815" t="s">
        <v>9</v>
      </c>
      <c r="D2815" t="s">
        <v>305</v>
      </c>
      <c r="E2815" t="s">
        <v>242</v>
      </c>
      <c r="F2815" t="s">
        <v>236</v>
      </c>
      <c r="G2815" t="s">
        <v>9</v>
      </c>
      <c r="H2815" s="1">
        <v>5</v>
      </c>
      <c r="I2815" s="1">
        <v>5</v>
      </c>
      <c r="J2815" s="1">
        <v>1.34408602150538E-2</v>
      </c>
      <c r="K2815" s="1">
        <v>1.34408602150538E-2</v>
      </c>
      <c r="L2815" t="s">
        <v>9</v>
      </c>
      <c r="M2815" t="s">
        <v>9</v>
      </c>
      <c r="N2815" t="s">
        <v>357</v>
      </c>
    </row>
    <row r="2816" spans="1:14" x14ac:dyDescent="0.25">
      <c r="A2816" t="s">
        <v>8</v>
      </c>
      <c r="B2816" t="s">
        <v>107</v>
      </c>
      <c r="C2816" t="s">
        <v>9</v>
      </c>
      <c r="D2816" t="s">
        <v>305</v>
      </c>
      <c r="E2816" t="s">
        <v>229</v>
      </c>
      <c r="F2816" t="s">
        <v>217</v>
      </c>
      <c r="G2816" t="s">
        <v>9</v>
      </c>
      <c r="H2816" s="1">
        <v>-1</v>
      </c>
      <c r="I2816" s="1">
        <v>0</v>
      </c>
      <c r="J2816" s="1">
        <v>-0.01</v>
      </c>
      <c r="K2816" s="1">
        <v>0</v>
      </c>
      <c r="L2816" t="s">
        <v>9</v>
      </c>
      <c r="M2816" t="s">
        <v>9</v>
      </c>
      <c r="N2816" t="s">
        <v>357</v>
      </c>
    </row>
    <row r="2817" spans="1:14" x14ac:dyDescent="0.25">
      <c r="A2817" t="s">
        <v>8</v>
      </c>
      <c r="B2817" t="s">
        <v>107</v>
      </c>
      <c r="C2817" t="s">
        <v>9</v>
      </c>
      <c r="D2817" t="s">
        <v>305</v>
      </c>
      <c r="E2817" t="s">
        <v>166</v>
      </c>
      <c r="F2817" t="s">
        <v>169</v>
      </c>
      <c r="G2817" t="s">
        <v>9</v>
      </c>
      <c r="H2817" s="1">
        <v>300</v>
      </c>
      <c r="I2817" s="1">
        <v>300</v>
      </c>
      <c r="J2817" s="1">
        <v>0.80376344086021501</v>
      </c>
      <c r="K2817" s="1">
        <v>0.80376344086021501</v>
      </c>
      <c r="L2817" t="s">
        <v>9</v>
      </c>
      <c r="M2817" t="s">
        <v>9</v>
      </c>
      <c r="N2817" t="s">
        <v>357</v>
      </c>
    </row>
    <row r="2818" spans="1:14" x14ac:dyDescent="0.25">
      <c r="A2818" t="s">
        <v>8</v>
      </c>
      <c r="B2818" t="s">
        <v>108</v>
      </c>
      <c r="C2818" t="s">
        <v>9</v>
      </c>
      <c r="D2818" t="s">
        <v>143</v>
      </c>
      <c r="E2818" t="s">
        <v>257</v>
      </c>
      <c r="F2818" t="s">
        <v>261</v>
      </c>
      <c r="G2818" t="s">
        <v>9</v>
      </c>
      <c r="H2818" s="1">
        <v>-1</v>
      </c>
      <c r="I2818" s="1">
        <v>0</v>
      </c>
      <c r="J2818" s="1">
        <v>-0.01</v>
      </c>
      <c r="K2818" s="1">
        <v>0</v>
      </c>
      <c r="L2818" t="s">
        <v>9</v>
      </c>
      <c r="M2818" t="s">
        <v>9</v>
      </c>
      <c r="N2818" t="s">
        <v>357</v>
      </c>
    </row>
    <row r="2819" spans="1:14" x14ac:dyDescent="0.25">
      <c r="A2819" t="s">
        <v>8</v>
      </c>
      <c r="B2819" t="s">
        <v>108</v>
      </c>
      <c r="C2819" t="s">
        <v>9</v>
      </c>
      <c r="D2819" t="s">
        <v>143</v>
      </c>
      <c r="E2819" t="s">
        <v>166</v>
      </c>
      <c r="F2819" t="s">
        <v>170</v>
      </c>
      <c r="G2819" t="s">
        <v>9</v>
      </c>
      <c r="H2819" s="1">
        <v>-1</v>
      </c>
      <c r="I2819" s="1">
        <v>0</v>
      </c>
      <c r="J2819" s="1">
        <v>-0.01</v>
      </c>
      <c r="K2819" s="1">
        <v>0</v>
      </c>
      <c r="L2819" t="s">
        <v>9</v>
      </c>
      <c r="M2819" t="s">
        <v>9</v>
      </c>
      <c r="N2819" t="s">
        <v>357</v>
      </c>
    </row>
    <row r="2820" spans="1:14" x14ac:dyDescent="0.25">
      <c r="A2820" t="s">
        <v>8</v>
      </c>
      <c r="B2820" t="s">
        <v>108</v>
      </c>
      <c r="C2820" t="s">
        <v>9</v>
      </c>
      <c r="D2820" t="s">
        <v>143</v>
      </c>
      <c r="E2820" t="s">
        <v>242</v>
      </c>
      <c r="F2820" t="s">
        <v>235</v>
      </c>
      <c r="G2820" t="s">
        <v>9</v>
      </c>
      <c r="H2820" s="1">
        <v>-1</v>
      </c>
      <c r="I2820" s="1">
        <v>0</v>
      </c>
      <c r="J2820" s="1">
        <v>-0.01</v>
      </c>
      <c r="K2820" s="1">
        <v>0</v>
      </c>
      <c r="L2820" t="s">
        <v>9</v>
      </c>
      <c r="M2820" t="s">
        <v>9</v>
      </c>
      <c r="N2820" t="s">
        <v>357</v>
      </c>
    </row>
    <row r="2821" spans="1:14" x14ac:dyDescent="0.25">
      <c r="A2821" t="s">
        <v>8</v>
      </c>
      <c r="B2821" t="s">
        <v>108</v>
      </c>
      <c r="C2821" t="s">
        <v>9</v>
      </c>
      <c r="D2821" t="s">
        <v>143</v>
      </c>
      <c r="E2821" t="s">
        <v>257</v>
      </c>
      <c r="F2821" t="s">
        <v>340</v>
      </c>
      <c r="G2821" t="s">
        <v>9</v>
      </c>
      <c r="H2821" s="1">
        <v>-1</v>
      </c>
      <c r="I2821" s="1">
        <v>0</v>
      </c>
      <c r="J2821" s="1">
        <v>-0.01</v>
      </c>
      <c r="K2821" s="1">
        <v>0</v>
      </c>
      <c r="L2821" t="s">
        <v>9</v>
      </c>
      <c r="M2821" t="s">
        <v>9</v>
      </c>
      <c r="N2821" t="s">
        <v>357</v>
      </c>
    </row>
    <row r="2822" spans="1:14" x14ac:dyDescent="0.25">
      <c r="A2822" t="s">
        <v>8</v>
      </c>
      <c r="B2822" t="s">
        <v>108</v>
      </c>
      <c r="C2822" t="s">
        <v>9</v>
      </c>
      <c r="D2822" t="s">
        <v>143</v>
      </c>
      <c r="E2822" t="s">
        <v>229</v>
      </c>
      <c r="F2822" t="s">
        <v>248</v>
      </c>
      <c r="G2822" t="s">
        <v>9</v>
      </c>
      <c r="H2822" s="1">
        <v>-1</v>
      </c>
      <c r="I2822" s="1">
        <v>0</v>
      </c>
      <c r="J2822" s="1">
        <v>-0.01</v>
      </c>
      <c r="K2822" s="1">
        <v>0</v>
      </c>
      <c r="L2822" t="s">
        <v>9</v>
      </c>
      <c r="M2822" t="s">
        <v>9</v>
      </c>
      <c r="N2822" t="s">
        <v>357</v>
      </c>
    </row>
    <row r="2823" spans="1:14" x14ac:dyDescent="0.25">
      <c r="A2823" t="s">
        <v>8</v>
      </c>
      <c r="B2823" t="s">
        <v>108</v>
      </c>
      <c r="C2823" t="s">
        <v>9</v>
      </c>
      <c r="D2823" t="s">
        <v>143</v>
      </c>
      <c r="E2823" t="s">
        <v>353</v>
      </c>
      <c r="F2823" t="s">
        <v>228</v>
      </c>
      <c r="G2823" t="s">
        <v>9</v>
      </c>
      <c r="H2823" s="1">
        <v>-1</v>
      </c>
      <c r="I2823" s="1">
        <v>0</v>
      </c>
      <c r="J2823" s="1">
        <v>-0.01</v>
      </c>
      <c r="K2823" s="1">
        <v>0</v>
      </c>
      <c r="L2823" t="s">
        <v>9</v>
      </c>
      <c r="M2823" t="s">
        <v>9</v>
      </c>
      <c r="N2823" t="s">
        <v>357</v>
      </c>
    </row>
    <row r="2824" spans="1:14" x14ac:dyDescent="0.25">
      <c r="A2824" t="s">
        <v>8</v>
      </c>
      <c r="B2824" t="s">
        <v>108</v>
      </c>
      <c r="C2824" t="s">
        <v>9</v>
      </c>
      <c r="D2824" t="s">
        <v>143</v>
      </c>
      <c r="E2824" t="s">
        <v>166</v>
      </c>
      <c r="F2824" t="s">
        <v>248</v>
      </c>
      <c r="G2824" t="s">
        <v>9</v>
      </c>
      <c r="H2824" s="1">
        <v>-1</v>
      </c>
      <c r="I2824" s="1">
        <v>0</v>
      </c>
      <c r="J2824" s="1">
        <v>-0.01</v>
      </c>
      <c r="K2824" s="1">
        <v>0</v>
      </c>
      <c r="L2824" t="s">
        <v>9</v>
      </c>
      <c r="M2824" t="s">
        <v>9</v>
      </c>
      <c r="N2824" t="s">
        <v>357</v>
      </c>
    </row>
    <row r="2825" spans="1:14" x14ac:dyDescent="0.25">
      <c r="A2825" t="s">
        <v>8</v>
      </c>
      <c r="B2825" t="s">
        <v>108</v>
      </c>
      <c r="C2825" t="s">
        <v>9</v>
      </c>
      <c r="D2825" t="s">
        <v>143</v>
      </c>
      <c r="E2825" t="s">
        <v>168</v>
      </c>
      <c r="F2825" t="s">
        <v>248</v>
      </c>
      <c r="G2825" t="s">
        <v>9</v>
      </c>
      <c r="H2825" s="1">
        <v>-1</v>
      </c>
      <c r="I2825" s="1">
        <v>0</v>
      </c>
      <c r="J2825" s="1">
        <v>-0.01</v>
      </c>
      <c r="K2825" s="1">
        <v>0</v>
      </c>
      <c r="L2825" t="s">
        <v>9</v>
      </c>
      <c r="M2825" t="s">
        <v>9</v>
      </c>
      <c r="N2825" t="s">
        <v>357</v>
      </c>
    </row>
    <row r="2826" spans="1:14" x14ac:dyDescent="0.25">
      <c r="A2826" t="s">
        <v>8</v>
      </c>
      <c r="B2826" t="s">
        <v>108</v>
      </c>
      <c r="C2826" t="s">
        <v>9</v>
      </c>
      <c r="D2826" t="s">
        <v>143</v>
      </c>
      <c r="E2826" t="s">
        <v>257</v>
      </c>
      <c r="F2826" t="s">
        <v>259</v>
      </c>
      <c r="G2826" t="s">
        <v>9</v>
      </c>
      <c r="H2826" s="1">
        <v>-1</v>
      </c>
      <c r="I2826" s="1">
        <v>0</v>
      </c>
      <c r="J2826" s="1">
        <v>-0.01</v>
      </c>
      <c r="K2826" s="1">
        <v>0</v>
      </c>
      <c r="L2826" t="s">
        <v>9</v>
      </c>
      <c r="M2826" t="s">
        <v>9</v>
      </c>
      <c r="N2826" t="s">
        <v>357</v>
      </c>
    </row>
    <row r="2827" spans="1:14" x14ac:dyDescent="0.25">
      <c r="A2827" t="s">
        <v>8</v>
      </c>
      <c r="B2827" t="s">
        <v>108</v>
      </c>
      <c r="C2827" t="s">
        <v>9</v>
      </c>
      <c r="D2827" t="s">
        <v>143</v>
      </c>
      <c r="E2827" t="s">
        <v>168</v>
      </c>
      <c r="F2827" t="s">
        <v>273</v>
      </c>
      <c r="G2827" t="s">
        <v>9</v>
      </c>
      <c r="H2827" s="1">
        <v>-1</v>
      </c>
      <c r="I2827" s="1">
        <v>0</v>
      </c>
      <c r="J2827" s="1">
        <v>-0.01</v>
      </c>
      <c r="K2827" s="1">
        <v>0</v>
      </c>
      <c r="L2827" t="s">
        <v>9</v>
      </c>
      <c r="M2827" t="s">
        <v>9</v>
      </c>
      <c r="N2827" t="s">
        <v>357</v>
      </c>
    </row>
    <row r="2828" spans="1:14" x14ac:dyDescent="0.25">
      <c r="A2828" t="s">
        <v>8</v>
      </c>
      <c r="B2828" t="s">
        <v>108</v>
      </c>
      <c r="C2828" t="s">
        <v>9</v>
      </c>
      <c r="D2828" t="s">
        <v>143</v>
      </c>
      <c r="E2828" t="s">
        <v>229</v>
      </c>
      <c r="F2828" t="s">
        <v>230</v>
      </c>
      <c r="G2828" t="s">
        <v>9</v>
      </c>
      <c r="H2828">
        <v>-1</v>
      </c>
      <c r="I2828">
        <v>0</v>
      </c>
      <c r="J2828">
        <v>-0.01</v>
      </c>
      <c r="K2828">
        <v>0</v>
      </c>
      <c r="L2828" s="1" t="s">
        <v>9</v>
      </c>
      <c r="M2828" s="1" t="s">
        <v>9</v>
      </c>
      <c r="N2828" t="s">
        <v>357</v>
      </c>
    </row>
    <row r="2829" spans="1:14" x14ac:dyDescent="0.25">
      <c r="A2829" t="s">
        <v>8</v>
      </c>
      <c r="B2829" t="s">
        <v>108</v>
      </c>
      <c r="C2829" t="s">
        <v>9</v>
      </c>
      <c r="D2829" t="s">
        <v>143</v>
      </c>
      <c r="E2829" t="s">
        <v>353</v>
      </c>
      <c r="F2829" t="s">
        <v>15</v>
      </c>
      <c r="G2829" t="s">
        <v>9</v>
      </c>
      <c r="H2829">
        <v>-1</v>
      </c>
      <c r="I2829">
        <v>0</v>
      </c>
      <c r="J2829">
        <v>-0.01</v>
      </c>
      <c r="K2829">
        <v>0</v>
      </c>
      <c r="L2829" s="1" t="s">
        <v>9</v>
      </c>
      <c r="M2829" s="1" t="s">
        <v>9</v>
      </c>
      <c r="N2829" t="s">
        <v>357</v>
      </c>
    </row>
    <row r="2830" spans="1:14" x14ac:dyDescent="0.25">
      <c r="A2830" t="s">
        <v>8</v>
      </c>
      <c r="B2830" t="s">
        <v>108</v>
      </c>
      <c r="C2830" t="s">
        <v>9</v>
      </c>
      <c r="D2830" t="s">
        <v>143</v>
      </c>
      <c r="E2830" t="s">
        <v>172</v>
      </c>
      <c r="F2830" t="s">
        <v>9</v>
      </c>
      <c r="G2830" t="s">
        <v>9</v>
      </c>
      <c r="H2830" s="1" t="s">
        <v>9</v>
      </c>
      <c r="I2830" s="1" t="s">
        <v>9</v>
      </c>
      <c r="J2830" s="1" t="s">
        <v>9</v>
      </c>
      <c r="K2830" s="1" t="s">
        <v>9</v>
      </c>
      <c r="L2830">
        <v>-1</v>
      </c>
      <c r="M2830">
        <v>-1</v>
      </c>
      <c r="N2830" t="s">
        <v>357</v>
      </c>
    </row>
    <row r="2831" spans="1:14" x14ac:dyDescent="0.25">
      <c r="A2831" t="s">
        <v>8</v>
      </c>
      <c r="B2831" t="s">
        <v>108</v>
      </c>
      <c r="C2831" t="s">
        <v>9</v>
      </c>
      <c r="D2831" t="s">
        <v>143</v>
      </c>
      <c r="E2831" t="s">
        <v>165</v>
      </c>
      <c r="F2831" t="s">
        <v>9</v>
      </c>
      <c r="G2831" t="s">
        <v>9</v>
      </c>
      <c r="H2831" s="1" t="s">
        <v>9</v>
      </c>
      <c r="I2831" s="1" t="s">
        <v>9</v>
      </c>
      <c r="J2831" s="1" t="s">
        <v>9</v>
      </c>
      <c r="K2831" s="1" t="s">
        <v>9</v>
      </c>
      <c r="L2831">
        <v>-1</v>
      </c>
      <c r="M2831">
        <v>-1</v>
      </c>
      <c r="N2831" t="s">
        <v>357</v>
      </c>
    </row>
    <row r="2832" spans="1:14" x14ac:dyDescent="0.25">
      <c r="A2832" t="s">
        <v>8</v>
      </c>
      <c r="B2832" t="s">
        <v>108</v>
      </c>
      <c r="C2832" t="s">
        <v>9</v>
      </c>
      <c r="D2832" t="s">
        <v>143</v>
      </c>
      <c r="E2832" t="s">
        <v>10</v>
      </c>
      <c r="F2832" t="s">
        <v>240</v>
      </c>
      <c r="G2832" t="s">
        <v>9</v>
      </c>
      <c r="H2832" s="1">
        <v>1</v>
      </c>
      <c r="I2832" s="1" t="s">
        <v>9</v>
      </c>
      <c r="J2832" s="1" t="s">
        <v>9</v>
      </c>
      <c r="K2832" s="1" t="s">
        <v>9</v>
      </c>
      <c r="L2832" t="s">
        <v>9</v>
      </c>
      <c r="M2832" t="s">
        <v>9</v>
      </c>
      <c r="N2832" t="s">
        <v>357</v>
      </c>
    </row>
    <row r="2833" spans="1:14" x14ac:dyDescent="0.25">
      <c r="A2833" t="s">
        <v>8</v>
      </c>
      <c r="B2833" t="s">
        <v>108</v>
      </c>
      <c r="C2833" t="s">
        <v>9</v>
      </c>
      <c r="D2833" t="s">
        <v>143</v>
      </c>
      <c r="E2833" t="s">
        <v>242</v>
      </c>
      <c r="F2833" t="s">
        <v>248</v>
      </c>
      <c r="G2833" t="s">
        <v>9</v>
      </c>
      <c r="H2833" s="1">
        <v>-1</v>
      </c>
      <c r="I2833" s="1">
        <v>0</v>
      </c>
      <c r="J2833" s="1">
        <v>-0.01</v>
      </c>
      <c r="K2833" s="1">
        <v>0</v>
      </c>
      <c r="L2833" t="s">
        <v>9</v>
      </c>
      <c r="M2833" t="s">
        <v>9</v>
      </c>
      <c r="N2833" t="s">
        <v>357</v>
      </c>
    </row>
    <row r="2834" spans="1:14" x14ac:dyDescent="0.25">
      <c r="A2834" t="s">
        <v>8</v>
      </c>
      <c r="B2834" t="s">
        <v>108</v>
      </c>
      <c r="C2834" t="s">
        <v>9</v>
      </c>
      <c r="D2834" t="s">
        <v>143</v>
      </c>
      <c r="E2834" t="s">
        <v>242</v>
      </c>
      <c r="F2834" t="s">
        <v>234</v>
      </c>
      <c r="G2834" t="s">
        <v>9</v>
      </c>
      <c r="H2834" s="1">
        <v>-1</v>
      </c>
      <c r="I2834" s="1">
        <v>0</v>
      </c>
      <c r="J2834" s="1">
        <v>-0.01</v>
      </c>
      <c r="K2834" s="1">
        <v>0</v>
      </c>
      <c r="L2834" t="s">
        <v>9</v>
      </c>
      <c r="M2834" t="s">
        <v>9</v>
      </c>
      <c r="N2834" t="s">
        <v>357</v>
      </c>
    </row>
    <row r="2835" spans="1:14" x14ac:dyDescent="0.25">
      <c r="A2835" t="s">
        <v>8</v>
      </c>
      <c r="B2835" t="s">
        <v>108</v>
      </c>
      <c r="C2835" t="s">
        <v>9</v>
      </c>
      <c r="D2835" t="s">
        <v>143</v>
      </c>
      <c r="E2835" t="s">
        <v>353</v>
      </c>
      <c r="F2835" t="s">
        <v>13</v>
      </c>
      <c r="G2835" t="s">
        <v>9</v>
      </c>
      <c r="H2835" s="1">
        <v>-1</v>
      </c>
      <c r="I2835" s="1">
        <v>0</v>
      </c>
      <c r="J2835" s="1">
        <v>-0.01</v>
      </c>
      <c r="K2835" s="1">
        <v>0</v>
      </c>
      <c r="L2835" t="s">
        <v>9</v>
      </c>
      <c r="M2835" t="s">
        <v>9</v>
      </c>
      <c r="N2835" t="s">
        <v>357</v>
      </c>
    </row>
    <row r="2836" spans="1:14" x14ac:dyDescent="0.25">
      <c r="A2836" t="s">
        <v>8</v>
      </c>
      <c r="B2836" t="s">
        <v>108</v>
      </c>
      <c r="C2836" t="s">
        <v>9</v>
      </c>
      <c r="D2836" t="s">
        <v>143</v>
      </c>
      <c r="E2836" t="s">
        <v>257</v>
      </c>
      <c r="F2836" t="s">
        <v>280</v>
      </c>
      <c r="G2836" t="s">
        <v>9</v>
      </c>
      <c r="H2836" s="1">
        <v>-1</v>
      </c>
      <c r="I2836" s="1">
        <v>0</v>
      </c>
      <c r="J2836" s="1">
        <v>-0.01</v>
      </c>
      <c r="K2836" s="1">
        <v>0</v>
      </c>
      <c r="L2836" t="s">
        <v>9</v>
      </c>
      <c r="M2836" t="s">
        <v>9</v>
      </c>
      <c r="N2836" t="s">
        <v>357</v>
      </c>
    </row>
    <row r="2837" spans="1:14" x14ac:dyDescent="0.25">
      <c r="A2837" t="s">
        <v>8</v>
      </c>
      <c r="B2837" t="s">
        <v>108</v>
      </c>
      <c r="C2837" t="s">
        <v>9</v>
      </c>
      <c r="D2837" t="s">
        <v>143</v>
      </c>
      <c r="E2837" t="s">
        <v>166</v>
      </c>
      <c r="F2837" t="s">
        <v>169</v>
      </c>
      <c r="G2837" t="s">
        <v>9</v>
      </c>
      <c r="H2837" s="1">
        <v>-1</v>
      </c>
      <c r="I2837" s="1">
        <v>0</v>
      </c>
      <c r="J2837" s="1">
        <v>-0.01</v>
      </c>
      <c r="K2837" s="1">
        <v>0</v>
      </c>
      <c r="L2837" t="s">
        <v>9</v>
      </c>
      <c r="M2837" t="s">
        <v>9</v>
      </c>
      <c r="N2837" t="s">
        <v>357</v>
      </c>
    </row>
    <row r="2838" spans="1:14" x14ac:dyDescent="0.25">
      <c r="A2838" t="s">
        <v>8</v>
      </c>
      <c r="B2838" t="s">
        <v>108</v>
      </c>
      <c r="C2838" t="s">
        <v>9</v>
      </c>
      <c r="D2838" t="s">
        <v>143</v>
      </c>
      <c r="E2838" t="s">
        <v>180</v>
      </c>
      <c r="F2838" t="s">
        <v>218</v>
      </c>
      <c r="G2838" t="s">
        <v>215</v>
      </c>
      <c r="H2838" s="1">
        <v>-1</v>
      </c>
      <c r="I2838" s="1">
        <v>0</v>
      </c>
      <c r="J2838" s="1">
        <v>-0.01</v>
      </c>
      <c r="K2838" s="1">
        <v>0</v>
      </c>
      <c r="L2838" t="s">
        <v>9</v>
      </c>
      <c r="M2838" t="s">
        <v>9</v>
      </c>
      <c r="N2838" t="s">
        <v>357</v>
      </c>
    </row>
    <row r="2839" spans="1:14" x14ac:dyDescent="0.25">
      <c r="A2839" t="s">
        <v>8</v>
      </c>
      <c r="B2839" t="s">
        <v>108</v>
      </c>
      <c r="C2839" t="s">
        <v>9</v>
      </c>
      <c r="D2839" t="s">
        <v>143</v>
      </c>
      <c r="E2839" t="s">
        <v>353</v>
      </c>
      <c r="F2839" t="s">
        <v>14</v>
      </c>
      <c r="G2839" t="s">
        <v>9</v>
      </c>
      <c r="H2839" s="1">
        <v>-1</v>
      </c>
      <c r="I2839" s="1">
        <v>0</v>
      </c>
      <c r="J2839" s="1">
        <v>-0.01</v>
      </c>
      <c r="K2839" s="1">
        <v>0</v>
      </c>
      <c r="L2839" t="s">
        <v>9</v>
      </c>
      <c r="M2839" t="s">
        <v>9</v>
      </c>
      <c r="N2839" t="s">
        <v>357</v>
      </c>
    </row>
    <row r="2840" spans="1:14" x14ac:dyDescent="0.25">
      <c r="A2840" t="s">
        <v>8</v>
      </c>
      <c r="B2840" t="s">
        <v>108</v>
      </c>
      <c r="C2840" t="s">
        <v>9</v>
      </c>
      <c r="D2840" t="s">
        <v>143</v>
      </c>
      <c r="E2840" t="s">
        <v>166</v>
      </c>
      <c r="F2840" t="s">
        <v>171</v>
      </c>
      <c r="G2840" t="s">
        <v>9</v>
      </c>
      <c r="H2840" s="1">
        <v>-1</v>
      </c>
      <c r="I2840" s="1">
        <v>0</v>
      </c>
      <c r="J2840" s="1">
        <v>-0.01</v>
      </c>
      <c r="K2840" s="1">
        <v>0</v>
      </c>
      <c r="L2840" t="s">
        <v>9</v>
      </c>
      <c r="M2840" t="s">
        <v>9</v>
      </c>
      <c r="N2840" t="s">
        <v>357</v>
      </c>
    </row>
    <row r="2841" spans="1:14" x14ac:dyDescent="0.25">
      <c r="A2841" t="s">
        <v>8</v>
      </c>
      <c r="B2841" t="s">
        <v>108</v>
      </c>
      <c r="C2841" t="s">
        <v>9</v>
      </c>
      <c r="D2841" t="s">
        <v>143</v>
      </c>
      <c r="E2841" t="s">
        <v>242</v>
      </c>
      <c r="F2841" t="s">
        <v>239</v>
      </c>
      <c r="G2841" t="s">
        <v>9</v>
      </c>
      <c r="H2841" s="1">
        <v>-1</v>
      </c>
      <c r="I2841" s="1">
        <v>0</v>
      </c>
      <c r="J2841" s="1">
        <v>-0.01</v>
      </c>
      <c r="K2841" s="1">
        <v>0</v>
      </c>
      <c r="L2841" t="s">
        <v>9</v>
      </c>
      <c r="M2841" t="s">
        <v>9</v>
      </c>
      <c r="N2841" t="s">
        <v>357</v>
      </c>
    </row>
    <row r="2842" spans="1:14" x14ac:dyDescent="0.25">
      <c r="A2842" t="s">
        <v>8</v>
      </c>
      <c r="B2842" t="s">
        <v>108</v>
      </c>
      <c r="C2842" t="s">
        <v>9</v>
      </c>
      <c r="D2842" t="s">
        <v>143</v>
      </c>
      <c r="E2842" t="s">
        <v>168</v>
      </c>
      <c r="F2842" t="s">
        <v>271</v>
      </c>
      <c r="G2842" t="s">
        <v>9</v>
      </c>
      <c r="H2842" s="1">
        <v>-1</v>
      </c>
      <c r="I2842" s="1">
        <v>0</v>
      </c>
      <c r="J2842" s="1">
        <v>-0.01</v>
      </c>
      <c r="K2842" s="1">
        <v>0</v>
      </c>
      <c r="L2842" t="s">
        <v>9</v>
      </c>
      <c r="M2842" t="s">
        <v>9</v>
      </c>
      <c r="N2842" t="s">
        <v>357</v>
      </c>
    </row>
    <row r="2843" spans="1:14" x14ac:dyDescent="0.25">
      <c r="A2843" t="s">
        <v>8</v>
      </c>
      <c r="B2843" t="s">
        <v>108</v>
      </c>
      <c r="C2843" t="s">
        <v>9</v>
      </c>
      <c r="D2843" t="s">
        <v>143</v>
      </c>
      <c r="E2843" t="s">
        <v>257</v>
      </c>
      <c r="F2843" t="s">
        <v>260</v>
      </c>
      <c r="G2843" t="s">
        <v>9</v>
      </c>
      <c r="H2843" s="1">
        <v>-1</v>
      </c>
      <c r="I2843" s="1">
        <v>0</v>
      </c>
      <c r="J2843" s="1">
        <v>-0.01</v>
      </c>
      <c r="K2843" s="1">
        <v>0</v>
      </c>
      <c r="L2843" t="s">
        <v>9</v>
      </c>
      <c r="M2843" t="s">
        <v>9</v>
      </c>
      <c r="N2843" t="s">
        <v>357</v>
      </c>
    </row>
    <row r="2844" spans="1:14" x14ac:dyDescent="0.25">
      <c r="A2844" t="s">
        <v>8</v>
      </c>
      <c r="B2844" t="s">
        <v>108</v>
      </c>
      <c r="C2844" t="s">
        <v>9</v>
      </c>
      <c r="D2844" t="s">
        <v>143</v>
      </c>
      <c r="E2844" t="s">
        <v>232</v>
      </c>
      <c r="F2844" t="s">
        <v>9</v>
      </c>
      <c r="G2844" t="s">
        <v>9</v>
      </c>
      <c r="H2844" s="1">
        <v>-1</v>
      </c>
      <c r="I2844" s="1">
        <v>0</v>
      </c>
      <c r="J2844" s="1">
        <v>-0.01</v>
      </c>
      <c r="K2844" s="1">
        <v>0</v>
      </c>
      <c r="L2844" t="s">
        <v>9</v>
      </c>
      <c r="M2844" t="s">
        <v>9</v>
      </c>
      <c r="N2844" t="s">
        <v>357</v>
      </c>
    </row>
    <row r="2845" spans="1:14" x14ac:dyDescent="0.25">
      <c r="A2845" t="s">
        <v>8</v>
      </c>
      <c r="B2845" t="s">
        <v>108</v>
      </c>
      <c r="C2845" t="s">
        <v>9</v>
      </c>
      <c r="D2845" t="s">
        <v>143</v>
      </c>
      <c r="E2845" t="s">
        <v>242</v>
      </c>
      <c r="F2845" t="s">
        <v>237</v>
      </c>
      <c r="G2845" t="s">
        <v>9</v>
      </c>
      <c r="H2845" s="1">
        <v>-1</v>
      </c>
      <c r="I2845" s="1">
        <v>0</v>
      </c>
      <c r="J2845" s="1">
        <v>-0.01</v>
      </c>
      <c r="K2845" s="1">
        <v>0</v>
      </c>
      <c r="L2845" t="s">
        <v>9</v>
      </c>
      <c r="M2845" t="s">
        <v>9</v>
      </c>
      <c r="N2845" t="s">
        <v>357</v>
      </c>
    </row>
    <row r="2846" spans="1:14" x14ac:dyDescent="0.25">
      <c r="A2846" t="s">
        <v>8</v>
      </c>
      <c r="B2846" t="s">
        <v>108</v>
      </c>
      <c r="C2846" t="s">
        <v>9</v>
      </c>
      <c r="D2846" t="s">
        <v>143</v>
      </c>
      <c r="E2846" t="s">
        <v>257</v>
      </c>
      <c r="F2846" t="s">
        <v>258</v>
      </c>
      <c r="G2846" t="s">
        <v>9</v>
      </c>
      <c r="H2846" s="1">
        <v>-1</v>
      </c>
      <c r="I2846" s="1">
        <v>0</v>
      </c>
      <c r="J2846" s="1">
        <v>-0.01</v>
      </c>
      <c r="K2846" s="1">
        <v>0</v>
      </c>
      <c r="L2846" t="s">
        <v>9</v>
      </c>
      <c r="M2846" t="s">
        <v>9</v>
      </c>
      <c r="N2846" t="s">
        <v>357</v>
      </c>
    </row>
    <row r="2847" spans="1:14" x14ac:dyDescent="0.25">
      <c r="A2847" t="s">
        <v>8</v>
      </c>
      <c r="B2847" t="s">
        <v>108</v>
      </c>
      <c r="C2847" t="s">
        <v>9</v>
      </c>
      <c r="D2847" t="s">
        <v>143</v>
      </c>
      <c r="E2847" t="s">
        <v>229</v>
      </c>
      <c r="F2847" t="s">
        <v>217</v>
      </c>
      <c r="G2847" t="s">
        <v>9</v>
      </c>
      <c r="H2847" s="1">
        <v>-1</v>
      </c>
      <c r="I2847" s="1">
        <v>0</v>
      </c>
      <c r="J2847" s="1">
        <v>-0.01</v>
      </c>
      <c r="K2847" s="1">
        <v>0</v>
      </c>
      <c r="L2847" t="s">
        <v>9</v>
      </c>
      <c r="M2847" t="s">
        <v>9</v>
      </c>
      <c r="N2847" t="s">
        <v>357</v>
      </c>
    </row>
    <row r="2848" spans="1:14" x14ac:dyDescent="0.25">
      <c r="A2848" t="s">
        <v>8</v>
      </c>
      <c r="B2848" t="s">
        <v>108</v>
      </c>
      <c r="C2848" t="s">
        <v>9</v>
      </c>
      <c r="D2848" t="s">
        <v>143</v>
      </c>
      <c r="E2848" t="s">
        <v>353</v>
      </c>
      <c r="F2848" t="s">
        <v>16</v>
      </c>
      <c r="G2848" t="s">
        <v>9</v>
      </c>
      <c r="H2848" s="1">
        <v>-1</v>
      </c>
      <c r="I2848" s="1">
        <v>0</v>
      </c>
      <c r="J2848" s="1">
        <v>-0.01</v>
      </c>
      <c r="K2848" s="1">
        <v>0</v>
      </c>
      <c r="L2848" t="s">
        <v>9</v>
      </c>
      <c r="M2848" t="s">
        <v>9</v>
      </c>
      <c r="N2848" t="s">
        <v>357</v>
      </c>
    </row>
    <row r="2849" spans="1:14" x14ac:dyDescent="0.25">
      <c r="A2849" t="s">
        <v>8</v>
      </c>
      <c r="B2849" t="s">
        <v>108</v>
      </c>
      <c r="C2849" t="s">
        <v>9</v>
      </c>
      <c r="D2849" t="s">
        <v>143</v>
      </c>
      <c r="E2849" t="s">
        <v>180</v>
      </c>
      <c r="F2849" t="s">
        <v>219</v>
      </c>
      <c r="G2849" t="s">
        <v>216</v>
      </c>
      <c r="H2849" s="1">
        <v>-1</v>
      </c>
      <c r="I2849" s="1">
        <v>0</v>
      </c>
      <c r="J2849" s="1">
        <v>-0.01</v>
      </c>
      <c r="K2849" s="1">
        <v>0</v>
      </c>
      <c r="L2849" t="s">
        <v>9</v>
      </c>
      <c r="M2849" t="s">
        <v>9</v>
      </c>
      <c r="N2849" t="s">
        <v>357</v>
      </c>
    </row>
    <row r="2850" spans="1:14" x14ac:dyDescent="0.25">
      <c r="A2850" t="s">
        <v>8</v>
      </c>
      <c r="B2850" t="s">
        <v>108</v>
      </c>
      <c r="C2850" t="s">
        <v>9</v>
      </c>
      <c r="D2850" t="s">
        <v>143</v>
      </c>
      <c r="E2850" t="s">
        <v>168</v>
      </c>
      <c r="F2850" t="s">
        <v>274</v>
      </c>
      <c r="G2850" t="s">
        <v>9</v>
      </c>
      <c r="H2850" s="1">
        <v>-1</v>
      </c>
      <c r="I2850" s="1">
        <v>0</v>
      </c>
      <c r="J2850" s="1">
        <v>-0.01</v>
      </c>
      <c r="K2850" s="1">
        <v>0</v>
      </c>
      <c r="L2850" t="s">
        <v>9</v>
      </c>
      <c r="M2850" t="s">
        <v>9</v>
      </c>
      <c r="N2850" t="s">
        <v>357</v>
      </c>
    </row>
    <row r="2851" spans="1:14" x14ac:dyDescent="0.25">
      <c r="A2851" t="s">
        <v>8</v>
      </c>
      <c r="B2851" t="s">
        <v>108</v>
      </c>
      <c r="C2851" t="s">
        <v>9</v>
      </c>
      <c r="D2851" t="s">
        <v>143</v>
      </c>
      <c r="E2851" t="s">
        <v>257</v>
      </c>
      <c r="F2851" t="s">
        <v>228</v>
      </c>
      <c r="G2851" t="s">
        <v>9</v>
      </c>
      <c r="H2851" s="1">
        <v>-1</v>
      </c>
      <c r="I2851" s="1">
        <v>0</v>
      </c>
      <c r="J2851" s="1">
        <v>-0.01</v>
      </c>
      <c r="K2851" s="1">
        <v>0</v>
      </c>
      <c r="L2851" t="s">
        <v>9</v>
      </c>
      <c r="M2851" t="s">
        <v>9</v>
      </c>
      <c r="N2851" t="s">
        <v>357</v>
      </c>
    </row>
    <row r="2852" spans="1:14" x14ac:dyDescent="0.25">
      <c r="A2852" t="s">
        <v>8</v>
      </c>
      <c r="B2852" t="s">
        <v>108</v>
      </c>
      <c r="C2852" t="s">
        <v>9</v>
      </c>
      <c r="D2852" t="s">
        <v>143</v>
      </c>
      <c r="E2852" t="s">
        <v>229</v>
      </c>
      <c r="F2852" t="s">
        <v>231</v>
      </c>
      <c r="G2852" t="s">
        <v>9</v>
      </c>
      <c r="H2852" s="1">
        <v>-1</v>
      </c>
      <c r="I2852" s="1">
        <v>0</v>
      </c>
      <c r="J2852" s="1">
        <v>-0.01</v>
      </c>
      <c r="K2852" s="1">
        <v>0</v>
      </c>
      <c r="L2852" t="s">
        <v>9</v>
      </c>
      <c r="M2852" t="s">
        <v>9</v>
      </c>
      <c r="N2852" t="s">
        <v>357</v>
      </c>
    </row>
    <row r="2853" spans="1:14" x14ac:dyDescent="0.25">
      <c r="A2853" t="s">
        <v>8</v>
      </c>
      <c r="B2853" t="s">
        <v>108</v>
      </c>
      <c r="C2853" t="s">
        <v>9</v>
      </c>
      <c r="D2853" t="s">
        <v>143</v>
      </c>
      <c r="E2853" t="s">
        <v>242</v>
      </c>
      <c r="F2853" t="s">
        <v>238</v>
      </c>
      <c r="G2853" t="s">
        <v>9</v>
      </c>
      <c r="H2853" s="1">
        <v>-1</v>
      </c>
      <c r="I2853" s="1">
        <v>0</v>
      </c>
      <c r="J2853" s="1">
        <v>-0.01</v>
      </c>
      <c r="K2853" s="1">
        <v>0</v>
      </c>
      <c r="L2853" t="s">
        <v>9</v>
      </c>
      <c r="M2853" t="s">
        <v>9</v>
      </c>
      <c r="N2853" t="s">
        <v>357</v>
      </c>
    </row>
    <row r="2854" spans="1:14" x14ac:dyDescent="0.25">
      <c r="A2854" t="s">
        <v>8</v>
      </c>
      <c r="B2854" t="s">
        <v>108</v>
      </c>
      <c r="C2854" t="s">
        <v>9</v>
      </c>
      <c r="D2854" t="s">
        <v>143</v>
      </c>
      <c r="E2854" t="s">
        <v>257</v>
      </c>
      <c r="F2854" t="s">
        <v>262</v>
      </c>
      <c r="G2854" t="s">
        <v>9</v>
      </c>
      <c r="H2854" s="1">
        <v>-1</v>
      </c>
      <c r="I2854" s="1">
        <v>0</v>
      </c>
      <c r="J2854" s="1">
        <v>-0.01</v>
      </c>
      <c r="K2854" s="1">
        <v>0</v>
      </c>
      <c r="L2854" t="s">
        <v>9</v>
      </c>
      <c r="M2854" t="s">
        <v>9</v>
      </c>
      <c r="N2854" t="s">
        <v>357</v>
      </c>
    </row>
    <row r="2855" spans="1:14" x14ac:dyDescent="0.25">
      <c r="A2855" t="s">
        <v>8</v>
      </c>
      <c r="B2855" t="s">
        <v>108</v>
      </c>
      <c r="C2855" t="s">
        <v>9</v>
      </c>
      <c r="D2855" t="s">
        <v>143</v>
      </c>
      <c r="E2855" t="s">
        <v>166</v>
      </c>
      <c r="F2855" t="s">
        <v>252</v>
      </c>
      <c r="G2855" t="s">
        <v>9</v>
      </c>
      <c r="H2855" s="1">
        <v>-1</v>
      </c>
      <c r="I2855" s="1">
        <v>0</v>
      </c>
      <c r="J2855" s="1">
        <v>-0.01</v>
      </c>
      <c r="K2855" s="1">
        <v>0</v>
      </c>
      <c r="L2855" t="s">
        <v>9</v>
      </c>
      <c r="M2855" t="s">
        <v>9</v>
      </c>
      <c r="N2855" t="s">
        <v>357</v>
      </c>
    </row>
    <row r="2856" spans="1:14" x14ac:dyDescent="0.25">
      <c r="A2856" t="s">
        <v>8</v>
      </c>
      <c r="B2856" t="s">
        <v>108</v>
      </c>
      <c r="C2856" t="s">
        <v>9</v>
      </c>
      <c r="D2856" t="s">
        <v>143</v>
      </c>
      <c r="E2856" t="s">
        <v>166</v>
      </c>
      <c r="F2856" t="s">
        <v>253</v>
      </c>
      <c r="G2856" t="s">
        <v>9</v>
      </c>
      <c r="H2856" s="1">
        <v>-1</v>
      </c>
      <c r="I2856" s="1">
        <v>0</v>
      </c>
      <c r="J2856" s="1">
        <v>-0.01</v>
      </c>
      <c r="K2856" s="1">
        <v>0</v>
      </c>
      <c r="L2856" t="s">
        <v>9</v>
      </c>
      <c r="M2856" t="s">
        <v>9</v>
      </c>
      <c r="N2856" t="s">
        <v>357</v>
      </c>
    </row>
    <row r="2857" spans="1:14" x14ac:dyDescent="0.25">
      <c r="A2857" t="s">
        <v>8</v>
      </c>
      <c r="B2857" t="s">
        <v>108</v>
      </c>
      <c r="C2857" t="s">
        <v>9</v>
      </c>
      <c r="D2857" t="s">
        <v>143</v>
      </c>
      <c r="E2857" t="s">
        <v>180</v>
      </c>
      <c r="F2857" t="s">
        <v>228</v>
      </c>
      <c r="G2857" t="s">
        <v>228</v>
      </c>
      <c r="H2857" s="1">
        <v>-1</v>
      </c>
      <c r="I2857" s="1">
        <v>0</v>
      </c>
      <c r="J2857" s="1">
        <v>-0.01</v>
      </c>
      <c r="K2857" s="1">
        <v>0</v>
      </c>
      <c r="L2857" t="s">
        <v>9</v>
      </c>
      <c r="M2857" t="s">
        <v>9</v>
      </c>
      <c r="N2857" t="s">
        <v>357</v>
      </c>
    </row>
    <row r="2858" spans="1:14" x14ac:dyDescent="0.25">
      <c r="A2858" t="s">
        <v>8</v>
      </c>
      <c r="B2858" t="s">
        <v>108</v>
      </c>
      <c r="C2858" t="s">
        <v>9</v>
      </c>
      <c r="D2858" t="s">
        <v>143</v>
      </c>
      <c r="E2858" t="s">
        <v>166</v>
      </c>
      <c r="F2858" t="s">
        <v>254</v>
      </c>
      <c r="G2858" t="s">
        <v>9</v>
      </c>
      <c r="H2858" s="1">
        <v>-1</v>
      </c>
      <c r="I2858" s="1">
        <v>0</v>
      </c>
      <c r="J2858" s="1">
        <v>-0.01</v>
      </c>
      <c r="K2858" s="1">
        <v>0</v>
      </c>
      <c r="L2858" t="s">
        <v>9</v>
      </c>
      <c r="M2858" t="s">
        <v>9</v>
      </c>
      <c r="N2858" t="s">
        <v>357</v>
      </c>
    </row>
    <row r="2859" spans="1:14" x14ac:dyDescent="0.25">
      <c r="A2859" t="s">
        <v>8</v>
      </c>
      <c r="B2859" t="s">
        <v>108</v>
      </c>
      <c r="C2859" t="s">
        <v>9</v>
      </c>
      <c r="D2859" t="s">
        <v>143</v>
      </c>
      <c r="E2859" t="s">
        <v>242</v>
      </c>
      <c r="F2859" t="s">
        <v>236</v>
      </c>
      <c r="G2859" t="s">
        <v>9</v>
      </c>
      <c r="H2859" s="1">
        <v>-1</v>
      </c>
      <c r="I2859" s="1">
        <v>0</v>
      </c>
      <c r="J2859" s="1">
        <v>-0.01</v>
      </c>
      <c r="K2859" s="1">
        <v>0</v>
      </c>
      <c r="L2859" t="s">
        <v>9</v>
      </c>
      <c r="M2859" t="s">
        <v>9</v>
      </c>
      <c r="N2859" t="s">
        <v>357</v>
      </c>
    </row>
    <row r="2860" spans="1:14" x14ac:dyDescent="0.25">
      <c r="A2860" t="s">
        <v>8</v>
      </c>
      <c r="B2860" t="s">
        <v>108</v>
      </c>
      <c r="C2860" t="s">
        <v>9</v>
      </c>
      <c r="D2860" t="s">
        <v>143</v>
      </c>
      <c r="E2860" t="s">
        <v>168</v>
      </c>
      <c r="F2860" t="s">
        <v>272</v>
      </c>
      <c r="G2860" t="s">
        <v>9</v>
      </c>
      <c r="H2860" s="1">
        <v>-1</v>
      </c>
      <c r="I2860" s="1">
        <v>0</v>
      </c>
      <c r="J2860" s="1">
        <v>-0.01</v>
      </c>
      <c r="K2860" s="1">
        <v>0</v>
      </c>
      <c r="L2860" t="s">
        <v>9</v>
      </c>
      <c r="M2860" t="s">
        <v>9</v>
      </c>
      <c r="N2860" t="s">
        <v>357</v>
      </c>
    </row>
    <row r="2861" spans="1:14" x14ac:dyDescent="0.25">
      <c r="A2861" t="s">
        <v>8</v>
      </c>
      <c r="B2861" t="s">
        <v>108</v>
      </c>
      <c r="C2861" t="s">
        <v>9</v>
      </c>
      <c r="D2861" t="s">
        <v>143</v>
      </c>
      <c r="E2861" t="s">
        <v>166</v>
      </c>
      <c r="F2861" t="s">
        <v>167</v>
      </c>
      <c r="G2861" t="s">
        <v>9</v>
      </c>
      <c r="H2861" s="1">
        <v>-1</v>
      </c>
      <c r="I2861" s="1">
        <v>0</v>
      </c>
      <c r="J2861" s="1">
        <v>-0.01</v>
      </c>
      <c r="K2861" s="1">
        <v>0</v>
      </c>
      <c r="L2861" t="s">
        <v>9</v>
      </c>
      <c r="M2861" t="s">
        <v>9</v>
      </c>
      <c r="N2861" t="s">
        <v>357</v>
      </c>
    </row>
    <row r="2862" spans="1:14" x14ac:dyDescent="0.25">
      <c r="A2862" t="s">
        <v>8</v>
      </c>
      <c r="B2862" t="s">
        <v>109</v>
      </c>
      <c r="C2862" t="s">
        <v>9</v>
      </c>
      <c r="D2862" t="s">
        <v>306</v>
      </c>
      <c r="E2862" t="s">
        <v>168</v>
      </c>
      <c r="F2862" t="s">
        <v>273</v>
      </c>
      <c r="G2862" t="s">
        <v>9</v>
      </c>
      <c r="H2862" s="1">
        <v>180</v>
      </c>
      <c r="I2862" s="1">
        <v>180</v>
      </c>
      <c r="J2862" s="1">
        <v>0.34548944337811899</v>
      </c>
      <c r="K2862" s="1">
        <v>0.34548944337811899</v>
      </c>
      <c r="L2862" t="s">
        <v>9</v>
      </c>
      <c r="M2862" t="s">
        <v>9</v>
      </c>
      <c r="N2862" t="s">
        <v>357</v>
      </c>
    </row>
    <row r="2863" spans="1:14" x14ac:dyDescent="0.25">
      <c r="A2863" t="s">
        <v>8</v>
      </c>
      <c r="B2863" t="s">
        <v>109</v>
      </c>
      <c r="C2863" t="s">
        <v>9</v>
      </c>
      <c r="D2863" t="s">
        <v>306</v>
      </c>
      <c r="E2863" t="s">
        <v>229</v>
      </c>
      <c r="F2863" t="s">
        <v>248</v>
      </c>
      <c r="G2863" t="s">
        <v>9</v>
      </c>
      <c r="H2863" s="1">
        <v>-1</v>
      </c>
      <c r="I2863" s="1">
        <v>0</v>
      </c>
      <c r="J2863" s="1">
        <v>-0.01</v>
      </c>
      <c r="K2863" s="1">
        <v>0</v>
      </c>
      <c r="L2863" t="s">
        <v>9</v>
      </c>
      <c r="M2863" t="s">
        <v>9</v>
      </c>
      <c r="N2863" t="s">
        <v>357</v>
      </c>
    </row>
    <row r="2864" spans="1:14" x14ac:dyDescent="0.25">
      <c r="A2864" t="s">
        <v>8</v>
      </c>
      <c r="B2864" t="s">
        <v>109</v>
      </c>
      <c r="C2864" t="s">
        <v>9</v>
      </c>
      <c r="D2864" t="s">
        <v>306</v>
      </c>
      <c r="E2864" t="s">
        <v>229</v>
      </c>
      <c r="F2864" t="s">
        <v>230</v>
      </c>
      <c r="G2864" t="s">
        <v>9</v>
      </c>
      <c r="H2864" s="1">
        <v>45</v>
      </c>
      <c r="I2864" s="1">
        <v>45</v>
      </c>
      <c r="J2864" s="1">
        <v>8.8291746641074906E-2</v>
      </c>
      <c r="K2864" s="1">
        <v>8.8291746641074906E-2</v>
      </c>
      <c r="L2864" t="s">
        <v>9</v>
      </c>
      <c r="M2864" t="s">
        <v>9</v>
      </c>
      <c r="N2864" t="s">
        <v>357</v>
      </c>
    </row>
    <row r="2865" spans="1:14" x14ac:dyDescent="0.25">
      <c r="A2865" t="s">
        <v>8</v>
      </c>
      <c r="B2865" t="s">
        <v>109</v>
      </c>
      <c r="C2865" t="s">
        <v>9</v>
      </c>
      <c r="D2865" t="s">
        <v>306</v>
      </c>
      <c r="E2865" t="s">
        <v>257</v>
      </c>
      <c r="F2865" t="s">
        <v>259</v>
      </c>
      <c r="G2865" t="s">
        <v>9</v>
      </c>
      <c r="H2865">
        <v>130</v>
      </c>
      <c r="I2865">
        <v>130</v>
      </c>
      <c r="J2865">
        <v>0.24952015355086399</v>
      </c>
      <c r="K2865">
        <v>0.24952015355086399</v>
      </c>
      <c r="L2865" s="1" t="s">
        <v>9</v>
      </c>
      <c r="M2865" s="1" t="s">
        <v>9</v>
      </c>
      <c r="N2865" t="s">
        <v>357</v>
      </c>
    </row>
    <row r="2866" spans="1:14" x14ac:dyDescent="0.25">
      <c r="A2866" t="s">
        <v>8</v>
      </c>
      <c r="B2866" t="s">
        <v>109</v>
      </c>
      <c r="C2866" t="s">
        <v>9</v>
      </c>
      <c r="D2866" t="s">
        <v>306</v>
      </c>
      <c r="E2866" t="s">
        <v>168</v>
      </c>
      <c r="F2866" t="s">
        <v>248</v>
      </c>
      <c r="G2866" t="s">
        <v>9</v>
      </c>
      <c r="H2866">
        <v>-1</v>
      </c>
      <c r="I2866">
        <v>0</v>
      </c>
      <c r="J2866">
        <v>-0.01</v>
      </c>
      <c r="K2866">
        <v>0</v>
      </c>
      <c r="L2866" s="1" t="s">
        <v>9</v>
      </c>
      <c r="M2866" s="1" t="s">
        <v>9</v>
      </c>
      <c r="N2866" t="s">
        <v>357</v>
      </c>
    </row>
    <row r="2867" spans="1:14" x14ac:dyDescent="0.25">
      <c r="A2867" t="s">
        <v>8</v>
      </c>
      <c r="B2867" t="s">
        <v>109</v>
      </c>
      <c r="C2867" t="s">
        <v>9</v>
      </c>
      <c r="D2867" t="s">
        <v>306</v>
      </c>
      <c r="E2867" t="s">
        <v>242</v>
      </c>
      <c r="F2867" t="s">
        <v>239</v>
      </c>
      <c r="G2867" t="s">
        <v>9</v>
      </c>
      <c r="H2867" s="1">
        <v>185</v>
      </c>
      <c r="I2867" s="1">
        <v>185</v>
      </c>
      <c r="J2867" s="1">
        <v>0.35700575815739</v>
      </c>
      <c r="K2867" s="1">
        <v>0.35700575815739</v>
      </c>
      <c r="L2867" t="s">
        <v>9</v>
      </c>
      <c r="M2867" t="s">
        <v>9</v>
      </c>
      <c r="N2867" t="s">
        <v>357</v>
      </c>
    </row>
    <row r="2868" spans="1:14" x14ac:dyDescent="0.25">
      <c r="A2868" t="s">
        <v>8</v>
      </c>
      <c r="B2868" t="s">
        <v>109</v>
      </c>
      <c r="C2868" t="s">
        <v>9</v>
      </c>
      <c r="D2868" t="s">
        <v>306</v>
      </c>
      <c r="E2868" t="s">
        <v>257</v>
      </c>
      <c r="F2868" t="s">
        <v>280</v>
      </c>
      <c r="G2868" t="s">
        <v>9</v>
      </c>
      <c r="H2868" s="1">
        <v>-1</v>
      </c>
      <c r="I2868" s="1">
        <v>0</v>
      </c>
      <c r="J2868" s="1">
        <v>-0.01</v>
      </c>
      <c r="K2868" s="1">
        <v>0</v>
      </c>
      <c r="L2868" t="s">
        <v>9</v>
      </c>
      <c r="M2868" t="s">
        <v>9</v>
      </c>
      <c r="N2868" t="s">
        <v>357</v>
      </c>
    </row>
    <row r="2869" spans="1:14" x14ac:dyDescent="0.25">
      <c r="A2869" t="s">
        <v>8</v>
      </c>
      <c r="B2869" t="s">
        <v>109</v>
      </c>
      <c r="C2869" t="s">
        <v>9</v>
      </c>
      <c r="D2869" t="s">
        <v>306</v>
      </c>
      <c r="E2869" t="s">
        <v>166</v>
      </c>
      <c r="F2869" t="s">
        <v>253</v>
      </c>
      <c r="G2869" t="s">
        <v>9</v>
      </c>
      <c r="H2869" s="1">
        <v>-1</v>
      </c>
      <c r="I2869" s="1">
        <v>0</v>
      </c>
      <c r="J2869" s="1">
        <v>-0.01</v>
      </c>
      <c r="K2869" s="1">
        <v>0</v>
      </c>
      <c r="L2869" t="s">
        <v>9</v>
      </c>
      <c r="M2869" t="s">
        <v>9</v>
      </c>
      <c r="N2869" t="s">
        <v>357</v>
      </c>
    </row>
    <row r="2870" spans="1:14" x14ac:dyDescent="0.25">
      <c r="A2870" t="s">
        <v>8</v>
      </c>
      <c r="B2870" t="s">
        <v>109</v>
      </c>
      <c r="C2870" t="s">
        <v>9</v>
      </c>
      <c r="D2870" t="s">
        <v>306</v>
      </c>
      <c r="E2870" t="s">
        <v>242</v>
      </c>
      <c r="F2870" t="s">
        <v>234</v>
      </c>
      <c r="G2870" t="s">
        <v>9</v>
      </c>
      <c r="H2870" s="1">
        <v>240</v>
      </c>
      <c r="I2870" s="1">
        <v>240</v>
      </c>
      <c r="J2870" s="1">
        <v>0.464491362763916</v>
      </c>
      <c r="K2870" s="1">
        <v>0.464491362763916</v>
      </c>
      <c r="L2870" t="s">
        <v>9</v>
      </c>
      <c r="M2870" t="s">
        <v>9</v>
      </c>
      <c r="N2870" t="s">
        <v>357</v>
      </c>
    </row>
    <row r="2871" spans="1:14" x14ac:dyDescent="0.25">
      <c r="A2871" t="s">
        <v>8</v>
      </c>
      <c r="B2871" t="s">
        <v>109</v>
      </c>
      <c r="C2871" t="s">
        <v>9</v>
      </c>
      <c r="D2871" t="s">
        <v>306</v>
      </c>
      <c r="E2871" t="s">
        <v>166</v>
      </c>
      <c r="F2871" t="s">
        <v>171</v>
      </c>
      <c r="G2871" t="s">
        <v>9</v>
      </c>
      <c r="H2871" s="1">
        <v>10</v>
      </c>
      <c r="I2871" s="1">
        <v>10</v>
      </c>
      <c r="J2871" s="1">
        <v>1.7274472168905999E-2</v>
      </c>
      <c r="K2871" s="1">
        <v>1.7274472168905999E-2</v>
      </c>
      <c r="L2871" t="s">
        <v>9</v>
      </c>
      <c r="M2871" t="s">
        <v>9</v>
      </c>
      <c r="N2871" t="s">
        <v>357</v>
      </c>
    </row>
    <row r="2872" spans="1:14" x14ac:dyDescent="0.25">
      <c r="A2872" t="s">
        <v>8</v>
      </c>
      <c r="B2872" t="s">
        <v>109</v>
      </c>
      <c r="C2872" t="s">
        <v>9</v>
      </c>
      <c r="D2872" t="s">
        <v>306</v>
      </c>
      <c r="E2872" t="s">
        <v>166</v>
      </c>
      <c r="F2872" t="s">
        <v>167</v>
      </c>
      <c r="G2872" t="s">
        <v>9</v>
      </c>
      <c r="H2872" s="1">
        <v>15</v>
      </c>
      <c r="I2872" s="1">
        <v>15</v>
      </c>
      <c r="J2872" s="1">
        <v>2.8790786948176599E-2</v>
      </c>
      <c r="K2872" s="1">
        <v>2.8790786948176599E-2</v>
      </c>
      <c r="L2872" t="s">
        <v>9</v>
      </c>
      <c r="M2872" t="s">
        <v>9</v>
      </c>
      <c r="N2872" t="s">
        <v>357</v>
      </c>
    </row>
    <row r="2873" spans="1:14" x14ac:dyDescent="0.25">
      <c r="A2873" t="s">
        <v>8</v>
      </c>
      <c r="B2873" t="s">
        <v>109</v>
      </c>
      <c r="C2873" t="s">
        <v>9</v>
      </c>
      <c r="D2873" t="s">
        <v>306</v>
      </c>
      <c r="E2873" t="s">
        <v>257</v>
      </c>
      <c r="F2873" t="s">
        <v>258</v>
      </c>
      <c r="G2873" t="s">
        <v>9</v>
      </c>
      <c r="H2873" s="1">
        <v>70</v>
      </c>
      <c r="I2873" s="1">
        <v>70</v>
      </c>
      <c r="J2873" s="1">
        <v>0.13819577735124799</v>
      </c>
      <c r="K2873" s="1">
        <v>0.13819577735124799</v>
      </c>
      <c r="L2873" t="s">
        <v>9</v>
      </c>
      <c r="M2873" t="s">
        <v>9</v>
      </c>
      <c r="N2873" t="s">
        <v>357</v>
      </c>
    </row>
    <row r="2874" spans="1:14" x14ac:dyDescent="0.25">
      <c r="A2874" t="s">
        <v>8</v>
      </c>
      <c r="B2874" t="s">
        <v>109</v>
      </c>
      <c r="C2874" t="s">
        <v>9</v>
      </c>
      <c r="D2874" t="s">
        <v>306</v>
      </c>
      <c r="E2874" t="s">
        <v>168</v>
      </c>
      <c r="F2874" t="s">
        <v>271</v>
      </c>
      <c r="G2874" t="s">
        <v>9</v>
      </c>
      <c r="H2874" s="1">
        <v>230</v>
      </c>
      <c r="I2874" s="1">
        <v>230</v>
      </c>
      <c r="J2874" s="1">
        <v>0.44529750479846397</v>
      </c>
      <c r="K2874" s="1">
        <v>0.44529750479846397</v>
      </c>
      <c r="L2874" t="s">
        <v>9</v>
      </c>
      <c r="M2874" t="s">
        <v>9</v>
      </c>
      <c r="N2874" t="s">
        <v>357</v>
      </c>
    </row>
    <row r="2875" spans="1:14" x14ac:dyDescent="0.25">
      <c r="A2875" t="s">
        <v>8</v>
      </c>
      <c r="B2875" t="s">
        <v>109</v>
      </c>
      <c r="C2875" t="s">
        <v>9</v>
      </c>
      <c r="D2875" t="s">
        <v>306</v>
      </c>
      <c r="E2875" t="s">
        <v>166</v>
      </c>
      <c r="F2875" t="s">
        <v>254</v>
      </c>
      <c r="G2875" t="s">
        <v>9</v>
      </c>
      <c r="H2875" s="1">
        <v>-1</v>
      </c>
      <c r="I2875" s="1">
        <v>0</v>
      </c>
      <c r="J2875" s="1">
        <v>-0.01</v>
      </c>
      <c r="K2875" s="1">
        <v>0</v>
      </c>
      <c r="L2875" t="s">
        <v>9</v>
      </c>
      <c r="M2875" t="s">
        <v>9</v>
      </c>
      <c r="N2875" t="s">
        <v>357</v>
      </c>
    </row>
    <row r="2876" spans="1:14" x14ac:dyDescent="0.25">
      <c r="A2876" t="s">
        <v>8</v>
      </c>
      <c r="B2876" t="s">
        <v>109</v>
      </c>
      <c r="C2876" t="s">
        <v>9</v>
      </c>
      <c r="D2876" t="s">
        <v>306</v>
      </c>
      <c r="E2876" t="s">
        <v>180</v>
      </c>
      <c r="F2876" t="s">
        <v>218</v>
      </c>
      <c r="G2876" t="s">
        <v>215</v>
      </c>
      <c r="H2876" s="1">
        <v>470</v>
      </c>
      <c r="I2876" s="1">
        <v>470</v>
      </c>
      <c r="J2876" s="1">
        <v>0.89827255278310902</v>
      </c>
      <c r="K2876" s="1">
        <v>0.89827255278310902</v>
      </c>
      <c r="L2876" t="s">
        <v>9</v>
      </c>
      <c r="M2876" t="s">
        <v>9</v>
      </c>
      <c r="N2876" t="s">
        <v>357</v>
      </c>
    </row>
    <row r="2877" spans="1:14" x14ac:dyDescent="0.25">
      <c r="A2877" t="s">
        <v>8</v>
      </c>
      <c r="B2877" t="s">
        <v>109</v>
      </c>
      <c r="C2877" t="s">
        <v>9</v>
      </c>
      <c r="D2877" t="s">
        <v>306</v>
      </c>
      <c r="E2877" t="s">
        <v>166</v>
      </c>
      <c r="F2877" t="s">
        <v>169</v>
      </c>
      <c r="G2877" t="s">
        <v>9</v>
      </c>
      <c r="H2877" s="1">
        <v>445</v>
      </c>
      <c r="I2877" s="1">
        <v>445</v>
      </c>
      <c r="J2877" s="1">
        <v>0.85796545105566202</v>
      </c>
      <c r="K2877" s="1">
        <v>0.85796545105566202</v>
      </c>
      <c r="L2877" t="s">
        <v>9</v>
      </c>
      <c r="M2877" t="s">
        <v>9</v>
      </c>
      <c r="N2877" t="s">
        <v>357</v>
      </c>
    </row>
    <row r="2878" spans="1:14" x14ac:dyDescent="0.25">
      <c r="A2878" t="s">
        <v>8</v>
      </c>
      <c r="B2878" t="s">
        <v>109</v>
      </c>
      <c r="C2878" t="s">
        <v>9</v>
      </c>
      <c r="D2878" t="s">
        <v>306</v>
      </c>
      <c r="E2878" t="s">
        <v>166</v>
      </c>
      <c r="F2878" t="s">
        <v>252</v>
      </c>
      <c r="G2878" t="s">
        <v>9</v>
      </c>
      <c r="H2878" s="1">
        <v>20</v>
      </c>
      <c r="I2878" s="1">
        <v>20</v>
      </c>
      <c r="J2878" s="1">
        <v>4.0307101727447198E-2</v>
      </c>
      <c r="K2878" s="1">
        <v>4.0307101727447198E-2</v>
      </c>
      <c r="L2878" t="s">
        <v>9</v>
      </c>
      <c r="M2878" t="s">
        <v>9</v>
      </c>
      <c r="N2878" t="s">
        <v>357</v>
      </c>
    </row>
    <row r="2879" spans="1:14" x14ac:dyDescent="0.25">
      <c r="A2879" t="s">
        <v>8</v>
      </c>
      <c r="B2879" t="s">
        <v>109</v>
      </c>
      <c r="C2879" t="s">
        <v>9</v>
      </c>
      <c r="D2879" t="s">
        <v>306</v>
      </c>
      <c r="E2879" t="s">
        <v>168</v>
      </c>
      <c r="F2879" t="s">
        <v>274</v>
      </c>
      <c r="G2879" t="s">
        <v>9</v>
      </c>
      <c r="H2879" s="1">
        <v>55</v>
      </c>
      <c r="I2879" s="1">
        <v>55</v>
      </c>
      <c r="J2879" s="1">
        <v>0.103646833013436</v>
      </c>
      <c r="K2879" s="1">
        <v>0.103646833013436</v>
      </c>
      <c r="L2879" t="s">
        <v>9</v>
      </c>
      <c r="M2879" t="s">
        <v>9</v>
      </c>
      <c r="N2879" t="s">
        <v>357</v>
      </c>
    </row>
    <row r="2880" spans="1:14" x14ac:dyDescent="0.25">
      <c r="A2880" t="s">
        <v>8</v>
      </c>
      <c r="B2880" t="s">
        <v>109</v>
      </c>
      <c r="C2880" t="s">
        <v>9</v>
      </c>
      <c r="D2880" t="s">
        <v>306</v>
      </c>
      <c r="E2880" t="s">
        <v>180</v>
      </c>
      <c r="F2880" t="s">
        <v>228</v>
      </c>
      <c r="G2880" t="s">
        <v>228</v>
      </c>
      <c r="H2880" s="1">
        <v>-1</v>
      </c>
      <c r="I2880" s="1">
        <v>0</v>
      </c>
      <c r="J2880" s="1">
        <v>-0.01</v>
      </c>
      <c r="K2880" s="1">
        <v>0</v>
      </c>
      <c r="L2880" t="s">
        <v>9</v>
      </c>
      <c r="M2880" t="s">
        <v>9</v>
      </c>
      <c r="N2880" t="s">
        <v>357</v>
      </c>
    </row>
    <row r="2881" spans="1:14" x14ac:dyDescent="0.25">
      <c r="A2881" t="s">
        <v>8</v>
      </c>
      <c r="B2881" t="s">
        <v>109</v>
      </c>
      <c r="C2881" t="s">
        <v>9</v>
      </c>
      <c r="D2881" t="s">
        <v>306</v>
      </c>
      <c r="E2881" t="s">
        <v>353</v>
      </c>
      <c r="F2881" t="s">
        <v>14</v>
      </c>
      <c r="G2881" t="s">
        <v>9</v>
      </c>
      <c r="H2881" s="1">
        <v>275</v>
      </c>
      <c r="I2881">
        <v>275</v>
      </c>
      <c r="J2881">
        <v>0.52783109404990403</v>
      </c>
      <c r="K2881">
        <v>0.52783109404990403</v>
      </c>
      <c r="L2881" t="s">
        <v>9</v>
      </c>
      <c r="M2881" t="s">
        <v>9</v>
      </c>
      <c r="N2881" t="s">
        <v>357</v>
      </c>
    </row>
    <row r="2882" spans="1:14" x14ac:dyDescent="0.25">
      <c r="A2882" t="s">
        <v>8</v>
      </c>
      <c r="B2882" t="s">
        <v>109</v>
      </c>
      <c r="C2882" t="s">
        <v>9</v>
      </c>
      <c r="D2882" t="s">
        <v>306</v>
      </c>
      <c r="E2882" t="s">
        <v>353</v>
      </c>
      <c r="F2882" t="s">
        <v>13</v>
      </c>
      <c r="G2882" t="s">
        <v>9</v>
      </c>
      <c r="H2882" s="1">
        <v>85</v>
      </c>
      <c r="I2882">
        <v>85</v>
      </c>
      <c r="J2882">
        <v>0.16698656429942399</v>
      </c>
      <c r="K2882">
        <v>0.16698656429942399</v>
      </c>
      <c r="L2882" t="s">
        <v>9</v>
      </c>
      <c r="M2882" t="s">
        <v>9</v>
      </c>
      <c r="N2882" t="s">
        <v>357</v>
      </c>
    </row>
    <row r="2883" spans="1:14" x14ac:dyDescent="0.25">
      <c r="A2883" t="s">
        <v>8</v>
      </c>
      <c r="B2883" t="s">
        <v>109</v>
      </c>
      <c r="C2883" t="s">
        <v>9</v>
      </c>
      <c r="D2883" t="s">
        <v>306</v>
      </c>
      <c r="E2883" t="s">
        <v>180</v>
      </c>
      <c r="F2883" t="s">
        <v>219</v>
      </c>
      <c r="G2883" t="s">
        <v>216</v>
      </c>
      <c r="H2883" s="1">
        <v>55</v>
      </c>
      <c r="I2883" s="1">
        <v>55</v>
      </c>
      <c r="J2883" s="1">
        <v>0.101727447216891</v>
      </c>
      <c r="K2883" s="1">
        <v>0.101727447216891</v>
      </c>
      <c r="L2883" t="s">
        <v>9</v>
      </c>
      <c r="M2883" t="s">
        <v>9</v>
      </c>
      <c r="N2883" t="s">
        <v>357</v>
      </c>
    </row>
    <row r="2884" spans="1:14" x14ac:dyDescent="0.25">
      <c r="A2884" t="s">
        <v>8</v>
      </c>
      <c r="B2884" t="s">
        <v>109</v>
      </c>
      <c r="C2884" t="s">
        <v>9</v>
      </c>
      <c r="D2884" t="s">
        <v>306</v>
      </c>
      <c r="E2884" t="s">
        <v>242</v>
      </c>
      <c r="F2884" t="s">
        <v>248</v>
      </c>
      <c r="G2884" t="s">
        <v>9</v>
      </c>
      <c r="H2884" s="1">
        <v>-1</v>
      </c>
      <c r="I2884" s="1">
        <v>0</v>
      </c>
      <c r="J2884" s="1">
        <v>-0.01</v>
      </c>
      <c r="K2884" s="1">
        <v>0</v>
      </c>
      <c r="L2884" t="s">
        <v>9</v>
      </c>
      <c r="M2884" t="s">
        <v>9</v>
      </c>
      <c r="N2884" t="s">
        <v>357</v>
      </c>
    </row>
    <row r="2885" spans="1:14" x14ac:dyDescent="0.25">
      <c r="A2885" t="s">
        <v>8</v>
      </c>
      <c r="B2885" t="s">
        <v>109</v>
      </c>
      <c r="C2885" t="s">
        <v>9</v>
      </c>
      <c r="D2885" t="s">
        <v>306</v>
      </c>
      <c r="E2885" t="s">
        <v>353</v>
      </c>
      <c r="F2885" t="s">
        <v>228</v>
      </c>
      <c r="G2885" t="s">
        <v>9</v>
      </c>
      <c r="H2885" s="1">
        <v>-1</v>
      </c>
      <c r="I2885" s="1">
        <v>0</v>
      </c>
      <c r="J2885" s="1">
        <v>-0.01</v>
      </c>
      <c r="K2885" s="1">
        <v>0</v>
      </c>
      <c r="L2885" t="s">
        <v>9</v>
      </c>
      <c r="M2885" t="s">
        <v>9</v>
      </c>
      <c r="N2885" t="s">
        <v>357</v>
      </c>
    </row>
    <row r="2886" spans="1:14" x14ac:dyDescent="0.25">
      <c r="A2886" t="s">
        <v>8</v>
      </c>
      <c r="B2886" t="s">
        <v>109</v>
      </c>
      <c r="C2886" t="s">
        <v>9</v>
      </c>
      <c r="D2886" t="s">
        <v>306</v>
      </c>
      <c r="E2886" t="s">
        <v>257</v>
      </c>
      <c r="F2886" t="s">
        <v>261</v>
      </c>
      <c r="G2886" t="s">
        <v>9</v>
      </c>
      <c r="H2886" s="1">
        <v>100</v>
      </c>
      <c r="I2886" s="1">
        <v>100</v>
      </c>
      <c r="J2886" s="1">
        <v>0.18809980806141999</v>
      </c>
      <c r="K2886" s="1">
        <v>0.18809980806141999</v>
      </c>
      <c r="L2886" t="s">
        <v>9</v>
      </c>
      <c r="M2886" t="s">
        <v>9</v>
      </c>
      <c r="N2886" t="s">
        <v>357</v>
      </c>
    </row>
    <row r="2887" spans="1:14" x14ac:dyDescent="0.25">
      <c r="A2887" t="s">
        <v>8</v>
      </c>
      <c r="B2887" t="s">
        <v>109</v>
      </c>
      <c r="C2887" t="s">
        <v>9</v>
      </c>
      <c r="D2887" t="s">
        <v>306</v>
      </c>
      <c r="E2887" t="s">
        <v>257</v>
      </c>
      <c r="F2887" t="s">
        <v>262</v>
      </c>
      <c r="G2887" t="s">
        <v>9</v>
      </c>
      <c r="H2887" s="1">
        <v>25</v>
      </c>
      <c r="I2887" s="1">
        <v>25</v>
      </c>
      <c r="J2887" s="1">
        <v>4.4145873320537397E-2</v>
      </c>
      <c r="K2887" s="1">
        <v>4.4145873320537397E-2</v>
      </c>
      <c r="L2887" t="s">
        <v>9</v>
      </c>
      <c r="M2887" t="s">
        <v>9</v>
      </c>
      <c r="N2887" t="s">
        <v>357</v>
      </c>
    </row>
    <row r="2888" spans="1:14" x14ac:dyDescent="0.25">
      <c r="A2888" t="s">
        <v>8</v>
      </c>
      <c r="B2888" t="s">
        <v>109</v>
      </c>
      <c r="C2888" t="s">
        <v>9</v>
      </c>
      <c r="D2888" t="s">
        <v>306</v>
      </c>
      <c r="E2888" t="s">
        <v>168</v>
      </c>
      <c r="F2888" t="s">
        <v>272</v>
      </c>
      <c r="G2888" t="s">
        <v>9</v>
      </c>
      <c r="H2888" s="1">
        <v>55</v>
      </c>
      <c r="I2888" s="1">
        <v>55</v>
      </c>
      <c r="J2888" s="1">
        <v>0.105566218809981</v>
      </c>
      <c r="K2888" s="1">
        <v>0.105566218809981</v>
      </c>
      <c r="L2888" t="s">
        <v>9</v>
      </c>
      <c r="M2888" t="s">
        <v>9</v>
      </c>
      <c r="N2888" t="s">
        <v>357</v>
      </c>
    </row>
    <row r="2889" spans="1:14" x14ac:dyDescent="0.25">
      <c r="A2889" t="s">
        <v>8</v>
      </c>
      <c r="B2889" t="s">
        <v>109</v>
      </c>
      <c r="C2889" t="s">
        <v>9</v>
      </c>
      <c r="D2889" t="s">
        <v>306</v>
      </c>
      <c r="E2889" t="s">
        <v>172</v>
      </c>
      <c r="F2889" t="s">
        <v>9</v>
      </c>
      <c r="G2889" t="s">
        <v>9</v>
      </c>
      <c r="H2889" s="1" t="s">
        <v>9</v>
      </c>
      <c r="I2889" s="1" t="s">
        <v>9</v>
      </c>
      <c r="J2889" s="1" t="s">
        <v>9</v>
      </c>
      <c r="K2889" s="1" t="s">
        <v>9</v>
      </c>
      <c r="L2889">
        <v>7.5</v>
      </c>
      <c r="M2889">
        <v>5</v>
      </c>
      <c r="N2889" t="s">
        <v>357</v>
      </c>
    </row>
    <row r="2890" spans="1:14" x14ac:dyDescent="0.25">
      <c r="A2890" t="s">
        <v>8</v>
      </c>
      <c r="B2890" t="s">
        <v>109</v>
      </c>
      <c r="C2890" t="s">
        <v>9</v>
      </c>
      <c r="D2890" t="s">
        <v>306</v>
      </c>
      <c r="E2890" t="s">
        <v>165</v>
      </c>
      <c r="F2890" t="s">
        <v>9</v>
      </c>
      <c r="G2890" t="s">
        <v>9</v>
      </c>
      <c r="H2890" s="1" t="s">
        <v>9</v>
      </c>
      <c r="I2890" s="1" t="s">
        <v>9</v>
      </c>
      <c r="J2890" s="1" t="s">
        <v>9</v>
      </c>
      <c r="K2890" s="1" t="s">
        <v>9</v>
      </c>
      <c r="L2890">
        <v>30.468330000000002</v>
      </c>
      <c r="M2890">
        <v>31</v>
      </c>
      <c r="N2890" t="s">
        <v>357</v>
      </c>
    </row>
    <row r="2891" spans="1:14" x14ac:dyDescent="0.25">
      <c r="A2891" t="s">
        <v>8</v>
      </c>
      <c r="B2891" t="s">
        <v>109</v>
      </c>
      <c r="C2891" t="s">
        <v>9</v>
      </c>
      <c r="D2891" t="s">
        <v>306</v>
      </c>
      <c r="E2891" t="s">
        <v>242</v>
      </c>
      <c r="F2891" t="s">
        <v>235</v>
      </c>
      <c r="G2891" t="s">
        <v>9</v>
      </c>
      <c r="H2891" s="1">
        <v>70</v>
      </c>
      <c r="I2891" s="1">
        <v>70</v>
      </c>
      <c r="J2891" s="1">
        <v>0.13243761996161199</v>
      </c>
      <c r="K2891" s="1">
        <v>0.13243761996161199</v>
      </c>
      <c r="L2891" t="s">
        <v>9</v>
      </c>
      <c r="M2891" t="s">
        <v>9</v>
      </c>
      <c r="N2891" t="s">
        <v>357</v>
      </c>
    </row>
    <row r="2892" spans="1:14" x14ac:dyDescent="0.25">
      <c r="A2892" t="s">
        <v>8</v>
      </c>
      <c r="B2892" t="s">
        <v>109</v>
      </c>
      <c r="C2892" t="s">
        <v>9</v>
      </c>
      <c r="D2892" t="s">
        <v>306</v>
      </c>
      <c r="E2892" t="s">
        <v>232</v>
      </c>
      <c r="F2892" t="s">
        <v>9</v>
      </c>
      <c r="G2892" t="s">
        <v>9</v>
      </c>
      <c r="H2892" s="1">
        <v>520</v>
      </c>
      <c r="I2892" s="1">
        <v>520</v>
      </c>
      <c r="J2892" s="1">
        <v>1</v>
      </c>
      <c r="K2892" s="1">
        <v>1</v>
      </c>
      <c r="L2892" t="s">
        <v>9</v>
      </c>
      <c r="M2892" t="s">
        <v>9</v>
      </c>
      <c r="N2892" t="s">
        <v>357</v>
      </c>
    </row>
    <row r="2893" spans="1:14" x14ac:dyDescent="0.25">
      <c r="A2893" t="s">
        <v>8</v>
      </c>
      <c r="B2893" t="s">
        <v>109</v>
      </c>
      <c r="C2893" t="s">
        <v>9</v>
      </c>
      <c r="D2893" t="s">
        <v>306</v>
      </c>
      <c r="E2893" t="s">
        <v>242</v>
      </c>
      <c r="F2893" t="s">
        <v>236</v>
      </c>
      <c r="G2893" t="s">
        <v>9</v>
      </c>
      <c r="H2893" s="1">
        <v>5</v>
      </c>
      <c r="I2893" s="1">
        <v>5</v>
      </c>
      <c r="J2893" s="1">
        <v>1.1516314779270599E-2</v>
      </c>
      <c r="K2893" s="1">
        <v>1.1516314779270599E-2</v>
      </c>
      <c r="L2893" t="s">
        <v>9</v>
      </c>
      <c r="M2893" t="s">
        <v>9</v>
      </c>
      <c r="N2893" t="s">
        <v>357</v>
      </c>
    </row>
    <row r="2894" spans="1:14" x14ac:dyDescent="0.25">
      <c r="A2894" t="s">
        <v>8</v>
      </c>
      <c r="B2894" t="s">
        <v>109</v>
      </c>
      <c r="C2894" t="s">
        <v>9</v>
      </c>
      <c r="D2894" t="s">
        <v>306</v>
      </c>
      <c r="E2894" t="s">
        <v>257</v>
      </c>
      <c r="F2894" t="s">
        <v>260</v>
      </c>
      <c r="G2894" t="s">
        <v>9</v>
      </c>
      <c r="H2894" s="1">
        <v>185</v>
      </c>
      <c r="I2894" s="1">
        <v>185</v>
      </c>
      <c r="J2894" s="1">
        <v>0.35316698656429901</v>
      </c>
      <c r="K2894" s="1">
        <v>0.35316698656429901</v>
      </c>
      <c r="L2894" t="s">
        <v>9</v>
      </c>
      <c r="M2894" t="s">
        <v>9</v>
      </c>
      <c r="N2894" t="s">
        <v>357</v>
      </c>
    </row>
    <row r="2895" spans="1:14" x14ac:dyDescent="0.25">
      <c r="A2895" t="s">
        <v>8</v>
      </c>
      <c r="B2895" t="s">
        <v>109</v>
      </c>
      <c r="C2895" t="s">
        <v>9</v>
      </c>
      <c r="D2895" t="s">
        <v>306</v>
      </c>
      <c r="E2895" t="s">
        <v>257</v>
      </c>
      <c r="F2895" t="s">
        <v>340</v>
      </c>
      <c r="G2895" t="s">
        <v>9</v>
      </c>
      <c r="H2895" s="1">
        <v>15</v>
      </c>
      <c r="I2895" s="1">
        <v>15</v>
      </c>
      <c r="J2895" s="1">
        <v>2.4952015355086399E-2</v>
      </c>
      <c r="K2895" s="1">
        <v>2.4952015355086399E-2</v>
      </c>
      <c r="L2895" t="s">
        <v>9</v>
      </c>
      <c r="M2895" t="s">
        <v>9</v>
      </c>
      <c r="N2895" t="s">
        <v>357</v>
      </c>
    </row>
    <row r="2896" spans="1:14" x14ac:dyDescent="0.25">
      <c r="A2896" t="s">
        <v>8</v>
      </c>
      <c r="B2896" t="s">
        <v>109</v>
      </c>
      <c r="C2896" t="s">
        <v>9</v>
      </c>
      <c r="D2896" t="s">
        <v>306</v>
      </c>
      <c r="E2896" t="s">
        <v>166</v>
      </c>
      <c r="F2896" t="s">
        <v>170</v>
      </c>
      <c r="G2896" t="s">
        <v>9</v>
      </c>
      <c r="H2896" s="1">
        <v>25</v>
      </c>
      <c r="I2896" s="1">
        <v>25</v>
      </c>
      <c r="J2896" s="1">
        <v>4.99040307101727E-2</v>
      </c>
      <c r="K2896" s="1">
        <v>4.99040307101727E-2</v>
      </c>
      <c r="L2896" t="s">
        <v>9</v>
      </c>
      <c r="M2896" t="s">
        <v>9</v>
      </c>
      <c r="N2896" t="s">
        <v>357</v>
      </c>
    </row>
    <row r="2897" spans="1:14" x14ac:dyDescent="0.25">
      <c r="A2897" t="s">
        <v>8</v>
      </c>
      <c r="B2897" t="s">
        <v>109</v>
      </c>
      <c r="C2897" t="s">
        <v>9</v>
      </c>
      <c r="D2897" t="s">
        <v>306</v>
      </c>
      <c r="E2897" t="s">
        <v>242</v>
      </c>
      <c r="F2897" t="s">
        <v>237</v>
      </c>
      <c r="G2897" t="s">
        <v>9</v>
      </c>
      <c r="H2897">
        <v>15</v>
      </c>
      <c r="I2897">
        <v>15</v>
      </c>
      <c r="J2897">
        <v>2.8790786948176599E-2</v>
      </c>
      <c r="K2897">
        <v>2.8790786948176599E-2</v>
      </c>
      <c r="L2897" s="1" t="s">
        <v>9</v>
      </c>
      <c r="M2897" s="1" t="s">
        <v>9</v>
      </c>
      <c r="N2897" t="s">
        <v>357</v>
      </c>
    </row>
    <row r="2898" spans="1:14" x14ac:dyDescent="0.25">
      <c r="A2898" t="s">
        <v>8</v>
      </c>
      <c r="B2898" t="s">
        <v>109</v>
      </c>
      <c r="C2898" t="s">
        <v>9</v>
      </c>
      <c r="D2898" t="s">
        <v>306</v>
      </c>
      <c r="E2898" t="s">
        <v>229</v>
      </c>
      <c r="F2898" t="s">
        <v>231</v>
      </c>
      <c r="G2898" t="s">
        <v>9</v>
      </c>
      <c r="H2898" s="1">
        <v>400</v>
      </c>
      <c r="I2898" s="1">
        <v>400</v>
      </c>
      <c r="J2898" s="1">
        <v>0.76967370441458705</v>
      </c>
      <c r="K2898" s="1">
        <v>0.76967370441458705</v>
      </c>
      <c r="L2898" t="s">
        <v>9</v>
      </c>
      <c r="M2898" t="s">
        <v>9</v>
      </c>
      <c r="N2898" t="s">
        <v>357</v>
      </c>
    </row>
    <row r="2899" spans="1:14" x14ac:dyDescent="0.25">
      <c r="A2899" t="s">
        <v>8</v>
      </c>
      <c r="B2899" t="s">
        <v>109</v>
      </c>
      <c r="C2899" t="s">
        <v>9</v>
      </c>
      <c r="D2899" t="s">
        <v>306</v>
      </c>
      <c r="E2899" t="s">
        <v>353</v>
      </c>
      <c r="F2899" t="s">
        <v>16</v>
      </c>
      <c r="G2899" t="s">
        <v>9</v>
      </c>
      <c r="H2899" s="1">
        <v>15</v>
      </c>
      <c r="I2899" s="1">
        <v>15</v>
      </c>
      <c r="J2899" s="1">
        <v>2.4952015355086399E-2</v>
      </c>
      <c r="K2899" s="1">
        <v>2.4952015355086399E-2</v>
      </c>
      <c r="L2899" t="s">
        <v>9</v>
      </c>
      <c r="M2899" t="s">
        <v>9</v>
      </c>
      <c r="N2899" t="s">
        <v>357</v>
      </c>
    </row>
    <row r="2900" spans="1:14" x14ac:dyDescent="0.25">
      <c r="A2900" t="s">
        <v>8</v>
      </c>
      <c r="B2900" t="s">
        <v>109</v>
      </c>
      <c r="C2900" t="s">
        <v>9</v>
      </c>
      <c r="D2900" t="s">
        <v>306</v>
      </c>
      <c r="E2900" t="s">
        <v>353</v>
      </c>
      <c r="F2900" t="s">
        <v>15</v>
      </c>
      <c r="G2900" t="s">
        <v>9</v>
      </c>
      <c r="H2900" s="1">
        <v>145</v>
      </c>
      <c r="I2900" s="1">
        <v>145</v>
      </c>
      <c r="J2900" s="1">
        <v>0.28023032629558497</v>
      </c>
      <c r="K2900" s="1">
        <v>0.28023032629558497</v>
      </c>
      <c r="L2900" t="s">
        <v>9</v>
      </c>
      <c r="M2900" t="s">
        <v>9</v>
      </c>
      <c r="N2900" t="s">
        <v>357</v>
      </c>
    </row>
    <row r="2901" spans="1:14" x14ac:dyDescent="0.25">
      <c r="A2901" t="s">
        <v>8</v>
      </c>
      <c r="B2901" t="s">
        <v>109</v>
      </c>
      <c r="C2901" t="s">
        <v>9</v>
      </c>
      <c r="D2901" t="s">
        <v>306</v>
      </c>
      <c r="E2901" t="s">
        <v>242</v>
      </c>
      <c r="F2901" t="s">
        <v>238</v>
      </c>
      <c r="G2901" t="s">
        <v>9</v>
      </c>
      <c r="H2901" s="1">
        <v>-1</v>
      </c>
      <c r="I2901" s="1">
        <v>0</v>
      </c>
      <c r="J2901" s="1">
        <v>-0.01</v>
      </c>
      <c r="K2901" s="1">
        <v>0</v>
      </c>
      <c r="L2901" t="s">
        <v>9</v>
      </c>
      <c r="M2901" t="s">
        <v>9</v>
      </c>
      <c r="N2901" t="s">
        <v>357</v>
      </c>
    </row>
    <row r="2902" spans="1:14" x14ac:dyDescent="0.25">
      <c r="A2902" t="s">
        <v>8</v>
      </c>
      <c r="B2902" t="s">
        <v>109</v>
      </c>
      <c r="C2902" t="s">
        <v>9</v>
      </c>
      <c r="D2902" t="s">
        <v>306</v>
      </c>
      <c r="E2902" t="s">
        <v>229</v>
      </c>
      <c r="F2902" t="s">
        <v>217</v>
      </c>
      <c r="G2902" t="s">
        <v>9</v>
      </c>
      <c r="H2902" s="1">
        <v>75</v>
      </c>
      <c r="I2902" s="1">
        <v>75</v>
      </c>
      <c r="J2902" s="1">
        <v>0.14203454894433801</v>
      </c>
      <c r="K2902" s="1">
        <v>0.14203454894433801</v>
      </c>
      <c r="L2902" t="s">
        <v>9</v>
      </c>
      <c r="M2902" t="s">
        <v>9</v>
      </c>
      <c r="N2902" t="s">
        <v>357</v>
      </c>
    </row>
    <row r="2903" spans="1:14" x14ac:dyDescent="0.25">
      <c r="A2903" t="s">
        <v>8</v>
      </c>
      <c r="B2903" t="s">
        <v>109</v>
      </c>
      <c r="C2903" t="s">
        <v>9</v>
      </c>
      <c r="D2903" t="s">
        <v>306</v>
      </c>
      <c r="E2903" t="s">
        <v>257</v>
      </c>
      <c r="F2903" t="s">
        <v>228</v>
      </c>
      <c r="G2903" t="s">
        <v>9</v>
      </c>
      <c r="H2903" s="1">
        <v>-1</v>
      </c>
      <c r="I2903" s="1">
        <v>0</v>
      </c>
      <c r="J2903" s="1">
        <v>-0.01</v>
      </c>
      <c r="K2903" s="1">
        <v>0</v>
      </c>
      <c r="L2903" t="s">
        <v>9</v>
      </c>
      <c r="M2903" t="s">
        <v>9</v>
      </c>
      <c r="N2903" t="s">
        <v>357</v>
      </c>
    </row>
    <row r="2904" spans="1:14" x14ac:dyDescent="0.25">
      <c r="A2904" t="s">
        <v>8</v>
      </c>
      <c r="B2904" t="s">
        <v>109</v>
      </c>
      <c r="C2904" t="s">
        <v>9</v>
      </c>
      <c r="D2904" t="s">
        <v>306</v>
      </c>
      <c r="E2904" t="s">
        <v>166</v>
      </c>
      <c r="F2904" t="s">
        <v>248</v>
      </c>
      <c r="G2904" t="s">
        <v>9</v>
      </c>
      <c r="H2904" s="1">
        <v>-1</v>
      </c>
      <c r="I2904" s="1">
        <v>0</v>
      </c>
      <c r="J2904" s="1">
        <v>-0.01</v>
      </c>
      <c r="K2904" s="1">
        <v>0</v>
      </c>
      <c r="L2904" t="s">
        <v>9</v>
      </c>
      <c r="M2904" t="s">
        <v>9</v>
      </c>
      <c r="N2904" t="s">
        <v>357</v>
      </c>
    </row>
    <row r="2905" spans="1:14" x14ac:dyDescent="0.25">
      <c r="A2905" t="s">
        <v>8</v>
      </c>
      <c r="B2905" t="s">
        <v>109</v>
      </c>
      <c r="C2905" t="s">
        <v>9</v>
      </c>
      <c r="D2905" t="s">
        <v>306</v>
      </c>
      <c r="E2905" t="s">
        <v>10</v>
      </c>
      <c r="F2905" t="s">
        <v>240</v>
      </c>
      <c r="G2905" t="s">
        <v>9</v>
      </c>
      <c r="H2905" s="1">
        <v>1</v>
      </c>
      <c r="I2905" s="1" t="s">
        <v>9</v>
      </c>
      <c r="J2905" s="1" t="s">
        <v>9</v>
      </c>
      <c r="K2905" s="1" t="s">
        <v>9</v>
      </c>
      <c r="L2905" t="s">
        <v>9</v>
      </c>
      <c r="M2905" t="s">
        <v>9</v>
      </c>
      <c r="N2905" t="s">
        <v>357</v>
      </c>
    </row>
    <row r="2906" spans="1:14" x14ac:dyDescent="0.25">
      <c r="A2906" t="s">
        <v>8</v>
      </c>
      <c r="B2906" t="s">
        <v>358</v>
      </c>
      <c r="C2906" t="s">
        <v>9</v>
      </c>
      <c r="D2906" t="s">
        <v>359</v>
      </c>
      <c r="E2906" t="s">
        <v>10</v>
      </c>
      <c r="F2906" t="s">
        <v>240</v>
      </c>
      <c r="G2906" t="s">
        <v>9</v>
      </c>
      <c r="H2906" s="1">
        <v>1</v>
      </c>
      <c r="I2906" s="1" t="s">
        <v>9</v>
      </c>
      <c r="J2906" s="1" t="s">
        <v>9</v>
      </c>
      <c r="K2906" s="1" t="s">
        <v>9</v>
      </c>
      <c r="L2906" t="s">
        <v>9</v>
      </c>
      <c r="M2906" t="s">
        <v>9</v>
      </c>
      <c r="N2906" t="s">
        <v>357</v>
      </c>
    </row>
    <row r="2907" spans="1:14" x14ac:dyDescent="0.25">
      <c r="A2907" t="s">
        <v>8</v>
      </c>
      <c r="B2907" t="s">
        <v>358</v>
      </c>
      <c r="C2907" t="s">
        <v>9</v>
      </c>
      <c r="D2907" t="s">
        <v>359</v>
      </c>
      <c r="E2907" t="s">
        <v>168</v>
      </c>
      <c r="F2907" t="s">
        <v>274</v>
      </c>
      <c r="G2907" t="s">
        <v>9</v>
      </c>
      <c r="H2907" s="1">
        <v>15</v>
      </c>
      <c r="I2907" s="1">
        <v>15</v>
      </c>
      <c r="J2907" s="1">
        <v>4.3887147335423198E-2</v>
      </c>
      <c r="K2907" s="1">
        <v>4.3887147335423198E-2</v>
      </c>
      <c r="L2907" t="s">
        <v>9</v>
      </c>
      <c r="M2907" t="s">
        <v>9</v>
      </c>
      <c r="N2907" t="s">
        <v>357</v>
      </c>
    </row>
    <row r="2908" spans="1:14" x14ac:dyDescent="0.25">
      <c r="A2908" t="s">
        <v>8</v>
      </c>
      <c r="B2908" t="s">
        <v>358</v>
      </c>
      <c r="C2908" t="s">
        <v>9</v>
      </c>
      <c r="D2908" t="s">
        <v>359</v>
      </c>
      <c r="E2908" t="s">
        <v>168</v>
      </c>
      <c r="F2908" t="s">
        <v>248</v>
      </c>
      <c r="G2908" t="s">
        <v>9</v>
      </c>
      <c r="H2908" s="1">
        <v>-1</v>
      </c>
      <c r="I2908" s="1">
        <v>0</v>
      </c>
      <c r="J2908" s="1">
        <v>-0.01</v>
      </c>
      <c r="K2908" s="1">
        <v>0</v>
      </c>
      <c r="L2908" t="s">
        <v>9</v>
      </c>
      <c r="M2908" t="s">
        <v>9</v>
      </c>
      <c r="N2908" t="s">
        <v>357</v>
      </c>
    </row>
    <row r="2909" spans="1:14" x14ac:dyDescent="0.25">
      <c r="A2909" t="s">
        <v>8</v>
      </c>
      <c r="B2909" t="s">
        <v>358</v>
      </c>
      <c r="C2909" t="s">
        <v>9</v>
      </c>
      <c r="D2909" t="s">
        <v>359</v>
      </c>
      <c r="E2909" t="s">
        <v>180</v>
      </c>
      <c r="F2909" t="s">
        <v>218</v>
      </c>
      <c r="G2909" t="s">
        <v>215</v>
      </c>
      <c r="H2909" s="1">
        <v>305</v>
      </c>
      <c r="I2909" s="1">
        <v>305</v>
      </c>
      <c r="J2909" s="1">
        <v>0.94984326018808796</v>
      </c>
      <c r="K2909" s="1">
        <v>0.94984326018808796</v>
      </c>
      <c r="L2909" t="s">
        <v>9</v>
      </c>
      <c r="M2909" t="s">
        <v>9</v>
      </c>
      <c r="N2909" t="s">
        <v>357</v>
      </c>
    </row>
    <row r="2910" spans="1:14" x14ac:dyDescent="0.25">
      <c r="A2910" t="s">
        <v>8</v>
      </c>
      <c r="B2910" t="s">
        <v>358</v>
      </c>
      <c r="C2910" t="s">
        <v>9</v>
      </c>
      <c r="D2910" t="s">
        <v>359</v>
      </c>
      <c r="E2910" t="s">
        <v>229</v>
      </c>
      <c r="F2910" t="s">
        <v>230</v>
      </c>
      <c r="G2910" t="s">
        <v>9</v>
      </c>
      <c r="H2910" s="1">
        <v>45</v>
      </c>
      <c r="I2910" s="1">
        <v>45</v>
      </c>
      <c r="J2910" s="1">
        <v>0.14106583072100301</v>
      </c>
      <c r="K2910" s="1">
        <v>0.14106583072100301</v>
      </c>
      <c r="L2910" t="s">
        <v>9</v>
      </c>
      <c r="M2910" t="s">
        <v>9</v>
      </c>
      <c r="N2910" t="s">
        <v>357</v>
      </c>
    </row>
    <row r="2911" spans="1:14" x14ac:dyDescent="0.25">
      <c r="A2911" t="s">
        <v>8</v>
      </c>
      <c r="B2911" t="s">
        <v>358</v>
      </c>
      <c r="C2911" t="s">
        <v>9</v>
      </c>
      <c r="D2911" t="s">
        <v>359</v>
      </c>
      <c r="E2911" t="s">
        <v>229</v>
      </c>
      <c r="F2911" t="s">
        <v>231</v>
      </c>
      <c r="G2911" t="s">
        <v>9</v>
      </c>
      <c r="H2911" s="1">
        <v>275</v>
      </c>
      <c r="I2911" s="1">
        <v>275</v>
      </c>
      <c r="J2911" s="1">
        <v>0.85579937304075204</v>
      </c>
      <c r="K2911" s="1">
        <v>0.85579937304075204</v>
      </c>
      <c r="L2911" t="s">
        <v>9</v>
      </c>
      <c r="M2911" t="s">
        <v>9</v>
      </c>
      <c r="N2911" t="s">
        <v>357</v>
      </c>
    </row>
    <row r="2912" spans="1:14" x14ac:dyDescent="0.25">
      <c r="A2912" t="s">
        <v>8</v>
      </c>
      <c r="B2912" t="s">
        <v>358</v>
      </c>
      <c r="C2912" t="s">
        <v>9</v>
      </c>
      <c r="D2912" t="s">
        <v>359</v>
      </c>
      <c r="E2912" t="s">
        <v>229</v>
      </c>
      <c r="F2912" t="s">
        <v>248</v>
      </c>
      <c r="G2912" t="s">
        <v>9</v>
      </c>
      <c r="H2912" s="1">
        <v>-1</v>
      </c>
      <c r="I2912" s="1">
        <v>0</v>
      </c>
      <c r="J2912" s="1">
        <v>-0.01</v>
      </c>
      <c r="K2912" s="1">
        <v>0</v>
      </c>
      <c r="L2912" t="s">
        <v>9</v>
      </c>
      <c r="M2912" t="s">
        <v>9</v>
      </c>
      <c r="N2912" t="s">
        <v>357</v>
      </c>
    </row>
    <row r="2913" spans="1:14" x14ac:dyDescent="0.25">
      <c r="A2913" t="s">
        <v>8</v>
      </c>
      <c r="B2913" t="s">
        <v>358</v>
      </c>
      <c r="C2913" t="s">
        <v>9</v>
      </c>
      <c r="D2913" t="s">
        <v>359</v>
      </c>
      <c r="E2913" t="s">
        <v>232</v>
      </c>
      <c r="F2913" t="s">
        <v>9</v>
      </c>
      <c r="G2913" t="s">
        <v>9</v>
      </c>
      <c r="H2913" s="1">
        <v>320</v>
      </c>
      <c r="I2913" s="1">
        <v>320</v>
      </c>
      <c r="J2913" s="1">
        <v>1</v>
      </c>
      <c r="K2913" s="1">
        <v>1</v>
      </c>
      <c r="L2913" t="s">
        <v>9</v>
      </c>
      <c r="M2913" t="s">
        <v>9</v>
      </c>
      <c r="N2913" t="s">
        <v>357</v>
      </c>
    </row>
    <row r="2914" spans="1:14" x14ac:dyDescent="0.25">
      <c r="A2914" t="s">
        <v>8</v>
      </c>
      <c r="B2914" t="s">
        <v>358</v>
      </c>
      <c r="C2914" t="s">
        <v>9</v>
      </c>
      <c r="D2914" t="s">
        <v>359</v>
      </c>
      <c r="E2914" t="s">
        <v>165</v>
      </c>
      <c r="F2914" t="s">
        <v>9</v>
      </c>
      <c r="G2914" t="s">
        <v>9</v>
      </c>
      <c r="H2914" s="1" t="s">
        <v>9</v>
      </c>
      <c r="I2914" s="1" t="s">
        <v>9</v>
      </c>
      <c r="J2914" s="1" t="s">
        <v>9</v>
      </c>
      <c r="K2914" s="1" t="s">
        <v>9</v>
      </c>
      <c r="L2914">
        <v>29.65831</v>
      </c>
      <c r="M2914">
        <v>30</v>
      </c>
      <c r="N2914" t="s">
        <v>357</v>
      </c>
    </row>
    <row r="2915" spans="1:14" x14ac:dyDescent="0.25">
      <c r="A2915" t="s">
        <v>8</v>
      </c>
      <c r="B2915" t="s">
        <v>358</v>
      </c>
      <c r="C2915" t="s">
        <v>9</v>
      </c>
      <c r="D2915" t="s">
        <v>359</v>
      </c>
      <c r="E2915" t="s">
        <v>172</v>
      </c>
      <c r="F2915" t="s">
        <v>9</v>
      </c>
      <c r="G2915" t="s">
        <v>9</v>
      </c>
      <c r="H2915" s="1" t="s">
        <v>9</v>
      </c>
      <c r="I2915" s="1" t="s">
        <v>9</v>
      </c>
      <c r="J2915" s="1" t="s">
        <v>9</v>
      </c>
      <c r="K2915" s="1" t="s">
        <v>9</v>
      </c>
      <c r="L2915">
        <v>8.7948699999999995</v>
      </c>
      <c r="M2915">
        <v>7</v>
      </c>
      <c r="N2915" t="s">
        <v>357</v>
      </c>
    </row>
    <row r="2916" spans="1:14" x14ac:dyDescent="0.25">
      <c r="A2916" t="s">
        <v>8</v>
      </c>
      <c r="B2916" t="s">
        <v>358</v>
      </c>
      <c r="C2916" t="s">
        <v>9</v>
      </c>
      <c r="D2916" t="s">
        <v>359</v>
      </c>
      <c r="E2916" t="s">
        <v>257</v>
      </c>
      <c r="F2916" t="s">
        <v>261</v>
      </c>
      <c r="G2916" t="s">
        <v>9</v>
      </c>
      <c r="H2916" s="1">
        <v>55</v>
      </c>
      <c r="I2916" s="1">
        <v>55</v>
      </c>
      <c r="J2916" s="1">
        <v>0.17868338557993699</v>
      </c>
      <c r="K2916" s="1">
        <v>0.17868338557993699</v>
      </c>
      <c r="L2916" t="s">
        <v>9</v>
      </c>
      <c r="M2916" t="s">
        <v>9</v>
      </c>
      <c r="N2916" t="s">
        <v>357</v>
      </c>
    </row>
    <row r="2917" spans="1:14" x14ac:dyDescent="0.25">
      <c r="A2917" t="s">
        <v>8</v>
      </c>
      <c r="B2917" t="s">
        <v>358</v>
      </c>
      <c r="C2917" t="s">
        <v>9</v>
      </c>
      <c r="D2917" t="s">
        <v>359</v>
      </c>
      <c r="E2917" t="s">
        <v>257</v>
      </c>
      <c r="F2917" t="s">
        <v>262</v>
      </c>
      <c r="G2917" t="s">
        <v>9</v>
      </c>
      <c r="H2917" s="1">
        <v>10</v>
      </c>
      <c r="I2917" s="1">
        <v>10</v>
      </c>
      <c r="J2917" s="1">
        <v>2.5078369905956101E-2</v>
      </c>
      <c r="K2917" s="1">
        <v>2.5078369905956101E-2</v>
      </c>
      <c r="L2917" t="s">
        <v>9</v>
      </c>
      <c r="M2917" t="s">
        <v>9</v>
      </c>
      <c r="N2917" t="s">
        <v>357</v>
      </c>
    </row>
    <row r="2918" spans="1:14" x14ac:dyDescent="0.25">
      <c r="A2918" t="s">
        <v>8</v>
      </c>
      <c r="B2918" t="s">
        <v>358</v>
      </c>
      <c r="C2918" t="s">
        <v>9</v>
      </c>
      <c r="D2918" t="s">
        <v>359</v>
      </c>
      <c r="E2918" t="s">
        <v>180</v>
      </c>
      <c r="F2918" t="s">
        <v>219</v>
      </c>
      <c r="G2918" t="s">
        <v>216</v>
      </c>
      <c r="H2918" s="1">
        <v>15</v>
      </c>
      <c r="I2918" s="1">
        <v>15</v>
      </c>
      <c r="J2918" s="1">
        <v>5.0156739811912203E-2</v>
      </c>
      <c r="K2918" s="1">
        <v>5.0156739811912203E-2</v>
      </c>
      <c r="L2918" t="s">
        <v>9</v>
      </c>
      <c r="M2918" t="s">
        <v>9</v>
      </c>
      <c r="N2918" t="s">
        <v>357</v>
      </c>
    </row>
    <row r="2919" spans="1:14" x14ac:dyDescent="0.25">
      <c r="A2919" t="s">
        <v>8</v>
      </c>
      <c r="B2919" t="s">
        <v>358</v>
      </c>
      <c r="C2919" t="s">
        <v>9</v>
      </c>
      <c r="D2919" t="s">
        <v>359</v>
      </c>
      <c r="E2919" t="s">
        <v>168</v>
      </c>
      <c r="F2919" t="s">
        <v>272</v>
      </c>
      <c r="G2919" t="s">
        <v>9</v>
      </c>
      <c r="H2919" s="1">
        <v>15</v>
      </c>
      <c r="I2919" s="1">
        <v>15</v>
      </c>
      <c r="J2919" s="1">
        <v>4.70219435736677E-2</v>
      </c>
      <c r="K2919" s="1">
        <v>4.70219435736677E-2</v>
      </c>
      <c r="L2919" t="s">
        <v>9</v>
      </c>
      <c r="M2919" t="s">
        <v>9</v>
      </c>
      <c r="N2919" t="s">
        <v>357</v>
      </c>
    </row>
    <row r="2920" spans="1:14" x14ac:dyDescent="0.25">
      <c r="A2920" t="s">
        <v>8</v>
      </c>
      <c r="B2920" t="s">
        <v>358</v>
      </c>
      <c r="C2920" t="s">
        <v>9</v>
      </c>
      <c r="D2920" t="s">
        <v>359</v>
      </c>
      <c r="E2920" t="s">
        <v>166</v>
      </c>
      <c r="F2920" t="s">
        <v>169</v>
      </c>
      <c r="G2920" t="s">
        <v>9</v>
      </c>
      <c r="H2920" s="1">
        <v>285</v>
      </c>
      <c r="I2920" s="1">
        <v>285</v>
      </c>
      <c r="J2920" s="1">
        <v>0.89341692789968696</v>
      </c>
      <c r="K2920" s="1">
        <v>0.89341692789968696</v>
      </c>
      <c r="L2920" t="s">
        <v>9</v>
      </c>
      <c r="M2920" t="s">
        <v>9</v>
      </c>
      <c r="N2920" t="s">
        <v>357</v>
      </c>
    </row>
    <row r="2921" spans="1:14" x14ac:dyDescent="0.25">
      <c r="A2921" t="s">
        <v>8</v>
      </c>
      <c r="B2921" t="s">
        <v>358</v>
      </c>
      <c r="C2921" t="s">
        <v>9</v>
      </c>
      <c r="D2921" t="s">
        <v>359</v>
      </c>
      <c r="E2921" t="s">
        <v>168</v>
      </c>
      <c r="F2921" t="s">
        <v>271</v>
      </c>
      <c r="G2921" t="s">
        <v>9</v>
      </c>
      <c r="H2921" s="1">
        <v>200</v>
      </c>
      <c r="I2921" s="1">
        <v>200</v>
      </c>
      <c r="J2921" s="1">
        <v>0.62382445141065801</v>
      </c>
      <c r="K2921" s="1">
        <v>0.62382445141065801</v>
      </c>
      <c r="L2921" t="s">
        <v>9</v>
      </c>
      <c r="M2921" t="s">
        <v>9</v>
      </c>
      <c r="N2921" t="s">
        <v>357</v>
      </c>
    </row>
    <row r="2922" spans="1:14" x14ac:dyDescent="0.25">
      <c r="A2922" t="s">
        <v>8</v>
      </c>
      <c r="B2922" t="s">
        <v>358</v>
      </c>
      <c r="C2922" t="s">
        <v>9</v>
      </c>
      <c r="D2922" t="s">
        <v>359</v>
      </c>
      <c r="E2922" t="s">
        <v>242</v>
      </c>
      <c r="F2922" t="s">
        <v>248</v>
      </c>
      <c r="G2922" t="s">
        <v>9</v>
      </c>
      <c r="H2922" s="1">
        <v>320</v>
      </c>
      <c r="I2922" s="1">
        <v>320</v>
      </c>
      <c r="J2922" s="1">
        <v>1</v>
      </c>
      <c r="K2922" s="1">
        <v>1</v>
      </c>
      <c r="L2922" t="s">
        <v>9</v>
      </c>
      <c r="M2922" t="s">
        <v>9</v>
      </c>
      <c r="N2922" t="s">
        <v>357</v>
      </c>
    </row>
    <row r="2923" spans="1:14" x14ac:dyDescent="0.25">
      <c r="A2923" t="s">
        <v>8</v>
      </c>
      <c r="B2923" t="s">
        <v>358</v>
      </c>
      <c r="C2923" t="s">
        <v>9</v>
      </c>
      <c r="D2923" t="s">
        <v>359</v>
      </c>
      <c r="E2923" t="s">
        <v>180</v>
      </c>
      <c r="F2923" t="s">
        <v>228</v>
      </c>
      <c r="G2923" t="s">
        <v>228</v>
      </c>
      <c r="H2923" s="1">
        <v>-1</v>
      </c>
      <c r="I2923" s="1">
        <v>0</v>
      </c>
      <c r="J2923" s="1">
        <v>-0.01</v>
      </c>
      <c r="K2923" s="1">
        <v>0</v>
      </c>
      <c r="L2923" t="s">
        <v>9</v>
      </c>
      <c r="M2923" t="s">
        <v>9</v>
      </c>
      <c r="N2923" t="s">
        <v>357</v>
      </c>
    </row>
    <row r="2924" spans="1:14" x14ac:dyDescent="0.25">
      <c r="A2924" t="s">
        <v>8</v>
      </c>
      <c r="B2924" t="s">
        <v>358</v>
      </c>
      <c r="C2924" t="s">
        <v>9</v>
      </c>
      <c r="D2924" t="s">
        <v>359</v>
      </c>
      <c r="E2924" t="s">
        <v>257</v>
      </c>
      <c r="F2924" t="s">
        <v>280</v>
      </c>
      <c r="G2924" t="s">
        <v>9</v>
      </c>
      <c r="H2924" s="1">
        <v>-1</v>
      </c>
      <c r="I2924" s="1">
        <v>0</v>
      </c>
      <c r="J2924" s="1">
        <v>-0.01</v>
      </c>
      <c r="K2924" s="1">
        <v>0</v>
      </c>
      <c r="L2924" t="s">
        <v>9</v>
      </c>
      <c r="M2924" t="s">
        <v>9</v>
      </c>
      <c r="N2924" t="s">
        <v>357</v>
      </c>
    </row>
    <row r="2925" spans="1:14" x14ac:dyDescent="0.25">
      <c r="A2925" t="s">
        <v>8</v>
      </c>
      <c r="B2925" t="s">
        <v>358</v>
      </c>
      <c r="C2925" t="s">
        <v>9</v>
      </c>
      <c r="D2925" t="s">
        <v>359</v>
      </c>
      <c r="E2925" t="s">
        <v>353</v>
      </c>
      <c r="F2925" t="s">
        <v>14</v>
      </c>
      <c r="G2925" t="s">
        <v>9</v>
      </c>
      <c r="H2925" s="1">
        <v>150</v>
      </c>
      <c r="I2925" s="1">
        <v>150</v>
      </c>
      <c r="J2925" s="1">
        <v>0.47335423197492199</v>
      </c>
      <c r="K2925" s="1">
        <v>0.47335423197492199</v>
      </c>
      <c r="L2925" t="s">
        <v>9</v>
      </c>
      <c r="M2925" t="s">
        <v>9</v>
      </c>
      <c r="N2925" t="s">
        <v>357</v>
      </c>
    </row>
    <row r="2926" spans="1:14" x14ac:dyDescent="0.25">
      <c r="A2926" t="s">
        <v>8</v>
      </c>
      <c r="B2926" t="s">
        <v>358</v>
      </c>
      <c r="C2926" t="s">
        <v>9</v>
      </c>
      <c r="D2926" t="s">
        <v>359</v>
      </c>
      <c r="E2926" t="s">
        <v>353</v>
      </c>
      <c r="F2926" t="s">
        <v>16</v>
      </c>
      <c r="G2926" t="s">
        <v>9</v>
      </c>
      <c r="H2926">
        <v>10</v>
      </c>
      <c r="I2926">
        <v>10</v>
      </c>
      <c r="J2926">
        <v>2.5078369905956101E-2</v>
      </c>
      <c r="K2926">
        <v>2.5078369905956101E-2</v>
      </c>
      <c r="L2926" s="1" t="s">
        <v>9</v>
      </c>
      <c r="M2926" s="1" t="s">
        <v>9</v>
      </c>
      <c r="N2926" t="s">
        <v>357</v>
      </c>
    </row>
    <row r="2927" spans="1:14" x14ac:dyDescent="0.25">
      <c r="A2927" t="s">
        <v>8</v>
      </c>
      <c r="B2927" t="s">
        <v>358</v>
      </c>
      <c r="C2927" t="s">
        <v>9</v>
      </c>
      <c r="D2927" t="s">
        <v>359</v>
      </c>
      <c r="E2927" t="s">
        <v>166</v>
      </c>
      <c r="F2927" t="s">
        <v>252</v>
      </c>
      <c r="G2927" t="s">
        <v>9</v>
      </c>
      <c r="H2927">
        <v>5</v>
      </c>
      <c r="I2927">
        <v>5</v>
      </c>
      <c r="J2927">
        <v>1.88087774294671E-2</v>
      </c>
      <c r="K2927">
        <v>1.88087774294671E-2</v>
      </c>
      <c r="L2927" s="1" t="s">
        <v>9</v>
      </c>
      <c r="M2927" s="1" t="s">
        <v>9</v>
      </c>
      <c r="N2927" t="s">
        <v>357</v>
      </c>
    </row>
    <row r="2928" spans="1:14" x14ac:dyDescent="0.25">
      <c r="A2928" t="s">
        <v>8</v>
      </c>
      <c r="B2928" t="s">
        <v>358</v>
      </c>
      <c r="C2928" t="s">
        <v>9</v>
      </c>
      <c r="D2928" t="s">
        <v>359</v>
      </c>
      <c r="E2928" t="s">
        <v>166</v>
      </c>
      <c r="F2928" t="s">
        <v>253</v>
      </c>
      <c r="G2928" t="s">
        <v>9</v>
      </c>
      <c r="H2928">
        <v>10</v>
      </c>
      <c r="I2928">
        <v>10</v>
      </c>
      <c r="J2928">
        <v>3.1347962382445103E-2</v>
      </c>
      <c r="K2928">
        <v>3.1347962382445103E-2</v>
      </c>
      <c r="L2928" s="1" t="s">
        <v>9</v>
      </c>
      <c r="M2928" s="1" t="s">
        <v>9</v>
      </c>
      <c r="N2928" t="s">
        <v>357</v>
      </c>
    </row>
    <row r="2929" spans="1:14" x14ac:dyDescent="0.25">
      <c r="A2929" t="s">
        <v>8</v>
      </c>
      <c r="B2929" t="s">
        <v>358</v>
      </c>
      <c r="C2929" t="s">
        <v>9</v>
      </c>
      <c r="D2929" t="s">
        <v>359</v>
      </c>
      <c r="E2929" t="s">
        <v>166</v>
      </c>
      <c r="F2929" t="s">
        <v>167</v>
      </c>
      <c r="G2929" t="s">
        <v>9</v>
      </c>
      <c r="H2929" s="1">
        <v>-1</v>
      </c>
      <c r="I2929">
        <v>0</v>
      </c>
      <c r="J2929">
        <v>-0.01</v>
      </c>
      <c r="K2929">
        <v>0</v>
      </c>
      <c r="L2929" t="s">
        <v>9</v>
      </c>
      <c r="M2929" t="s">
        <v>9</v>
      </c>
      <c r="N2929" t="s">
        <v>357</v>
      </c>
    </row>
    <row r="2930" spans="1:14" x14ac:dyDescent="0.25">
      <c r="A2930" t="s">
        <v>8</v>
      </c>
      <c r="B2930" t="s">
        <v>358</v>
      </c>
      <c r="C2930" t="s">
        <v>9</v>
      </c>
      <c r="D2930" t="s">
        <v>359</v>
      </c>
      <c r="E2930" t="s">
        <v>166</v>
      </c>
      <c r="F2930" t="s">
        <v>248</v>
      </c>
      <c r="G2930" t="s">
        <v>9</v>
      </c>
      <c r="H2930" s="1">
        <v>-1</v>
      </c>
      <c r="I2930" s="1">
        <v>0</v>
      </c>
      <c r="J2930" s="1">
        <v>-0.01</v>
      </c>
      <c r="K2930" s="1">
        <v>0</v>
      </c>
      <c r="L2930" t="s">
        <v>9</v>
      </c>
      <c r="M2930" t="s">
        <v>9</v>
      </c>
      <c r="N2930" t="s">
        <v>357</v>
      </c>
    </row>
    <row r="2931" spans="1:14" x14ac:dyDescent="0.25">
      <c r="A2931" t="s">
        <v>8</v>
      </c>
      <c r="B2931" t="s">
        <v>358</v>
      </c>
      <c r="C2931" t="s">
        <v>9</v>
      </c>
      <c r="D2931" t="s">
        <v>359</v>
      </c>
      <c r="E2931" t="s">
        <v>166</v>
      </c>
      <c r="F2931" t="s">
        <v>254</v>
      </c>
      <c r="G2931" t="s">
        <v>9</v>
      </c>
      <c r="H2931" s="1">
        <v>-1</v>
      </c>
      <c r="I2931" s="1">
        <v>0</v>
      </c>
      <c r="J2931" s="1">
        <v>-0.01</v>
      </c>
      <c r="K2931" s="1">
        <v>0</v>
      </c>
      <c r="L2931" t="s">
        <v>9</v>
      </c>
      <c r="M2931" t="s">
        <v>9</v>
      </c>
      <c r="N2931" t="s">
        <v>357</v>
      </c>
    </row>
    <row r="2932" spans="1:14" x14ac:dyDescent="0.25">
      <c r="A2932" t="s">
        <v>8</v>
      </c>
      <c r="B2932" t="s">
        <v>358</v>
      </c>
      <c r="C2932" t="s">
        <v>9</v>
      </c>
      <c r="D2932" t="s">
        <v>359</v>
      </c>
      <c r="E2932" t="s">
        <v>353</v>
      </c>
      <c r="F2932" t="s">
        <v>13</v>
      </c>
      <c r="G2932" t="s">
        <v>9</v>
      </c>
      <c r="H2932" s="1">
        <v>60</v>
      </c>
      <c r="I2932" s="1">
        <v>60</v>
      </c>
      <c r="J2932" s="1">
        <v>0.191222570532915</v>
      </c>
      <c r="K2932" s="1">
        <v>0.191222570532915</v>
      </c>
      <c r="L2932" t="s">
        <v>9</v>
      </c>
      <c r="M2932" t="s">
        <v>9</v>
      </c>
      <c r="N2932" t="s">
        <v>357</v>
      </c>
    </row>
    <row r="2933" spans="1:14" x14ac:dyDescent="0.25">
      <c r="A2933" t="s">
        <v>8</v>
      </c>
      <c r="B2933" t="s">
        <v>358</v>
      </c>
      <c r="C2933" t="s">
        <v>9</v>
      </c>
      <c r="D2933" t="s">
        <v>359</v>
      </c>
      <c r="E2933" t="s">
        <v>166</v>
      </c>
      <c r="F2933" t="s">
        <v>171</v>
      </c>
      <c r="G2933" t="s">
        <v>9</v>
      </c>
      <c r="H2933" s="1">
        <v>-1</v>
      </c>
      <c r="I2933" s="1">
        <v>0</v>
      </c>
      <c r="J2933" s="1">
        <v>-0.01</v>
      </c>
      <c r="K2933" s="1">
        <v>0</v>
      </c>
      <c r="L2933" t="s">
        <v>9</v>
      </c>
      <c r="M2933" t="s">
        <v>9</v>
      </c>
      <c r="N2933" t="s">
        <v>357</v>
      </c>
    </row>
    <row r="2934" spans="1:14" x14ac:dyDescent="0.25">
      <c r="A2934" t="s">
        <v>8</v>
      </c>
      <c r="B2934" t="s">
        <v>358</v>
      </c>
      <c r="C2934" t="s">
        <v>9</v>
      </c>
      <c r="D2934" t="s">
        <v>359</v>
      </c>
      <c r="E2934" t="s">
        <v>242</v>
      </c>
      <c r="F2934" t="s">
        <v>236</v>
      </c>
      <c r="G2934" t="s">
        <v>9</v>
      </c>
      <c r="H2934" s="1">
        <v>-1</v>
      </c>
      <c r="I2934" s="1">
        <v>0</v>
      </c>
      <c r="J2934" s="1">
        <v>-0.01</v>
      </c>
      <c r="K2934" s="1">
        <v>0</v>
      </c>
      <c r="L2934" t="s">
        <v>9</v>
      </c>
      <c r="M2934" t="s">
        <v>9</v>
      </c>
      <c r="N2934" t="s">
        <v>357</v>
      </c>
    </row>
    <row r="2935" spans="1:14" x14ac:dyDescent="0.25">
      <c r="A2935" t="s">
        <v>8</v>
      </c>
      <c r="B2935" t="s">
        <v>358</v>
      </c>
      <c r="C2935" t="s">
        <v>9</v>
      </c>
      <c r="D2935" t="s">
        <v>359</v>
      </c>
      <c r="E2935" t="s">
        <v>242</v>
      </c>
      <c r="F2935" t="s">
        <v>235</v>
      </c>
      <c r="G2935" t="s">
        <v>9</v>
      </c>
      <c r="H2935" s="1">
        <v>-1</v>
      </c>
      <c r="I2935" s="1">
        <v>0</v>
      </c>
      <c r="J2935" s="1">
        <v>-0.01</v>
      </c>
      <c r="K2935" s="1">
        <v>0</v>
      </c>
      <c r="L2935" t="s">
        <v>9</v>
      </c>
      <c r="M2935" t="s">
        <v>9</v>
      </c>
      <c r="N2935" t="s">
        <v>357</v>
      </c>
    </row>
    <row r="2936" spans="1:14" x14ac:dyDescent="0.25">
      <c r="A2936" t="s">
        <v>8</v>
      </c>
      <c r="B2936" t="s">
        <v>358</v>
      </c>
      <c r="C2936" t="s">
        <v>9</v>
      </c>
      <c r="D2936" t="s">
        <v>359</v>
      </c>
      <c r="E2936" t="s">
        <v>242</v>
      </c>
      <c r="F2936" t="s">
        <v>234</v>
      </c>
      <c r="G2936" t="s">
        <v>9</v>
      </c>
      <c r="H2936" s="1">
        <v>-1</v>
      </c>
      <c r="I2936" s="1">
        <v>0</v>
      </c>
      <c r="J2936" s="1">
        <v>-0.01</v>
      </c>
      <c r="K2936" s="1">
        <v>0</v>
      </c>
      <c r="L2936" t="s">
        <v>9</v>
      </c>
      <c r="M2936" t="s">
        <v>9</v>
      </c>
      <c r="N2936" t="s">
        <v>357</v>
      </c>
    </row>
    <row r="2937" spans="1:14" x14ac:dyDescent="0.25">
      <c r="A2937" t="s">
        <v>8</v>
      </c>
      <c r="B2937" t="s">
        <v>358</v>
      </c>
      <c r="C2937" t="s">
        <v>9</v>
      </c>
      <c r="D2937" t="s">
        <v>359</v>
      </c>
      <c r="E2937" t="s">
        <v>353</v>
      </c>
      <c r="F2937" t="s">
        <v>15</v>
      </c>
      <c r="G2937" t="s">
        <v>9</v>
      </c>
      <c r="H2937" s="1">
        <v>95</v>
      </c>
      <c r="I2937" s="1">
        <v>95</v>
      </c>
      <c r="J2937" s="1">
        <v>0.29780564263322901</v>
      </c>
      <c r="K2937" s="1">
        <v>0.29780564263322901</v>
      </c>
      <c r="L2937" t="s">
        <v>9</v>
      </c>
      <c r="M2937" t="s">
        <v>9</v>
      </c>
      <c r="N2937" t="s">
        <v>357</v>
      </c>
    </row>
    <row r="2938" spans="1:14" x14ac:dyDescent="0.25">
      <c r="A2938" t="s">
        <v>8</v>
      </c>
      <c r="B2938" t="s">
        <v>358</v>
      </c>
      <c r="C2938" t="s">
        <v>9</v>
      </c>
      <c r="D2938" t="s">
        <v>359</v>
      </c>
      <c r="E2938" t="s">
        <v>257</v>
      </c>
      <c r="F2938" t="s">
        <v>228</v>
      </c>
      <c r="G2938" t="s">
        <v>9</v>
      </c>
      <c r="H2938" s="1">
        <v>-1</v>
      </c>
      <c r="I2938" s="1">
        <v>0</v>
      </c>
      <c r="J2938" s="1">
        <v>-0.01</v>
      </c>
      <c r="K2938" s="1">
        <v>0</v>
      </c>
      <c r="L2938" t="s">
        <v>9</v>
      </c>
      <c r="M2938" t="s">
        <v>9</v>
      </c>
      <c r="N2938" t="s">
        <v>357</v>
      </c>
    </row>
    <row r="2939" spans="1:14" x14ac:dyDescent="0.25">
      <c r="A2939" t="s">
        <v>8</v>
      </c>
      <c r="B2939" t="s">
        <v>358</v>
      </c>
      <c r="C2939" t="s">
        <v>9</v>
      </c>
      <c r="D2939" t="s">
        <v>359</v>
      </c>
      <c r="E2939" t="s">
        <v>242</v>
      </c>
      <c r="F2939" t="s">
        <v>239</v>
      </c>
      <c r="G2939" t="s">
        <v>9</v>
      </c>
      <c r="H2939" s="1">
        <v>-1</v>
      </c>
      <c r="I2939" s="1">
        <v>0</v>
      </c>
      <c r="J2939" s="1">
        <v>-0.01</v>
      </c>
      <c r="K2939" s="1">
        <v>0</v>
      </c>
      <c r="L2939" t="s">
        <v>9</v>
      </c>
      <c r="M2939" t="s">
        <v>9</v>
      </c>
      <c r="N2939" t="s">
        <v>357</v>
      </c>
    </row>
    <row r="2940" spans="1:14" x14ac:dyDescent="0.25">
      <c r="A2940" t="s">
        <v>8</v>
      </c>
      <c r="B2940" t="s">
        <v>358</v>
      </c>
      <c r="C2940" t="s">
        <v>9</v>
      </c>
      <c r="D2940" t="s">
        <v>359</v>
      </c>
      <c r="E2940" t="s">
        <v>257</v>
      </c>
      <c r="F2940" t="s">
        <v>259</v>
      </c>
      <c r="G2940" t="s">
        <v>9</v>
      </c>
      <c r="H2940" s="1">
        <v>90</v>
      </c>
      <c r="I2940" s="1">
        <v>90</v>
      </c>
      <c r="J2940" s="1">
        <v>0.285266457680251</v>
      </c>
      <c r="K2940" s="1">
        <v>0.285266457680251</v>
      </c>
      <c r="L2940" t="s">
        <v>9</v>
      </c>
      <c r="M2940" t="s">
        <v>9</v>
      </c>
      <c r="N2940" t="s">
        <v>357</v>
      </c>
    </row>
    <row r="2941" spans="1:14" x14ac:dyDescent="0.25">
      <c r="A2941" t="s">
        <v>8</v>
      </c>
      <c r="B2941" t="s">
        <v>358</v>
      </c>
      <c r="C2941" t="s">
        <v>9</v>
      </c>
      <c r="D2941" t="s">
        <v>359</v>
      </c>
      <c r="E2941" t="s">
        <v>229</v>
      </c>
      <c r="F2941" t="s">
        <v>217</v>
      </c>
      <c r="G2941" t="s">
        <v>9</v>
      </c>
      <c r="H2941" s="1">
        <v>-1</v>
      </c>
      <c r="I2941" s="1">
        <v>0</v>
      </c>
      <c r="J2941" s="1">
        <v>-0.01</v>
      </c>
      <c r="K2941" s="1">
        <v>0</v>
      </c>
      <c r="L2941" t="s">
        <v>9</v>
      </c>
      <c r="M2941" t="s">
        <v>9</v>
      </c>
      <c r="N2941" t="s">
        <v>357</v>
      </c>
    </row>
    <row r="2942" spans="1:14" x14ac:dyDescent="0.25">
      <c r="A2942" t="s">
        <v>8</v>
      </c>
      <c r="B2942" t="s">
        <v>358</v>
      </c>
      <c r="C2942" t="s">
        <v>9</v>
      </c>
      <c r="D2942" t="s">
        <v>359</v>
      </c>
      <c r="E2942" t="s">
        <v>242</v>
      </c>
      <c r="F2942" t="s">
        <v>238</v>
      </c>
      <c r="G2942" t="s">
        <v>9</v>
      </c>
      <c r="H2942" s="1">
        <v>-1</v>
      </c>
      <c r="I2942" s="1">
        <v>0</v>
      </c>
      <c r="J2942" s="1">
        <v>-0.01</v>
      </c>
      <c r="K2942" s="1">
        <v>0</v>
      </c>
      <c r="L2942" t="s">
        <v>9</v>
      </c>
      <c r="M2942" t="s">
        <v>9</v>
      </c>
      <c r="N2942" t="s">
        <v>357</v>
      </c>
    </row>
    <row r="2943" spans="1:14" x14ac:dyDescent="0.25">
      <c r="A2943" t="s">
        <v>8</v>
      </c>
      <c r="B2943" t="s">
        <v>358</v>
      </c>
      <c r="C2943" t="s">
        <v>9</v>
      </c>
      <c r="D2943" t="s">
        <v>359</v>
      </c>
      <c r="E2943" t="s">
        <v>257</v>
      </c>
      <c r="F2943" t="s">
        <v>260</v>
      </c>
      <c r="G2943" t="s">
        <v>9</v>
      </c>
      <c r="H2943" s="1">
        <v>105</v>
      </c>
      <c r="I2943" s="1">
        <v>105</v>
      </c>
      <c r="J2943" s="1">
        <v>0.326018808777429</v>
      </c>
      <c r="K2943" s="1">
        <v>0.326018808777429</v>
      </c>
      <c r="L2943" t="s">
        <v>9</v>
      </c>
      <c r="M2943" t="s">
        <v>9</v>
      </c>
      <c r="N2943" t="s">
        <v>357</v>
      </c>
    </row>
    <row r="2944" spans="1:14" x14ac:dyDescent="0.25">
      <c r="A2944" t="s">
        <v>8</v>
      </c>
      <c r="B2944" t="s">
        <v>358</v>
      </c>
      <c r="C2944" t="s">
        <v>9</v>
      </c>
      <c r="D2944" t="s">
        <v>359</v>
      </c>
      <c r="E2944" t="s">
        <v>353</v>
      </c>
      <c r="F2944" t="s">
        <v>228</v>
      </c>
      <c r="G2944" t="s">
        <v>9</v>
      </c>
      <c r="H2944" s="1">
        <v>-1</v>
      </c>
      <c r="I2944" s="1">
        <v>0</v>
      </c>
      <c r="J2944" s="1">
        <v>-0.01</v>
      </c>
      <c r="K2944" s="1">
        <v>0</v>
      </c>
      <c r="L2944" t="s">
        <v>9</v>
      </c>
      <c r="M2944" t="s">
        <v>9</v>
      </c>
      <c r="N2944" t="s">
        <v>357</v>
      </c>
    </row>
    <row r="2945" spans="1:14" x14ac:dyDescent="0.25">
      <c r="A2945" t="s">
        <v>8</v>
      </c>
      <c r="B2945" t="s">
        <v>358</v>
      </c>
      <c r="C2945" t="s">
        <v>9</v>
      </c>
      <c r="D2945" t="s">
        <v>359</v>
      </c>
      <c r="E2945" t="s">
        <v>166</v>
      </c>
      <c r="F2945" t="s">
        <v>170</v>
      </c>
      <c r="G2945" t="s">
        <v>9</v>
      </c>
      <c r="H2945" s="1">
        <v>15</v>
      </c>
      <c r="I2945" s="1">
        <v>15</v>
      </c>
      <c r="J2945" s="1">
        <v>4.3887147335423198E-2</v>
      </c>
      <c r="K2945" s="1">
        <v>4.3887147335423198E-2</v>
      </c>
      <c r="L2945" t="s">
        <v>9</v>
      </c>
      <c r="M2945" t="s">
        <v>9</v>
      </c>
      <c r="N2945" t="s">
        <v>357</v>
      </c>
    </row>
    <row r="2946" spans="1:14" x14ac:dyDescent="0.25">
      <c r="A2946" t="s">
        <v>8</v>
      </c>
      <c r="B2946" t="s">
        <v>358</v>
      </c>
      <c r="C2946" t="s">
        <v>9</v>
      </c>
      <c r="D2946" t="s">
        <v>359</v>
      </c>
      <c r="E2946" t="s">
        <v>242</v>
      </c>
      <c r="F2946" t="s">
        <v>237</v>
      </c>
      <c r="G2946" t="s">
        <v>9</v>
      </c>
      <c r="H2946" s="1">
        <v>-1</v>
      </c>
      <c r="I2946" s="1">
        <v>0</v>
      </c>
      <c r="J2946" s="1">
        <v>-0.01</v>
      </c>
      <c r="K2946" s="1">
        <v>0</v>
      </c>
      <c r="L2946" t="s">
        <v>9</v>
      </c>
      <c r="M2946" t="s">
        <v>9</v>
      </c>
      <c r="N2946" t="s">
        <v>357</v>
      </c>
    </row>
    <row r="2947" spans="1:14" x14ac:dyDescent="0.25">
      <c r="A2947" t="s">
        <v>8</v>
      </c>
      <c r="B2947" t="s">
        <v>358</v>
      </c>
      <c r="C2947" t="s">
        <v>9</v>
      </c>
      <c r="D2947" t="s">
        <v>359</v>
      </c>
      <c r="E2947" t="s">
        <v>168</v>
      </c>
      <c r="F2947" t="s">
        <v>273</v>
      </c>
      <c r="G2947" t="s">
        <v>9</v>
      </c>
      <c r="H2947" s="1">
        <v>90</v>
      </c>
      <c r="I2947" s="1">
        <v>90</v>
      </c>
      <c r="J2947" s="1">
        <v>0.285266457680251</v>
      </c>
      <c r="K2947" s="1">
        <v>0.285266457680251</v>
      </c>
      <c r="L2947" t="s">
        <v>9</v>
      </c>
      <c r="M2947" t="s">
        <v>9</v>
      </c>
      <c r="N2947" t="s">
        <v>357</v>
      </c>
    </row>
    <row r="2948" spans="1:14" x14ac:dyDescent="0.25">
      <c r="A2948" t="s">
        <v>8</v>
      </c>
      <c r="B2948" t="s">
        <v>358</v>
      </c>
      <c r="C2948" t="s">
        <v>9</v>
      </c>
      <c r="D2948" t="s">
        <v>359</v>
      </c>
      <c r="E2948" t="s">
        <v>257</v>
      </c>
      <c r="F2948" t="s">
        <v>258</v>
      </c>
      <c r="G2948" t="s">
        <v>9</v>
      </c>
      <c r="H2948" s="1">
        <v>45</v>
      </c>
      <c r="I2948" s="1">
        <v>45</v>
      </c>
      <c r="J2948" s="1">
        <v>0.14420062695924801</v>
      </c>
      <c r="K2948" s="1">
        <v>0.14420062695924801</v>
      </c>
      <c r="L2948" t="s">
        <v>9</v>
      </c>
      <c r="M2948" t="s">
        <v>9</v>
      </c>
      <c r="N2948" t="s">
        <v>357</v>
      </c>
    </row>
    <row r="2949" spans="1:14" x14ac:dyDescent="0.25">
      <c r="A2949" t="s">
        <v>8</v>
      </c>
      <c r="B2949" t="s">
        <v>358</v>
      </c>
      <c r="C2949" t="s">
        <v>9</v>
      </c>
      <c r="D2949" t="s">
        <v>359</v>
      </c>
      <c r="E2949" t="s">
        <v>257</v>
      </c>
      <c r="F2949" t="s">
        <v>340</v>
      </c>
      <c r="G2949" t="s">
        <v>9</v>
      </c>
      <c r="H2949" s="1">
        <v>10</v>
      </c>
      <c r="I2949" s="1">
        <v>10</v>
      </c>
      <c r="J2949" s="1">
        <v>3.7617554858934199E-2</v>
      </c>
      <c r="K2949" s="1">
        <v>3.7617554858934199E-2</v>
      </c>
      <c r="L2949" t="s">
        <v>9</v>
      </c>
      <c r="M2949" t="s">
        <v>9</v>
      </c>
      <c r="N2949" t="s">
        <v>357</v>
      </c>
    </row>
    <row r="2950" spans="1:14" x14ac:dyDescent="0.25">
      <c r="A2950" t="s">
        <v>8</v>
      </c>
      <c r="B2950" t="s">
        <v>338</v>
      </c>
      <c r="C2950" t="s">
        <v>9</v>
      </c>
      <c r="D2950" t="s">
        <v>339</v>
      </c>
      <c r="E2950" t="s">
        <v>10</v>
      </c>
      <c r="F2950" t="s">
        <v>240</v>
      </c>
      <c r="G2950" t="s">
        <v>9</v>
      </c>
      <c r="H2950" s="1">
        <v>1</v>
      </c>
      <c r="I2950" s="1" t="s">
        <v>9</v>
      </c>
      <c r="J2950" s="1" t="s">
        <v>9</v>
      </c>
      <c r="K2950" s="1" t="s">
        <v>9</v>
      </c>
      <c r="L2950" t="s">
        <v>9</v>
      </c>
      <c r="M2950" t="s">
        <v>9</v>
      </c>
      <c r="N2950" t="s">
        <v>357</v>
      </c>
    </row>
    <row r="2951" spans="1:14" x14ac:dyDescent="0.25">
      <c r="A2951" t="s">
        <v>8</v>
      </c>
      <c r="B2951" t="s">
        <v>338</v>
      </c>
      <c r="C2951" t="s">
        <v>9</v>
      </c>
      <c r="D2951" t="s">
        <v>339</v>
      </c>
      <c r="E2951" t="s">
        <v>180</v>
      </c>
      <c r="F2951" t="s">
        <v>218</v>
      </c>
      <c r="G2951" t="s">
        <v>215</v>
      </c>
      <c r="H2951" s="1">
        <v>475</v>
      </c>
      <c r="I2951" s="1">
        <v>475</v>
      </c>
      <c r="J2951" s="1">
        <v>0.929824561403509</v>
      </c>
      <c r="K2951" s="1">
        <v>0.929824561403509</v>
      </c>
      <c r="L2951" t="s">
        <v>9</v>
      </c>
      <c r="M2951" t="s">
        <v>9</v>
      </c>
      <c r="N2951" t="s">
        <v>357</v>
      </c>
    </row>
    <row r="2952" spans="1:14" x14ac:dyDescent="0.25">
      <c r="A2952" t="s">
        <v>8</v>
      </c>
      <c r="B2952" t="s">
        <v>338</v>
      </c>
      <c r="C2952" t="s">
        <v>9</v>
      </c>
      <c r="D2952" t="s">
        <v>339</v>
      </c>
      <c r="E2952" t="s">
        <v>232</v>
      </c>
      <c r="F2952" t="s">
        <v>9</v>
      </c>
      <c r="G2952" t="s">
        <v>9</v>
      </c>
      <c r="H2952" s="1">
        <v>515</v>
      </c>
      <c r="I2952" s="1">
        <v>515</v>
      </c>
      <c r="J2952" s="1">
        <v>1</v>
      </c>
      <c r="K2952" s="1">
        <v>1</v>
      </c>
      <c r="L2952" t="s">
        <v>9</v>
      </c>
      <c r="M2952" t="s">
        <v>9</v>
      </c>
      <c r="N2952" t="s">
        <v>357</v>
      </c>
    </row>
    <row r="2953" spans="1:14" x14ac:dyDescent="0.25">
      <c r="A2953" t="s">
        <v>8</v>
      </c>
      <c r="B2953" t="s">
        <v>338</v>
      </c>
      <c r="C2953" t="s">
        <v>9</v>
      </c>
      <c r="D2953" t="s">
        <v>339</v>
      </c>
      <c r="E2953" t="s">
        <v>168</v>
      </c>
      <c r="F2953" t="s">
        <v>248</v>
      </c>
      <c r="G2953" t="s">
        <v>9</v>
      </c>
      <c r="H2953" s="1">
        <v>-1</v>
      </c>
      <c r="I2953" s="1">
        <v>0</v>
      </c>
      <c r="J2953" s="1">
        <v>-0.01</v>
      </c>
      <c r="K2953" s="1">
        <v>0</v>
      </c>
      <c r="L2953" t="s">
        <v>9</v>
      </c>
      <c r="M2953" t="s">
        <v>9</v>
      </c>
      <c r="N2953" t="s">
        <v>357</v>
      </c>
    </row>
    <row r="2954" spans="1:14" x14ac:dyDescent="0.25">
      <c r="A2954" t="s">
        <v>8</v>
      </c>
      <c r="B2954" t="s">
        <v>338</v>
      </c>
      <c r="C2954" t="s">
        <v>9</v>
      </c>
      <c r="D2954" t="s">
        <v>339</v>
      </c>
      <c r="E2954" t="s">
        <v>242</v>
      </c>
      <c r="F2954" t="s">
        <v>238</v>
      </c>
      <c r="G2954" t="s">
        <v>9</v>
      </c>
      <c r="H2954" s="1">
        <v>-1</v>
      </c>
      <c r="I2954" s="1">
        <v>0</v>
      </c>
      <c r="J2954" s="1">
        <v>-0.01</v>
      </c>
      <c r="K2954" s="1">
        <v>0</v>
      </c>
      <c r="L2954" t="s">
        <v>9</v>
      </c>
      <c r="M2954" t="s">
        <v>9</v>
      </c>
      <c r="N2954" t="s">
        <v>357</v>
      </c>
    </row>
    <row r="2955" spans="1:14" x14ac:dyDescent="0.25">
      <c r="A2955" t="s">
        <v>8</v>
      </c>
      <c r="B2955" t="s">
        <v>338</v>
      </c>
      <c r="C2955" t="s">
        <v>9</v>
      </c>
      <c r="D2955" t="s">
        <v>339</v>
      </c>
      <c r="E2955" t="s">
        <v>229</v>
      </c>
      <c r="F2955" t="s">
        <v>231</v>
      </c>
      <c r="G2955" t="s">
        <v>9</v>
      </c>
      <c r="H2955" s="1">
        <v>440</v>
      </c>
      <c r="I2955" s="1">
        <v>440</v>
      </c>
      <c r="J2955" s="1">
        <v>0.85575048732943504</v>
      </c>
      <c r="K2955" s="1">
        <v>0.85575048732943504</v>
      </c>
      <c r="L2955" t="s">
        <v>9</v>
      </c>
      <c r="M2955" t="s">
        <v>9</v>
      </c>
      <c r="N2955" t="s">
        <v>357</v>
      </c>
    </row>
    <row r="2956" spans="1:14" x14ac:dyDescent="0.25">
      <c r="A2956" t="s">
        <v>8</v>
      </c>
      <c r="B2956" t="s">
        <v>338</v>
      </c>
      <c r="C2956" t="s">
        <v>9</v>
      </c>
      <c r="D2956" t="s">
        <v>339</v>
      </c>
      <c r="E2956" t="s">
        <v>166</v>
      </c>
      <c r="F2956" t="s">
        <v>252</v>
      </c>
      <c r="G2956" t="s">
        <v>9</v>
      </c>
      <c r="H2956" s="1">
        <v>10</v>
      </c>
      <c r="I2956" s="1">
        <v>10</v>
      </c>
      <c r="J2956" s="1">
        <v>1.7543859649122799E-2</v>
      </c>
      <c r="K2956" s="1">
        <v>1.7543859649122799E-2</v>
      </c>
      <c r="L2956" t="s">
        <v>9</v>
      </c>
      <c r="M2956" t="s">
        <v>9</v>
      </c>
      <c r="N2956" t="s">
        <v>357</v>
      </c>
    </row>
    <row r="2957" spans="1:14" x14ac:dyDescent="0.25">
      <c r="A2957" t="s">
        <v>8</v>
      </c>
      <c r="B2957" t="s">
        <v>338</v>
      </c>
      <c r="C2957" t="s">
        <v>9</v>
      </c>
      <c r="D2957" t="s">
        <v>339</v>
      </c>
      <c r="E2957" t="s">
        <v>229</v>
      </c>
      <c r="F2957" t="s">
        <v>248</v>
      </c>
      <c r="G2957" t="s">
        <v>9</v>
      </c>
      <c r="H2957" s="1">
        <v>-1</v>
      </c>
      <c r="I2957" s="1">
        <v>0</v>
      </c>
      <c r="J2957" s="1">
        <v>-0.01</v>
      </c>
      <c r="K2957" s="1">
        <v>0</v>
      </c>
      <c r="L2957" t="s">
        <v>9</v>
      </c>
      <c r="M2957" t="s">
        <v>9</v>
      </c>
      <c r="N2957" t="s">
        <v>357</v>
      </c>
    </row>
    <row r="2958" spans="1:14" x14ac:dyDescent="0.25">
      <c r="A2958" t="s">
        <v>8</v>
      </c>
      <c r="B2958" t="s">
        <v>338</v>
      </c>
      <c r="C2958" t="s">
        <v>9</v>
      </c>
      <c r="D2958" t="s">
        <v>339</v>
      </c>
      <c r="E2958" t="s">
        <v>166</v>
      </c>
      <c r="F2958" t="s">
        <v>170</v>
      </c>
      <c r="G2958" t="s">
        <v>9</v>
      </c>
      <c r="H2958" s="1">
        <v>15</v>
      </c>
      <c r="I2958" s="1">
        <v>15</v>
      </c>
      <c r="J2958" s="1">
        <v>3.1189083820662801E-2</v>
      </c>
      <c r="K2958" s="1">
        <v>3.1189083820662801E-2</v>
      </c>
      <c r="L2958" t="s">
        <v>9</v>
      </c>
      <c r="M2958" t="s">
        <v>9</v>
      </c>
      <c r="N2958" t="s">
        <v>357</v>
      </c>
    </row>
    <row r="2959" spans="1:14" x14ac:dyDescent="0.25">
      <c r="A2959" t="s">
        <v>8</v>
      </c>
      <c r="B2959" t="s">
        <v>338</v>
      </c>
      <c r="C2959" t="s">
        <v>9</v>
      </c>
      <c r="D2959" t="s">
        <v>339</v>
      </c>
      <c r="E2959" t="s">
        <v>353</v>
      </c>
      <c r="F2959" t="s">
        <v>228</v>
      </c>
      <c r="G2959" t="s">
        <v>9</v>
      </c>
      <c r="H2959" s="1">
        <v>15</v>
      </c>
      <c r="I2959" s="1">
        <v>15</v>
      </c>
      <c r="J2959" s="1">
        <v>2.72904483430799E-2</v>
      </c>
      <c r="K2959" s="1">
        <v>2.72904483430799E-2</v>
      </c>
      <c r="L2959" t="s">
        <v>9</v>
      </c>
      <c r="M2959" t="s">
        <v>9</v>
      </c>
      <c r="N2959" t="s">
        <v>357</v>
      </c>
    </row>
    <row r="2960" spans="1:14" x14ac:dyDescent="0.25">
      <c r="A2960" t="s">
        <v>8</v>
      </c>
      <c r="B2960" t="s">
        <v>338</v>
      </c>
      <c r="C2960" t="s">
        <v>9</v>
      </c>
      <c r="D2960" t="s">
        <v>339</v>
      </c>
      <c r="E2960" t="s">
        <v>168</v>
      </c>
      <c r="F2960" t="s">
        <v>272</v>
      </c>
      <c r="G2960" t="s">
        <v>9</v>
      </c>
      <c r="H2960" s="1">
        <v>10</v>
      </c>
      <c r="I2960" s="1">
        <v>10</v>
      </c>
      <c r="J2960" s="1">
        <v>1.9493177387914201E-2</v>
      </c>
      <c r="K2960" s="1">
        <v>1.9493177387914201E-2</v>
      </c>
      <c r="L2960" t="s">
        <v>9</v>
      </c>
      <c r="M2960" t="s">
        <v>9</v>
      </c>
      <c r="N2960" t="s">
        <v>357</v>
      </c>
    </row>
    <row r="2961" spans="1:14" x14ac:dyDescent="0.25">
      <c r="A2961" t="s">
        <v>8</v>
      </c>
      <c r="B2961" t="s">
        <v>338</v>
      </c>
      <c r="C2961" t="s">
        <v>9</v>
      </c>
      <c r="D2961" t="s">
        <v>339</v>
      </c>
      <c r="E2961" t="s">
        <v>257</v>
      </c>
      <c r="F2961" t="s">
        <v>258</v>
      </c>
      <c r="G2961" t="s">
        <v>9</v>
      </c>
      <c r="H2961" s="1">
        <v>95</v>
      </c>
      <c r="I2961" s="1">
        <v>95</v>
      </c>
      <c r="J2961" s="1">
        <v>0.18518518518518501</v>
      </c>
      <c r="K2961" s="1">
        <v>0.18518518518518501</v>
      </c>
      <c r="L2961" t="s">
        <v>9</v>
      </c>
      <c r="M2961" t="s">
        <v>9</v>
      </c>
      <c r="N2961" t="s">
        <v>357</v>
      </c>
    </row>
    <row r="2962" spans="1:14" x14ac:dyDescent="0.25">
      <c r="A2962" t="s">
        <v>8</v>
      </c>
      <c r="B2962" t="s">
        <v>338</v>
      </c>
      <c r="C2962" t="s">
        <v>9</v>
      </c>
      <c r="D2962" t="s">
        <v>339</v>
      </c>
      <c r="E2962" t="s">
        <v>180</v>
      </c>
      <c r="F2962" t="s">
        <v>219</v>
      </c>
      <c r="G2962" t="s">
        <v>216</v>
      </c>
      <c r="H2962" s="1">
        <v>35</v>
      </c>
      <c r="I2962" s="1">
        <v>35</v>
      </c>
      <c r="J2962" s="1">
        <v>7.0175438596491196E-2</v>
      </c>
      <c r="K2962" s="1">
        <v>7.0175438596491196E-2</v>
      </c>
      <c r="L2962" t="s">
        <v>9</v>
      </c>
      <c r="M2962" t="s">
        <v>9</v>
      </c>
      <c r="N2962" t="s">
        <v>357</v>
      </c>
    </row>
    <row r="2963" spans="1:14" x14ac:dyDescent="0.25">
      <c r="A2963" t="s">
        <v>8</v>
      </c>
      <c r="B2963" t="s">
        <v>338</v>
      </c>
      <c r="C2963" t="s">
        <v>9</v>
      </c>
      <c r="D2963" t="s">
        <v>339</v>
      </c>
      <c r="E2963" t="s">
        <v>168</v>
      </c>
      <c r="F2963" t="s">
        <v>273</v>
      </c>
      <c r="G2963" t="s">
        <v>9</v>
      </c>
      <c r="H2963" s="1">
        <v>225</v>
      </c>
      <c r="I2963" s="1">
        <v>225</v>
      </c>
      <c r="J2963" s="1">
        <v>0.44054580896686202</v>
      </c>
      <c r="K2963" s="1">
        <v>0.44054580896686202</v>
      </c>
      <c r="L2963" t="s">
        <v>9</v>
      </c>
      <c r="M2963" t="s">
        <v>9</v>
      </c>
      <c r="N2963" t="s">
        <v>357</v>
      </c>
    </row>
    <row r="2964" spans="1:14" x14ac:dyDescent="0.25">
      <c r="A2964" t="s">
        <v>8</v>
      </c>
      <c r="B2964" t="s">
        <v>338</v>
      </c>
      <c r="C2964" t="s">
        <v>9</v>
      </c>
      <c r="D2964" t="s">
        <v>339</v>
      </c>
      <c r="E2964" t="s">
        <v>257</v>
      </c>
      <c r="F2964" t="s">
        <v>261</v>
      </c>
      <c r="G2964" t="s">
        <v>9</v>
      </c>
      <c r="H2964" s="1">
        <v>75</v>
      </c>
      <c r="I2964" s="1">
        <v>75</v>
      </c>
      <c r="J2964" s="1">
        <v>0.148148148148148</v>
      </c>
      <c r="K2964" s="1">
        <v>0.148148148148148</v>
      </c>
      <c r="L2964" t="s">
        <v>9</v>
      </c>
      <c r="M2964" t="s">
        <v>9</v>
      </c>
      <c r="N2964" t="s">
        <v>357</v>
      </c>
    </row>
    <row r="2965" spans="1:14" x14ac:dyDescent="0.25">
      <c r="A2965" t="s">
        <v>8</v>
      </c>
      <c r="B2965" t="s">
        <v>338</v>
      </c>
      <c r="C2965" t="s">
        <v>9</v>
      </c>
      <c r="D2965" t="s">
        <v>339</v>
      </c>
      <c r="E2965" t="s">
        <v>168</v>
      </c>
      <c r="F2965" t="s">
        <v>274</v>
      </c>
      <c r="G2965" t="s">
        <v>9</v>
      </c>
      <c r="H2965" s="1">
        <v>180</v>
      </c>
      <c r="I2965" s="1">
        <v>180</v>
      </c>
      <c r="J2965" s="1">
        <v>0.346978557504873</v>
      </c>
      <c r="K2965" s="1">
        <v>0.346978557504873</v>
      </c>
      <c r="L2965" t="s">
        <v>9</v>
      </c>
      <c r="M2965" t="s">
        <v>9</v>
      </c>
      <c r="N2965" t="s">
        <v>357</v>
      </c>
    </row>
    <row r="2966" spans="1:14" x14ac:dyDescent="0.25">
      <c r="A2966" t="s">
        <v>8</v>
      </c>
      <c r="B2966" t="s">
        <v>338</v>
      </c>
      <c r="C2966" t="s">
        <v>9</v>
      </c>
      <c r="D2966" t="s">
        <v>339</v>
      </c>
      <c r="E2966" t="s">
        <v>257</v>
      </c>
      <c r="F2966" t="s">
        <v>228</v>
      </c>
      <c r="G2966" t="s">
        <v>9</v>
      </c>
      <c r="H2966" s="1">
        <v>-1</v>
      </c>
      <c r="I2966" s="1">
        <v>0</v>
      </c>
      <c r="J2966" s="1">
        <v>-0.01</v>
      </c>
      <c r="K2966" s="1">
        <v>0</v>
      </c>
      <c r="L2966" t="s">
        <v>9</v>
      </c>
      <c r="M2966" t="s">
        <v>9</v>
      </c>
      <c r="N2966" t="s">
        <v>357</v>
      </c>
    </row>
    <row r="2967" spans="1:14" x14ac:dyDescent="0.25">
      <c r="A2967" t="s">
        <v>8</v>
      </c>
      <c r="B2967" t="s">
        <v>338</v>
      </c>
      <c r="C2967" t="s">
        <v>9</v>
      </c>
      <c r="D2967" t="s">
        <v>339</v>
      </c>
      <c r="E2967" t="s">
        <v>166</v>
      </c>
      <c r="F2967" t="s">
        <v>248</v>
      </c>
      <c r="G2967" t="s">
        <v>9</v>
      </c>
      <c r="H2967" s="1">
        <v>-1</v>
      </c>
      <c r="I2967" s="1">
        <v>0</v>
      </c>
      <c r="J2967" s="1">
        <v>-0.01</v>
      </c>
      <c r="K2967" s="1">
        <v>0</v>
      </c>
      <c r="L2967" t="s">
        <v>9</v>
      </c>
      <c r="M2967" t="s">
        <v>9</v>
      </c>
      <c r="N2967" t="s">
        <v>357</v>
      </c>
    </row>
    <row r="2968" spans="1:14" x14ac:dyDescent="0.25">
      <c r="A2968" t="s">
        <v>8</v>
      </c>
      <c r="B2968" t="s">
        <v>338</v>
      </c>
      <c r="C2968" t="s">
        <v>9</v>
      </c>
      <c r="D2968" t="s">
        <v>339</v>
      </c>
      <c r="E2968" t="s">
        <v>353</v>
      </c>
      <c r="F2968" t="s">
        <v>16</v>
      </c>
      <c r="G2968" t="s">
        <v>9</v>
      </c>
      <c r="H2968" s="1">
        <v>15</v>
      </c>
      <c r="I2968" s="1">
        <v>15</v>
      </c>
      <c r="J2968" s="1">
        <v>2.5341130604288501E-2</v>
      </c>
      <c r="K2968" s="1">
        <v>2.5341130604288501E-2</v>
      </c>
      <c r="L2968" t="s">
        <v>9</v>
      </c>
      <c r="M2968" t="s">
        <v>9</v>
      </c>
      <c r="N2968" t="s">
        <v>357</v>
      </c>
    </row>
    <row r="2969" spans="1:14" x14ac:dyDescent="0.25">
      <c r="A2969" t="s">
        <v>8</v>
      </c>
      <c r="B2969" t="s">
        <v>338</v>
      </c>
      <c r="C2969" t="s">
        <v>9</v>
      </c>
      <c r="D2969" t="s">
        <v>339</v>
      </c>
      <c r="E2969" t="s">
        <v>166</v>
      </c>
      <c r="F2969" t="s">
        <v>169</v>
      </c>
      <c r="G2969" t="s">
        <v>9</v>
      </c>
      <c r="H2969" s="1">
        <v>470</v>
      </c>
      <c r="I2969" s="1">
        <v>470</v>
      </c>
      <c r="J2969" s="1">
        <v>0.92007797270955205</v>
      </c>
      <c r="K2969" s="1">
        <v>0.92007797270955205</v>
      </c>
      <c r="L2969" t="s">
        <v>9</v>
      </c>
      <c r="M2969" t="s">
        <v>9</v>
      </c>
      <c r="N2969" t="s">
        <v>357</v>
      </c>
    </row>
    <row r="2970" spans="1:14" x14ac:dyDescent="0.25">
      <c r="A2970" t="s">
        <v>8</v>
      </c>
      <c r="B2970" t="s">
        <v>338</v>
      </c>
      <c r="C2970" t="s">
        <v>9</v>
      </c>
      <c r="D2970" t="s">
        <v>339</v>
      </c>
      <c r="E2970" t="s">
        <v>166</v>
      </c>
      <c r="F2970" t="s">
        <v>171</v>
      </c>
      <c r="G2970" t="s">
        <v>9</v>
      </c>
      <c r="H2970" s="1">
        <v>-1</v>
      </c>
      <c r="I2970" s="1">
        <v>0</v>
      </c>
      <c r="J2970" s="1">
        <v>-0.01</v>
      </c>
      <c r="K2970" s="1">
        <v>0</v>
      </c>
      <c r="L2970" t="s">
        <v>9</v>
      </c>
      <c r="M2970" t="s">
        <v>9</v>
      </c>
      <c r="N2970" t="s">
        <v>357</v>
      </c>
    </row>
    <row r="2971" spans="1:14" x14ac:dyDescent="0.25">
      <c r="A2971" t="s">
        <v>8</v>
      </c>
      <c r="B2971" t="s">
        <v>338</v>
      </c>
      <c r="C2971" t="s">
        <v>9</v>
      </c>
      <c r="D2971" t="s">
        <v>339</v>
      </c>
      <c r="E2971" t="s">
        <v>166</v>
      </c>
      <c r="F2971" t="s">
        <v>253</v>
      </c>
      <c r="G2971" t="s">
        <v>9</v>
      </c>
      <c r="H2971" s="1">
        <v>-1</v>
      </c>
      <c r="I2971" s="1">
        <v>0</v>
      </c>
      <c r="J2971" s="1">
        <v>-0.01</v>
      </c>
      <c r="K2971" s="1">
        <v>0</v>
      </c>
      <c r="L2971" t="s">
        <v>9</v>
      </c>
      <c r="M2971" t="s">
        <v>9</v>
      </c>
      <c r="N2971" t="s">
        <v>357</v>
      </c>
    </row>
    <row r="2972" spans="1:14" x14ac:dyDescent="0.25">
      <c r="A2972" t="s">
        <v>8</v>
      </c>
      <c r="B2972" t="s">
        <v>338</v>
      </c>
      <c r="C2972" t="s">
        <v>9</v>
      </c>
      <c r="D2972" t="s">
        <v>339</v>
      </c>
      <c r="E2972" t="s">
        <v>166</v>
      </c>
      <c r="F2972" t="s">
        <v>167</v>
      </c>
      <c r="G2972" t="s">
        <v>9</v>
      </c>
      <c r="H2972" s="1">
        <v>-1</v>
      </c>
      <c r="I2972" s="1">
        <v>0</v>
      </c>
      <c r="J2972" s="1">
        <v>-0.01</v>
      </c>
      <c r="K2972" s="1">
        <v>0</v>
      </c>
      <c r="L2972" t="s">
        <v>9</v>
      </c>
      <c r="M2972" t="s">
        <v>9</v>
      </c>
      <c r="N2972" t="s">
        <v>357</v>
      </c>
    </row>
    <row r="2973" spans="1:14" x14ac:dyDescent="0.25">
      <c r="A2973" t="s">
        <v>8</v>
      </c>
      <c r="B2973" t="s">
        <v>338</v>
      </c>
      <c r="C2973" t="s">
        <v>9</v>
      </c>
      <c r="D2973" t="s">
        <v>339</v>
      </c>
      <c r="E2973" t="s">
        <v>242</v>
      </c>
      <c r="F2973" t="s">
        <v>236</v>
      </c>
      <c r="G2973" t="s">
        <v>9</v>
      </c>
      <c r="H2973" s="1">
        <v>-1</v>
      </c>
      <c r="I2973" s="1">
        <v>0</v>
      </c>
      <c r="J2973" s="1">
        <v>-0.01</v>
      </c>
      <c r="K2973" s="1">
        <v>0</v>
      </c>
      <c r="L2973" t="s">
        <v>9</v>
      </c>
      <c r="M2973" t="s">
        <v>9</v>
      </c>
      <c r="N2973" t="s">
        <v>357</v>
      </c>
    </row>
    <row r="2974" spans="1:14" x14ac:dyDescent="0.25">
      <c r="A2974" t="s">
        <v>8</v>
      </c>
      <c r="B2974" t="s">
        <v>338</v>
      </c>
      <c r="C2974" t="s">
        <v>9</v>
      </c>
      <c r="D2974" t="s">
        <v>339</v>
      </c>
      <c r="E2974" t="s">
        <v>242</v>
      </c>
      <c r="F2974" t="s">
        <v>234</v>
      </c>
      <c r="G2974" t="s">
        <v>9</v>
      </c>
      <c r="H2974" s="1">
        <v>-1</v>
      </c>
      <c r="I2974">
        <v>0</v>
      </c>
      <c r="J2974">
        <v>-0.01</v>
      </c>
      <c r="K2974">
        <v>0</v>
      </c>
      <c r="L2974" t="s">
        <v>9</v>
      </c>
      <c r="M2974" t="s">
        <v>9</v>
      </c>
      <c r="N2974" t="s">
        <v>357</v>
      </c>
    </row>
    <row r="2975" spans="1:14" x14ac:dyDescent="0.25">
      <c r="A2975" t="s">
        <v>8</v>
      </c>
      <c r="B2975" t="s">
        <v>338</v>
      </c>
      <c r="C2975" t="s">
        <v>9</v>
      </c>
      <c r="D2975" t="s">
        <v>339</v>
      </c>
      <c r="E2975" t="s">
        <v>166</v>
      </c>
      <c r="F2975" t="s">
        <v>254</v>
      </c>
      <c r="G2975" t="s">
        <v>9</v>
      </c>
      <c r="H2975" s="1">
        <v>10</v>
      </c>
      <c r="I2975" s="1">
        <v>10</v>
      </c>
      <c r="J2975" s="1">
        <v>1.9493177387914201E-2</v>
      </c>
      <c r="K2975" s="1">
        <v>1.9493177387914201E-2</v>
      </c>
      <c r="L2975" t="s">
        <v>9</v>
      </c>
      <c r="M2975" t="s">
        <v>9</v>
      </c>
      <c r="N2975" t="s">
        <v>357</v>
      </c>
    </row>
    <row r="2976" spans="1:14" x14ac:dyDescent="0.25">
      <c r="A2976" t="s">
        <v>8</v>
      </c>
      <c r="B2976" t="s">
        <v>338</v>
      </c>
      <c r="C2976" t="s">
        <v>9</v>
      </c>
      <c r="D2976" t="s">
        <v>339</v>
      </c>
      <c r="E2976" t="s">
        <v>257</v>
      </c>
      <c r="F2976" t="s">
        <v>340</v>
      </c>
      <c r="G2976" t="s">
        <v>9</v>
      </c>
      <c r="H2976" s="1">
        <v>20</v>
      </c>
      <c r="I2976" s="1">
        <v>20</v>
      </c>
      <c r="J2976" s="1">
        <v>4.0935672514619902E-2</v>
      </c>
      <c r="K2976" s="1">
        <v>4.0935672514619902E-2</v>
      </c>
      <c r="L2976" t="s">
        <v>9</v>
      </c>
      <c r="M2976" t="s">
        <v>9</v>
      </c>
      <c r="N2976" t="s">
        <v>357</v>
      </c>
    </row>
    <row r="2977" spans="1:14" x14ac:dyDescent="0.25">
      <c r="A2977" t="s">
        <v>8</v>
      </c>
      <c r="B2977" t="s">
        <v>338</v>
      </c>
      <c r="C2977" t="s">
        <v>9</v>
      </c>
      <c r="D2977" t="s">
        <v>339</v>
      </c>
      <c r="E2977" t="s">
        <v>257</v>
      </c>
      <c r="F2977" t="s">
        <v>280</v>
      </c>
      <c r="G2977" t="s">
        <v>9</v>
      </c>
      <c r="H2977" s="1">
        <v>-1</v>
      </c>
      <c r="I2977" s="1">
        <v>0</v>
      </c>
      <c r="J2977" s="1">
        <v>-0.01</v>
      </c>
      <c r="K2977" s="1">
        <v>0</v>
      </c>
      <c r="L2977" t="s">
        <v>9</v>
      </c>
      <c r="M2977" t="s">
        <v>9</v>
      </c>
      <c r="N2977" t="s">
        <v>357</v>
      </c>
    </row>
    <row r="2978" spans="1:14" x14ac:dyDescent="0.25">
      <c r="A2978" t="s">
        <v>8</v>
      </c>
      <c r="B2978" t="s">
        <v>338</v>
      </c>
      <c r="C2978" t="s">
        <v>9</v>
      </c>
      <c r="D2978" t="s">
        <v>339</v>
      </c>
      <c r="E2978" t="s">
        <v>353</v>
      </c>
      <c r="F2978" t="s">
        <v>13</v>
      </c>
      <c r="G2978" t="s">
        <v>9</v>
      </c>
      <c r="H2978" s="1">
        <v>130</v>
      </c>
      <c r="I2978" s="1">
        <v>130</v>
      </c>
      <c r="J2978" s="1">
        <v>0.25730994152046799</v>
      </c>
      <c r="K2978" s="1">
        <v>0.25730994152046799</v>
      </c>
      <c r="L2978" t="s">
        <v>9</v>
      </c>
      <c r="M2978" t="s">
        <v>9</v>
      </c>
      <c r="N2978" t="s">
        <v>357</v>
      </c>
    </row>
    <row r="2979" spans="1:14" x14ac:dyDescent="0.25">
      <c r="A2979" t="s">
        <v>8</v>
      </c>
      <c r="B2979" t="s">
        <v>338</v>
      </c>
      <c r="C2979" t="s">
        <v>9</v>
      </c>
      <c r="D2979" t="s">
        <v>339</v>
      </c>
      <c r="E2979" t="s">
        <v>257</v>
      </c>
      <c r="F2979" t="s">
        <v>260</v>
      </c>
      <c r="G2979" t="s">
        <v>9</v>
      </c>
      <c r="H2979" s="1">
        <v>150</v>
      </c>
      <c r="I2979" s="1">
        <v>150</v>
      </c>
      <c r="J2979" s="1">
        <v>0.29044834307992201</v>
      </c>
      <c r="K2979" s="1">
        <v>0.29044834307992201</v>
      </c>
      <c r="L2979" t="s">
        <v>9</v>
      </c>
      <c r="M2979" t="s">
        <v>9</v>
      </c>
      <c r="N2979" t="s">
        <v>357</v>
      </c>
    </row>
    <row r="2980" spans="1:14" x14ac:dyDescent="0.25">
      <c r="A2980" t="s">
        <v>8</v>
      </c>
      <c r="B2980" t="s">
        <v>338</v>
      </c>
      <c r="C2980" t="s">
        <v>9</v>
      </c>
      <c r="D2980" t="s">
        <v>339</v>
      </c>
      <c r="E2980" t="s">
        <v>229</v>
      </c>
      <c r="F2980" t="s">
        <v>217</v>
      </c>
      <c r="G2980" t="s">
        <v>9</v>
      </c>
      <c r="H2980" s="1">
        <v>-1</v>
      </c>
      <c r="I2980" s="1">
        <v>0</v>
      </c>
      <c r="J2980" s="1">
        <v>-0.01</v>
      </c>
      <c r="K2980" s="1">
        <v>0</v>
      </c>
      <c r="L2980" t="s">
        <v>9</v>
      </c>
      <c r="M2980" t="s">
        <v>9</v>
      </c>
      <c r="N2980" t="s">
        <v>357</v>
      </c>
    </row>
    <row r="2981" spans="1:14" x14ac:dyDescent="0.25">
      <c r="A2981" t="s">
        <v>8</v>
      </c>
      <c r="B2981" t="s">
        <v>338</v>
      </c>
      <c r="C2981" t="s">
        <v>9</v>
      </c>
      <c r="D2981" t="s">
        <v>339</v>
      </c>
      <c r="E2981" t="s">
        <v>242</v>
      </c>
      <c r="F2981" t="s">
        <v>239</v>
      </c>
      <c r="G2981" t="s">
        <v>9</v>
      </c>
      <c r="H2981" s="1">
        <v>165</v>
      </c>
      <c r="I2981" s="1">
        <v>165</v>
      </c>
      <c r="J2981" s="1">
        <v>0.32553606237816801</v>
      </c>
      <c r="K2981" s="1">
        <v>0.32553606237816801</v>
      </c>
      <c r="L2981" t="s">
        <v>9</v>
      </c>
      <c r="M2981" t="s">
        <v>9</v>
      </c>
      <c r="N2981" t="s">
        <v>357</v>
      </c>
    </row>
    <row r="2982" spans="1:14" x14ac:dyDescent="0.25">
      <c r="A2982" t="s">
        <v>8</v>
      </c>
      <c r="B2982" t="s">
        <v>338</v>
      </c>
      <c r="C2982" t="s">
        <v>9</v>
      </c>
      <c r="D2982" t="s">
        <v>339</v>
      </c>
      <c r="E2982" t="s">
        <v>229</v>
      </c>
      <c r="F2982" t="s">
        <v>230</v>
      </c>
      <c r="G2982" t="s">
        <v>9</v>
      </c>
      <c r="H2982">
        <v>75</v>
      </c>
      <c r="I2982">
        <v>75</v>
      </c>
      <c r="J2982">
        <v>0.14230019493177401</v>
      </c>
      <c r="K2982">
        <v>0.14230019493177401</v>
      </c>
      <c r="L2982" s="1" t="s">
        <v>9</v>
      </c>
      <c r="M2982" s="1" t="s">
        <v>9</v>
      </c>
      <c r="N2982" t="s">
        <v>357</v>
      </c>
    </row>
    <row r="2983" spans="1:14" x14ac:dyDescent="0.25">
      <c r="A2983" t="s">
        <v>8</v>
      </c>
      <c r="B2983" t="s">
        <v>338</v>
      </c>
      <c r="C2983" t="s">
        <v>9</v>
      </c>
      <c r="D2983" t="s">
        <v>339</v>
      </c>
      <c r="E2983" t="s">
        <v>257</v>
      </c>
      <c r="F2983" t="s">
        <v>259</v>
      </c>
      <c r="G2983" t="s">
        <v>9</v>
      </c>
      <c r="H2983">
        <v>150</v>
      </c>
      <c r="I2983">
        <v>150</v>
      </c>
      <c r="J2983">
        <v>0.29434697855750502</v>
      </c>
      <c r="K2983">
        <v>0.29434697855750502</v>
      </c>
      <c r="L2983" s="1" t="s">
        <v>9</v>
      </c>
      <c r="M2983" s="1" t="s">
        <v>9</v>
      </c>
      <c r="N2983" t="s">
        <v>357</v>
      </c>
    </row>
    <row r="2984" spans="1:14" x14ac:dyDescent="0.25">
      <c r="A2984" t="s">
        <v>8</v>
      </c>
      <c r="B2984" t="s">
        <v>338</v>
      </c>
      <c r="C2984" t="s">
        <v>9</v>
      </c>
      <c r="D2984" t="s">
        <v>339</v>
      </c>
      <c r="E2984" t="s">
        <v>353</v>
      </c>
      <c r="F2984" t="s">
        <v>15</v>
      </c>
      <c r="G2984" t="s">
        <v>9</v>
      </c>
      <c r="H2984" s="1">
        <v>125</v>
      </c>
      <c r="I2984" s="1">
        <v>125</v>
      </c>
      <c r="J2984" s="1">
        <v>0.24561403508771901</v>
      </c>
      <c r="K2984" s="1">
        <v>0.24561403508771901</v>
      </c>
      <c r="L2984" t="s">
        <v>9</v>
      </c>
      <c r="M2984" t="s">
        <v>9</v>
      </c>
      <c r="N2984" t="s">
        <v>357</v>
      </c>
    </row>
    <row r="2985" spans="1:14" x14ac:dyDescent="0.25">
      <c r="A2985" t="s">
        <v>8</v>
      </c>
      <c r="B2985" t="s">
        <v>338</v>
      </c>
      <c r="C2985" t="s">
        <v>9</v>
      </c>
      <c r="D2985" t="s">
        <v>339</v>
      </c>
      <c r="E2985" t="s">
        <v>165</v>
      </c>
      <c r="F2985" t="s">
        <v>9</v>
      </c>
      <c r="G2985" t="s">
        <v>9</v>
      </c>
      <c r="H2985" s="1" t="s">
        <v>9</v>
      </c>
      <c r="I2985" s="1" t="s">
        <v>9</v>
      </c>
      <c r="J2985" s="1" t="s">
        <v>9</v>
      </c>
      <c r="K2985" s="1" t="s">
        <v>9</v>
      </c>
      <c r="L2985">
        <v>29.154</v>
      </c>
      <c r="M2985">
        <v>29</v>
      </c>
      <c r="N2985" t="s">
        <v>357</v>
      </c>
    </row>
    <row r="2986" spans="1:14" x14ac:dyDescent="0.25">
      <c r="A2986" t="s">
        <v>8</v>
      </c>
      <c r="B2986" t="s">
        <v>338</v>
      </c>
      <c r="C2986" t="s">
        <v>9</v>
      </c>
      <c r="D2986" t="s">
        <v>339</v>
      </c>
      <c r="E2986" t="s">
        <v>172</v>
      </c>
      <c r="F2986" t="s">
        <v>9</v>
      </c>
      <c r="G2986" t="s">
        <v>9</v>
      </c>
      <c r="H2986" s="1" t="s">
        <v>9</v>
      </c>
      <c r="I2986" s="1" t="s">
        <v>9</v>
      </c>
      <c r="J2986" s="1" t="s">
        <v>9</v>
      </c>
      <c r="K2986" s="1" t="s">
        <v>9</v>
      </c>
      <c r="L2986">
        <v>3.4</v>
      </c>
      <c r="M2986">
        <v>0</v>
      </c>
      <c r="N2986" t="s">
        <v>357</v>
      </c>
    </row>
    <row r="2987" spans="1:14" x14ac:dyDescent="0.25">
      <c r="A2987" t="s">
        <v>8</v>
      </c>
      <c r="B2987" t="s">
        <v>338</v>
      </c>
      <c r="C2987" t="s">
        <v>9</v>
      </c>
      <c r="D2987" t="s">
        <v>339</v>
      </c>
      <c r="E2987" t="s">
        <v>168</v>
      </c>
      <c r="F2987" t="s">
        <v>271</v>
      </c>
      <c r="G2987" t="s">
        <v>9</v>
      </c>
      <c r="H2987" s="1">
        <v>100</v>
      </c>
      <c r="I2987" s="1">
        <v>100</v>
      </c>
      <c r="J2987" s="1">
        <v>0.19298245614035101</v>
      </c>
      <c r="K2987" s="1">
        <v>0.19298245614035101</v>
      </c>
      <c r="L2987" t="s">
        <v>9</v>
      </c>
      <c r="M2987" t="s">
        <v>9</v>
      </c>
      <c r="N2987" t="s">
        <v>357</v>
      </c>
    </row>
    <row r="2988" spans="1:14" x14ac:dyDescent="0.25">
      <c r="A2988" t="s">
        <v>8</v>
      </c>
      <c r="B2988" t="s">
        <v>338</v>
      </c>
      <c r="C2988" t="s">
        <v>9</v>
      </c>
      <c r="D2988" t="s">
        <v>339</v>
      </c>
      <c r="E2988" t="s">
        <v>242</v>
      </c>
      <c r="F2988" t="s">
        <v>248</v>
      </c>
      <c r="G2988" t="s">
        <v>9</v>
      </c>
      <c r="H2988" s="1">
        <v>290</v>
      </c>
      <c r="I2988" s="1">
        <v>290</v>
      </c>
      <c r="J2988" s="1">
        <v>0.56725146198830401</v>
      </c>
      <c r="K2988" s="1">
        <v>0.56725146198830401</v>
      </c>
      <c r="L2988" t="s">
        <v>9</v>
      </c>
      <c r="M2988" t="s">
        <v>9</v>
      </c>
      <c r="N2988" t="s">
        <v>357</v>
      </c>
    </row>
    <row r="2989" spans="1:14" x14ac:dyDescent="0.25">
      <c r="A2989" t="s">
        <v>8</v>
      </c>
      <c r="B2989" t="s">
        <v>338</v>
      </c>
      <c r="C2989" t="s">
        <v>9</v>
      </c>
      <c r="D2989" t="s">
        <v>339</v>
      </c>
      <c r="E2989" t="s">
        <v>257</v>
      </c>
      <c r="F2989" t="s">
        <v>262</v>
      </c>
      <c r="G2989" t="s">
        <v>9</v>
      </c>
      <c r="H2989" s="1">
        <v>20</v>
      </c>
      <c r="I2989" s="1">
        <v>20</v>
      </c>
      <c r="J2989" s="1">
        <v>4.0935672514619902E-2</v>
      </c>
      <c r="K2989" s="1">
        <v>4.0935672514619902E-2</v>
      </c>
      <c r="L2989" t="s">
        <v>9</v>
      </c>
      <c r="M2989" t="s">
        <v>9</v>
      </c>
      <c r="N2989" t="s">
        <v>357</v>
      </c>
    </row>
    <row r="2990" spans="1:14" x14ac:dyDescent="0.25">
      <c r="A2990" t="s">
        <v>8</v>
      </c>
      <c r="B2990" t="s">
        <v>338</v>
      </c>
      <c r="C2990" t="s">
        <v>9</v>
      </c>
      <c r="D2990" t="s">
        <v>339</v>
      </c>
      <c r="E2990" t="s">
        <v>353</v>
      </c>
      <c r="F2990" t="s">
        <v>14</v>
      </c>
      <c r="G2990" t="s">
        <v>9</v>
      </c>
      <c r="H2990" s="1">
        <v>230</v>
      </c>
      <c r="I2990" s="1">
        <v>230</v>
      </c>
      <c r="J2990" s="1">
        <v>0.44444444444444398</v>
      </c>
      <c r="K2990" s="1">
        <v>0.44444444444444398</v>
      </c>
      <c r="L2990" t="s">
        <v>9</v>
      </c>
      <c r="M2990" t="s">
        <v>9</v>
      </c>
      <c r="N2990" t="s">
        <v>357</v>
      </c>
    </row>
    <row r="2991" spans="1:14" x14ac:dyDescent="0.25">
      <c r="A2991" t="s">
        <v>8</v>
      </c>
      <c r="B2991" t="s">
        <v>338</v>
      </c>
      <c r="C2991" t="s">
        <v>9</v>
      </c>
      <c r="D2991" t="s">
        <v>339</v>
      </c>
      <c r="E2991" t="s">
        <v>180</v>
      </c>
      <c r="F2991" t="s">
        <v>228</v>
      </c>
      <c r="G2991" t="s">
        <v>228</v>
      </c>
      <c r="H2991" s="1">
        <v>-1</v>
      </c>
      <c r="I2991" s="1">
        <v>0</v>
      </c>
      <c r="J2991" s="1">
        <v>-0.01</v>
      </c>
      <c r="K2991" s="1">
        <v>0</v>
      </c>
      <c r="L2991" t="s">
        <v>9</v>
      </c>
      <c r="M2991" t="s">
        <v>9</v>
      </c>
      <c r="N2991" t="s">
        <v>357</v>
      </c>
    </row>
    <row r="2992" spans="1:14" x14ac:dyDescent="0.25">
      <c r="A2992" t="s">
        <v>8</v>
      </c>
      <c r="B2992" t="s">
        <v>338</v>
      </c>
      <c r="C2992" t="s">
        <v>9</v>
      </c>
      <c r="D2992" t="s">
        <v>339</v>
      </c>
      <c r="E2992" t="s">
        <v>242</v>
      </c>
      <c r="F2992" t="s">
        <v>237</v>
      </c>
      <c r="G2992" t="s">
        <v>9</v>
      </c>
      <c r="H2992" s="1">
        <v>10</v>
      </c>
      <c r="I2992" s="1">
        <v>10</v>
      </c>
      <c r="J2992" s="1">
        <v>1.55945419103314E-2</v>
      </c>
      <c r="K2992" s="1">
        <v>1.55945419103314E-2</v>
      </c>
      <c r="L2992" t="s">
        <v>9</v>
      </c>
      <c r="M2992" t="s">
        <v>9</v>
      </c>
      <c r="N2992" t="s">
        <v>357</v>
      </c>
    </row>
    <row r="2993" spans="1:14" x14ac:dyDescent="0.25">
      <c r="A2993" t="s">
        <v>8</v>
      </c>
      <c r="B2993" t="s">
        <v>338</v>
      </c>
      <c r="C2993" t="s">
        <v>9</v>
      </c>
      <c r="D2993" t="s">
        <v>339</v>
      </c>
      <c r="E2993" t="s">
        <v>242</v>
      </c>
      <c r="F2993" t="s">
        <v>235</v>
      </c>
      <c r="G2993" t="s">
        <v>9</v>
      </c>
      <c r="H2993" s="1">
        <v>40</v>
      </c>
      <c r="I2993" s="1">
        <v>40</v>
      </c>
      <c r="J2993" s="1">
        <v>8.1871345029239803E-2</v>
      </c>
      <c r="K2993" s="1">
        <v>8.1871345029239803E-2</v>
      </c>
      <c r="L2993" t="s">
        <v>9</v>
      </c>
      <c r="M2993" t="s">
        <v>9</v>
      </c>
      <c r="N2993" t="s">
        <v>357</v>
      </c>
    </row>
    <row r="2994" spans="1:14" x14ac:dyDescent="0.25">
      <c r="A2994" t="s">
        <v>8</v>
      </c>
      <c r="B2994" t="s">
        <v>110</v>
      </c>
      <c r="C2994" t="s">
        <v>9</v>
      </c>
      <c r="D2994" t="s">
        <v>307</v>
      </c>
      <c r="E2994" t="s">
        <v>10</v>
      </c>
      <c r="F2994" t="s">
        <v>240</v>
      </c>
      <c r="G2994" t="s">
        <v>9</v>
      </c>
      <c r="H2994" s="1">
        <v>1</v>
      </c>
      <c r="I2994" s="1" t="s">
        <v>9</v>
      </c>
      <c r="J2994" s="1" t="s">
        <v>9</v>
      </c>
      <c r="K2994" s="1" t="s">
        <v>9</v>
      </c>
      <c r="L2994" t="s">
        <v>9</v>
      </c>
      <c r="M2994" t="s">
        <v>9</v>
      </c>
      <c r="N2994" t="s">
        <v>357</v>
      </c>
    </row>
    <row r="2995" spans="1:14" x14ac:dyDescent="0.25">
      <c r="A2995" t="s">
        <v>8</v>
      </c>
      <c r="B2995" t="s">
        <v>110</v>
      </c>
      <c r="C2995" t="s">
        <v>9</v>
      </c>
      <c r="D2995" t="s">
        <v>307</v>
      </c>
      <c r="E2995" t="s">
        <v>180</v>
      </c>
      <c r="F2995" t="s">
        <v>228</v>
      </c>
      <c r="G2995" t="s">
        <v>228</v>
      </c>
      <c r="H2995" s="1">
        <v>10</v>
      </c>
      <c r="I2995" s="1">
        <v>10</v>
      </c>
      <c r="J2995" s="1">
        <v>4.3668122270742397E-2</v>
      </c>
      <c r="K2995" s="1">
        <v>4.3668122270742397E-2</v>
      </c>
      <c r="L2995" t="s">
        <v>9</v>
      </c>
      <c r="M2995" t="s">
        <v>9</v>
      </c>
      <c r="N2995" t="s">
        <v>357</v>
      </c>
    </row>
    <row r="2996" spans="1:14" x14ac:dyDescent="0.25">
      <c r="A2996" t="s">
        <v>8</v>
      </c>
      <c r="B2996" t="s">
        <v>110</v>
      </c>
      <c r="C2996" t="s">
        <v>9</v>
      </c>
      <c r="D2996" t="s">
        <v>307</v>
      </c>
      <c r="E2996" t="s">
        <v>229</v>
      </c>
      <c r="F2996" t="s">
        <v>230</v>
      </c>
      <c r="G2996" t="s">
        <v>9</v>
      </c>
      <c r="H2996" s="1">
        <v>30</v>
      </c>
      <c r="I2996" s="1">
        <v>30</v>
      </c>
      <c r="J2996" s="1">
        <v>0.13537117903930099</v>
      </c>
      <c r="K2996" s="1">
        <v>0.13537117903930099</v>
      </c>
      <c r="L2996" t="s">
        <v>9</v>
      </c>
      <c r="M2996" t="s">
        <v>9</v>
      </c>
      <c r="N2996" t="s">
        <v>357</v>
      </c>
    </row>
    <row r="2997" spans="1:14" x14ac:dyDescent="0.25">
      <c r="A2997" t="s">
        <v>8</v>
      </c>
      <c r="B2997" t="s">
        <v>110</v>
      </c>
      <c r="C2997" t="s">
        <v>9</v>
      </c>
      <c r="D2997" t="s">
        <v>307</v>
      </c>
      <c r="E2997" t="s">
        <v>232</v>
      </c>
      <c r="F2997" t="s">
        <v>9</v>
      </c>
      <c r="G2997" t="s">
        <v>9</v>
      </c>
      <c r="H2997" s="1">
        <v>230</v>
      </c>
      <c r="I2997" s="1">
        <v>230</v>
      </c>
      <c r="J2997" s="1">
        <v>1</v>
      </c>
      <c r="K2997" s="1">
        <v>1</v>
      </c>
      <c r="L2997" t="s">
        <v>9</v>
      </c>
      <c r="M2997" t="s">
        <v>9</v>
      </c>
      <c r="N2997" t="s">
        <v>357</v>
      </c>
    </row>
    <row r="2998" spans="1:14" x14ac:dyDescent="0.25">
      <c r="A2998" t="s">
        <v>8</v>
      </c>
      <c r="B2998" t="s">
        <v>110</v>
      </c>
      <c r="C2998" t="s">
        <v>9</v>
      </c>
      <c r="D2998" t="s">
        <v>307</v>
      </c>
      <c r="E2998" t="s">
        <v>242</v>
      </c>
      <c r="F2998" t="s">
        <v>239</v>
      </c>
      <c r="G2998" t="s">
        <v>9</v>
      </c>
      <c r="H2998" s="1">
        <v>100</v>
      </c>
      <c r="I2998" s="1">
        <v>100</v>
      </c>
      <c r="J2998" s="1">
        <v>0.427947598253275</v>
      </c>
      <c r="K2998" s="1">
        <v>0.427947598253275</v>
      </c>
      <c r="L2998" t="s">
        <v>9</v>
      </c>
      <c r="M2998" t="s">
        <v>9</v>
      </c>
      <c r="N2998" t="s">
        <v>357</v>
      </c>
    </row>
    <row r="2999" spans="1:14" x14ac:dyDescent="0.25">
      <c r="A2999" t="s">
        <v>8</v>
      </c>
      <c r="B2999" t="s">
        <v>110</v>
      </c>
      <c r="C2999" t="s">
        <v>9</v>
      </c>
      <c r="D2999" t="s">
        <v>307</v>
      </c>
      <c r="E2999" t="s">
        <v>166</v>
      </c>
      <c r="F2999" t="s">
        <v>171</v>
      </c>
      <c r="G2999" t="s">
        <v>9</v>
      </c>
      <c r="H2999" s="1">
        <v>-1</v>
      </c>
      <c r="I2999" s="1">
        <v>0</v>
      </c>
      <c r="J2999" s="1">
        <v>-0.01</v>
      </c>
      <c r="K2999" s="1">
        <v>0</v>
      </c>
      <c r="L2999" t="s">
        <v>9</v>
      </c>
      <c r="M2999" t="s">
        <v>9</v>
      </c>
      <c r="N2999" t="s">
        <v>357</v>
      </c>
    </row>
    <row r="3000" spans="1:14" x14ac:dyDescent="0.25">
      <c r="A3000" t="s">
        <v>8</v>
      </c>
      <c r="B3000" t="s">
        <v>110</v>
      </c>
      <c r="C3000" t="s">
        <v>9</v>
      </c>
      <c r="D3000" t="s">
        <v>307</v>
      </c>
      <c r="E3000" t="s">
        <v>257</v>
      </c>
      <c r="F3000" t="s">
        <v>262</v>
      </c>
      <c r="G3000" t="s">
        <v>9</v>
      </c>
      <c r="H3000" s="1">
        <v>10</v>
      </c>
      <c r="I3000" s="1">
        <v>10</v>
      </c>
      <c r="J3000" s="1">
        <v>3.9301310043668103E-2</v>
      </c>
      <c r="K3000" s="1">
        <v>3.9301310043668103E-2</v>
      </c>
      <c r="L3000" t="s">
        <v>9</v>
      </c>
      <c r="M3000" t="s">
        <v>9</v>
      </c>
      <c r="N3000" t="s">
        <v>357</v>
      </c>
    </row>
    <row r="3001" spans="1:14" x14ac:dyDescent="0.25">
      <c r="A3001" t="s">
        <v>8</v>
      </c>
      <c r="B3001" t="s">
        <v>110</v>
      </c>
      <c r="C3001" t="s">
        <v>9</v>
      </c>
      <c r="D3001" t="s">
        <v>307</v>
      </c>
      <c r="E3001" t="s">
        <v>242</v>
      </c>
      <c r="F3001" t="s">
        <v>235</v>
      </c>
      <c r="G3001" t="s">
        <v>9</v>
      </c>
      <c r="H3001" s="1">
        <v>25</v>
      </c>
      <c r="I3001" s="1">
        <v>25</v>
      </c>
      <c r="J3001" s="1">
        <v>0.117903930131004</v>
      </c>
      <c r="K3001" s="1">
        <v>0.117903930131004</v>
      </c>
      <c r="L3001" t="s">
        <v>9</v>
      </c>
      <c r="M3001" t="s">
        <v>9</v>
      </c>
      <c r="N3001" t="s">
        <v>357</v>
      </c>
    </row>
    <row r="3002" spans="1:14" x14ac:dyDescent="0.25">
      <c r="A3002" t="s">
        <v>8</v>
      </c>
      <c r="B3002" t="s">
        <v>110</v>
      </c>
      <c r="C3002" t="s">
        <v>9</v>
      </c>
      <c r="D3002" t="s">
        <v>307</v>
      </c>
      <c r="E3002" t="s">
        <v>257</v>
      </c>
      <c r="F3002" t="s">
        <v>228</v>
      </c>
      <c r="G3002" t="s">
        <v>9</v>
      </c>
      <c r="H3002" s="1">
        <v>-1</v>
      </c>
      <c r="I3002" s="1">
        <v>0</v>
      </c>
      <c r="J3002" s="1">
        <v>-0.01</v>
      </c>
      <c r="K3002" s="1">
        <v>0</v>
      </c>
      <c r="L3002" t="s">
        <v>9</v>
      </c>
      <c r="M3002" t="s">
        <v>9</v>
      </c>
      <c r="N3002" t="s">
        <v>357</v>
      </c>
    </row>
    <row r="3003" spans="1:14" x14ac:dyDescent="0.25">
      <c r="A3003" t="s">
        <v>8</v>
      </c>
      <c r="B3003" t="s">
        <v>110</v>
      </c>
      <c r="C3003" t="s">
        <v>9</v>
      </c>
      <c r="D3003" t="s">
        <v>307</v>
      </c>
      <c r="E3003" t="s">
        <v>166</v>
      </c>
      <c r="F3003" t="s">
        <v>170</v>
      </c>
      <c r="G3003" t="s">
        <v>9</v>
      </c>
      <c r="H3003" s="1">
        <v>5</v>
      </c>
      <c r="I3003" s="1">
        <v>5</v>
      </c>
      <c r="J3003" s="1">
        <v>2.62008733624454E-2</v>
      </c>
      <c r="K3003" s="1">
        <v>2.62008733624454E-2</v>
      </c>
      <c r="L3003" t="s">
        <v>9</v>
      </c>
      <c r="M3003" t="s">
        <v>9</v>
      </c>
      <c r="N3003" t="s">
        <v>357</v>
      </c>
    </row>
    <row r="3004" spans="1:14" x14ac:dyDescent="0.25">
      <c r="A3004" t="s">
        <v>8</v>
      </c>
      <c r="B3004" t="s">
        <v>110</v>
      </c>
      <c r="C3004" t="s">
        <v>9</v>
      </c>
      <c r="D3004" t="s">
        <v>307</v>
      </c>
      <c r="E3004" t="s">
        <v>353</v>
      </c>
      <c r="F3004" t="s">
        <v>15</v>
      </c>
      <c r="G3004" t="s">
        <v>9</v>
      </c>
      <c r="H3004" s="1">
        <v>70</v>
      </c>
      <c r="I3004" s="1">
        <v>70</v>
      </c>
      <c r="J3004" s="1">
        <v>0.30131004366812197</v>
      </c>
      <c r="K3004" s="1">
        <v>0.30131004366812197</v>
      </c>
      <c r="L3004" t="s">
        <v>9</v>
      </c>
      <c r="M3004" t="s">
        <v>9</v>
      </c>
      <c r="N3004" t="s">
        <v>357</v>
      </c>
    </row>
    <row r="3005" spans="1:14" x14ac:dyDescent="0.25">
      <c r="A3005" t="s">
        <v>8</v>
      </c>
      <c r="B3005" t="s">
        <v>110</v>
      </c>
      <c r="C3005" t="s">
        <v>9</v>
      </c>
      <c r="D3005" t="s">
        <v>307</v>
      </c>
      <c r="E3005" t="s">
        <v>242</v>
      </c>
      <c r="F3005" t="s">
        <v>237</v>
      </c>
      <c r="G3005" t="s">
        <v>9</v>
      </c>
      <c r="H3005" s="1">
        <v>10</v>
      </c>
      <c r="I3005" s="1">
        <v>10</v>
      </c>
      <c r="J3005" s="1">
        <v>5.2401746724890799E-2</v>
      </c>
      <c r="K3005" s="1">
        <v>5.2401746724890799E-2</v>
      </c>
      <c r="L3005" t="s">
        <v>9</v>
      </c>
      <c r="M3005" t="s">
        <v>9</v>
      </c>
      <c r="N3005" t="s">
        <v>357</v>
      </c>
    </row>
    <row r="3006" spans="1:14" x14ac:dyDescent="0.25">
      <c r="A3006" t="s">
        <v>8</v>
      </c>
      <c r="B3006" t="s">
        <v>110</v>
      </c>
      <c r="C3006" t="s">
        <v>9</v>
      </c>
      <c r="D3006" t="s">
        <v>307</v>
      </c>
      <c r="E3006" t="s">
        <v>242</v>
      </c>
      <c r="F3006" t="s">
        <v>238</v>
      </c>
      <c r="G3006" t="s">
        <v>9</v>
      </c>
      <c r="H3006" s="1">
        <v>-1</v>
      </c>
      <c r="I3006" s="1">
        <v>0</v>
      </c>
      <c r="J3006" s="1">
        <v>-0.01</v>
      </c>
      <c r="K3006" s="1">
        <v>0</v>
      </c>
      <c r="L3006" t="s">
        <v>9</v>
      </c>
      <c r="M3006" t="s">
        <v>9</v>
      </c>
      <c r="N3006" t="s">
        <v>357</v>
      </c>
    </row>
    <row r="3007" spans="1:14" x14ac:dyDescent="0.25">
      <c r="A3007" t="s">
        <v>8</v>
      </c>
      <c r="B3007" t="s">
        <v>110</v>
      </c>
      <c r="C3007" t="s">
        <v>9</v>
      </c>
      <c r="D3007" t="s">
        <v>307</v>
      </c>
      <c r="E3007" t="s">
        <v>257</v>
      </c>
      <c r="F3007" t="s">
        <v>260</v>
      </c>
      <c r="G3007" t="s">
        <v>9</v>
      </c>
      <c r="H3007" s="1">
        <v>65</v>
      </c>
      <c r="I3007" s="1">
        <v>65</v>
      </c>
      <c r="J3007" s="1">
        <v>0.27947598253275102</v>
      </c>
      <c r="K3007" s="1">
        <v>0.27947598253275102</v>
      </c>
      <c r="L3007" t="s">
        <v>9</v>
      </c>
      <c r="M3007" t="s">
        <v>9</v>
      </c>
      <c r="N3007" t="s">
        <v>357</v>
      </c>
    </row>
    <row r="3008" spans="1:14" x14ac:dyDescent="0.25">
      <c r="A3008" t="s">
        <v>8</v>
      </c>
      <c r="B3008" t="s">
        <v>110</v>
      </c>
      <c r="C3008" t="s">
        <v>9</v>
      </c>
      <c r="D3008" t="s">
        <v>307</v>
      </c>
      <c r="E3008" t="s">
        <v>168</v>
      </c>
      <c r="F3008" t="s">
        <v>274</v>
      </c>
      <c r="G3008" t="s">
        <v>9</v>
      </c>
      <c r="H3008" s="1">
        <v>30</v>
      </c>
      <c r="I3008" s="1">
        <v>30</v>
      </c>
      <c r="J3008" s="1">
        <v>0.122270742358079</v>
      </c>
      <c r="K3008" s="1">
        <v>0.122270742358079</v>
      </c>
      <c r="L3008" t="s">
        <v>9</v>
      </c>
      <c r="M3008" t="s">
        <v>9</v>
      </c>
      <c r="N3008" t="s">
        <v>357</v>
      </c>
    </row>
    <row r="3009" spans="1:14" x14ac:dyDescent="0.25">
      <c r="A3009" t="s">
        <v>8</v>
      </c>
      <c r="B3009" t="s">
        <v>110</v>
      </c>
      <c r="C3009" t="s">
        <v>9</v>
      </c>
      <c r="D3009" t="s">
        <v>307</v>
      </c>
      <c r="E3009" t="s">
        <v>180</v>
      </c>
      <c r="F3009" t="s">
        <v>218</v>
      </c>
      <c r="G3009" t="s">
        <v>215</v>
      </c>
      <c r="H3009" s="1">
        <v>195</v>
      </c>
      <c r="I3009" s="1">
        <v>195</v>
      </c>
      <c r="J3009" s="1">
        <v>0.85152838427947597</v>
      </c>
      <c r="K3009" s="1">
        <v>0.85152838427947597</v>
      </c>
      <c r="L3009" t="s">
        <v>9</v>
      </c>
      <c r="M3009" t="s">
        <v>9</v>
      </c>
      <c r="N3009" t="s">
        <v>357</v>
      </c>
    </row>
    <row r="3010" spans="1:14" x14ac:dyDescent="0.25">
      <c r="A3010" t="s">
        <v>8</v>
      </c>
      <c r="B3010" t="s">
        <v>110</v>
      </c>
      <c r="C3010" t="s">
        <v>9</v>
      </c>
      <c r="D3010" t="s">
        <v>307</v>
      </c>
      <c r="E3010" t="s">
        <v>353</v>
      </c>
      <c r="F3010" t="s">
        <v>16</v>
      </c>
      <c r="G3010" t="s">
        <v>9</v>
      </c>
      <c r="H3010" s="1">
        <v>-1</v>
      </c>
      <c r="I3010" s="1">
        <v>0</v>
      </c>
      <c r="J3010" s="1">
        <v>-0.01</v>
      </c>
      <c r="K3010" s="1">
        <v>0</v>
      </c>
      <c r="L3010" t="s">
        <v>9</v>
      </c>
      <c r="M3010" t="s">
        <v>9</v>
      </c>
      <c r="N3010" t="s">
        <v>357</v>
      </c>
    </row>
    <row r="3011" spans="1:14" x14ac:dyDescent="0.25">
      <c r="A3011" t="s">
        <v>8</v>
      </c>
      <c r="B3011" t="s">
        <v>110</v>
      </c>
      <c r="C3011" t="s">
        <v>9</v>
      </c>
      <c r="D3011" t="s">
        <v>307</v>
      </c>
      <c r="E3011" t="s">
        <v>166</v>
      </c>
      <c r="F3011" t="s">
        <v>252</v>
      </c>
      <c r="G3011" t="s">
        <v>9</v>
      </c>
      <c r="H3011" s="1">
        <v>5</v>
      </c>
      <c r="I3011" s="1">
        <v>5</v>
      </c>
      <c r="J3011" s="1">
        <v>2.1834061135371199E-2</v>
      </c>
      <c r="K3011" s="1">
        <v>2.1834061135371199E-2</v>
      </c>
      <c r="L3011" t="s">
        <v>9</v>
      </c>
      <c r="M3011" t="s">
        <v>9</v>
      </c>
      <c r="N3011" t="s">
        <v>357</v>
      </c>
    </row>
    <row r="3012" spans="1:14" x14ac:dyDescent="0.25">
      <c r="A3012" t="s">
        <v>8</v>
      </c>
      <c r="B3012" t="s">
        <v>110</v>
      </c>
      <c r="C3012" t="s">
        <v>9</v>
      </c>
      <c r="D3012" t="s">
        <v>307</v>
      </c>
      <c r="E3012" t="s">
        <v>229</v>
      </c>
      <c r="F3012" t="s">
        <v>231</v>
      </c>
      <c r="G3012" t="s">
        <v>9</v>
      </c>
      <c r="H3012" s="1">
        <v>190</v>
      </c>
      <c r="I3012" s="1">
        <v>190</v>
      </c>
      <c r="J3012" s="1">
        <v>0.82096069868995603</v>
      </c>
      <c r="K3012" s="1">
        <v>0.82096069868995603</v>
      </c>
      <c r="L3012" t="s">
        <v>9</v>
      </c>
      <c r="M3012" t="s">
        <v>9</v>
      </c>
      <c r="N3012" t="s">
        <v>357</v>
      </c>
    </row>
    <row r="3013" spans="1:14" x14ac:dyDescent="0.25">
      <c r="A3013" t="s">
        <v>8</v>
      </c>
      <c r="B3013" t="s">
        <v>110</v>
      </c>
      <c r="C3013" t="s">
        <v>9</v>
      </c>
      <c r="D3013" t="s">
        <v>307</v>
      </c>
      <c r="E3013" t="s">
        <v>353</v>
      </c>
      <c r="F3013" t="s">
        <v>13</v>
      </c>
      <c r="G3013" t="s">
        <v>9</v>
      </c>
      <c r="H3013" s="1">
        <v>45</v>
      </c>
      <c r="I3013" s="1">
        <v>45</v>
      </c>
      <c r="J3013" s="1">
        <v>0.20524017467248901</v>
      </c>
      <c r="K3013" s="1">
        <v>0.20524017467248901</v>
      </c>
      <c r="L3013" t="s">
        <v>9</v>
      </c>
      <c r="M3013" t="s">
        <v>9</v>
      </c>
      <c r="N3013" t="s">
        <v>357</v>
      </c>
    </row>
    <row r="3014" spans="1:14" x14ac:dyDescent="0.25">
      <c r="A3014" t="s">
        <v>8</v>
      </c>
      <c r="B3014" t="s">
        <v>110</v>
      </c>
      <c r="C3014" t="s">
        <v>9</v>
      </c>
      <c r="D3014" t="s">
        <v>307</v>
      </c>
      <c r="E3014" t="s">
        <v>166</v>
      </c>
      <c r="F3014" t="s">
        <v>169</v>
      </c>
      <c r="G3014" t="s">
        <v>9</v>
      </c>
      <c r="H3014" s="1">
        <v>210</v>
      </c>
      <c r="I3014" s="1">
        <v>210</v>
      </c>
      <c r="J3014" s="1">
        <v>0.90829694323144095</v>
      </c>
      <c r="K3014" s="1">
        <v>0.90829694323144095</v>
      </c>
      <c r="L3014" t="s">
        <v>9</v>
      </c>
      <c r="M3014" t="s">
        <v>9</v>
      </c>
      <c r="N3014" t="s">
        <v>357</v>
      </c>
    </row>
    <row r="3015" spans="1:14" x14ac:dyDescent="0.25">
      <c r="A3015" t="s">
        <v>8</v>
      </c>
      <c r="B3015" t="s">
        <v>110</v>
      </c>
      <c r="C3015" t="s">
        <v>9</v>
      </c>
      <c r="D3015" t="s">
        <v>307</v>
      </c>
      <c r="E3015" t="s">
        <v>257</v>
      </c>
      <c r="F3015" t="s">
        <v>340</v>
      </c>
      <c r="G3015" t="s">
        <v>9</v>
      </c>
      <c r="H3015" s="1">
        <v>5</v>
      </c>
      <c r="I3015" s="1">
        <v>5</v>
      </c>
      <c r="J3015" s="1">
        <v>3.0567685589519701E-2</v>
      </c>
      <c r="K3015" s="1">
        <v>3.0567685589519701E-2</v>
      </c>
      <c r="L3015" t="s">
        <v>9</v>
      </c>
      <c r="M3015" t="s">
        <v>9</v>
      </c>
      <c r="N3015" t="s">
        <v>357</v>
      </c>
    </row>
    <row r="3016" spans="1:14" x14ac:dyDescent="0.25">
      <c r="A3016" t="s">
        <v>8</v>
      </c>
      <c r="B3016" t="s">
        <v>110</v>
      </c>
      <c r="C3016" t="s">
        <v>9</v>
      </c>
      <c r="D3016" t="s">
        <v>307</v>
      </c>
      <c r="E3016" t="s">
        <v>242</v>
      </c>
      <c r="F3016" t="s">
        <v>234</v>
      </c>
      <c r="G3016" t="s">
        <v>9</v>
      </c>
      <c r="H3016" s="1">
        <v>75</v>
      </c>
      <c r="I3016" s="1">
        <v>75</v>
      </c>
      <c r="J3016" s="1">
        <v>0.336244541484716</v>
      </c>
      <c r="K3016" s="1">
        <v>0.336244541484716</v>
      </c>
      <c r="L3016" t="s">
        <v>9</v>
      </c>
      <c r="M3016" t="s">
        <v>9</v>
      </c>
      <c r="N3016" t="s">
        <v>357</v>
      </c>
    </row>
    <row r="3017" spans="1:14" x14ac:dyDescent="0.25">
      <c r="A3017" t="s">
        <v>8</v>
      </c>
      <c r="B3017" t="s">
        <v>110</v>
      </c>
      <c r="C3017" t="s">
        <v>9</v>
      </c>
      <c r="D3017" t="s">
        <v>307</v>
      </c>
      <c r="E3017" t="s">
        <v>257</v>
      </c>
      <c r="F3017" t="s">
        <v>280</v>
      </c>
      <c r="G3017" t="s">
        <v>9</v>
      </c>
      <c r="H3017" s="1">
        <v>-1</v>
      </c>
      <c r="I3017" s="1">
        <v>0</v>
      </c>
      <c r="J3017" s="1">
        <v>-0.01</v>
      </c>
      <c r="K3017" s="1">
        <v>0</v>
      </c>
      <c r="L3017" t="s">
        <v>9</v>
      </c>
      <c r="M3017" t="s">
        <v>9</v>
      </c>
      <c r="N3017" t="s">
        <v>357</v>
      </c>
    </row>
    <row r="3018" spans="1:14" x14ac:dyDescent="0.25">
      <c r="A3018" t="s">
        <v>8</v>
      </c>
      <c r="B3018" t="s">
        <v>110</v>
      </c>
      <c r="C3018" t="s">
        <v>9</v>
      </c>
      <c r="D3018" t="s">
        <v>307</v>
      </c>
      <c r="E3018" t="s">
        <v>242</v>
      </c>
      <c r="F3018" t="s">
        <v>248</v>
      </c>
      <c r="G3018" t="s">
        <v>9</v>
      </c>
      <c r="H3018" s="1">
        <v>10</v>
      </c>
      <c r="I3018" s="1">
        <v>10</v>
      </c>
      <c r="J3018" s="1">
        <v>4.3668122270742397E-2</v>
      </c>
      <c r="K3018" s="1">
        <v>4.3668122270742397E-2</v>
      </c>
      <c r="L3018" t="s">
        <v>9</v>
      </c>
      <c r="M3018" t="s">
        <v>9</v>
      </c>
      <c r="N3018" t="s">
        <v>357</v>
      </c>
    </row>
    <row r="3019" spans="1:14" x14ac:dyDescent="0.25">
      <c r="A3019" t="s">
        <v>8</v>
      </c>
      <c r="B3019" t="s">
        <v>110</v>
      </c>
      <c r="C3019" t="s">
        <v>9</v>
      </c>
      <c r="D3019" t="s">
        <v>307</v>
      </c>
      <c r="E3019" t="s">
        <v>257</v>
      </c>
      <c r="F3019" t="s">
        <v>258</v>
      </c>
      <c r="G3019" t="s">
        <v>9</v>
      </c>
      <c r="H3019">
        <v>35</v>
      </c>
      <c r="I3019">
        <v>35</v>
      </c>
      <c r="J3019">
        <v>0.148471615720524</v>
      </c>
      <c r="K3019">
        <v>0.148471615720524</v>
      </c>
      <c r="L3019" s="1" t="s">
        <v>9</v>
      </c>
      <c r="M3019" s="1" t="s">
        <v>9</v>
      </c>
      <c r="N3019" t="s">
        <v>357</v>
      </c>
    </row>
    <row r="3020" spans="1:14" x14ac:dyDescent="0.25">
      <c r="A3020" t="s">
        <v>8</v>
      </c>
      <c r="B3020" t="s">
        <v>110</v>
      </c>
      <c r="C3020" t="s">
        <v>9</v>
      </c>
      <c r="D3020" t="s">
        <v>307</v>
      </c>
      <c r="E3020" t="s">
        <v>172</v>
      </c>
      <c r="F3020" t="s">
        <v>9</v>
      </c>
      <c r="G3020" t="s">
        <v>9</v>
      </c>
      <c r="H3020" t="s">
        <v>9</v>
      </c>
      <c r="I3020" t="s">
        <v>9</v>
      </c>
      <c r="J3020" t="s">
        <v>9</v>
      </c>
      <c r="K3020" t="s">
        <v>9</v>
      </c>
      <c r="L3020" s="1">
        <v>9.1612899999999993</v>
      </c>
      <c r="M3020" s="1">
        <v>10</v>
      </c>
      <c r="N3020" t="s">
        <v>357</v>
      </c>
    </row>
    <row r="3021" spans="1:14" x14ac:dyDescent="0.25">
      <c r="A3021" t="s">
        <v>8</v>
      </c>
      <c r="B3021" t="s">
        <v>110</v>
      </c>
      <c r="C3021" t="s">
        <v>9</v>
      </c>
      <c r="D3021" t="s">
        <v>307</v>
      </c>
      <c r="E3021" t="s">
        <v>165</v>
      </c>
      <c r="F3021" t="s">
        <v>9</v>
      </c>
      <c r="G3021" t="s">
        <v>9</v>
      </c>
      <c r="H3021" s="1" t="s">
        <v>9</v>
      </c>
      <c r="I3021" t="s">
        <v>9</v>
      </c>
      <c r="J3021" t="s">
        <v>9</v>
      </c>
      <c r="K3021" t="s">
        <v>9</v>
      </c>
      <c r="L3021">
        <v>30.00873</v>
      </c>
      <c r="M3021">
        <v>30</v>
      </c>
      <c r="N3021" t="s">
        <v>357</v>
      </c>
    </row>
    <row r="3022" spans="1:14" x14ac:dyDescent="0.25">
      <c r="A3022" t="s">
        <v>8</v>
      </c>
      <c r="B3022" t="s">
        <v>110</v>
      </c>
      <c r="C3022" t="s">
        <v>9</v>
      </c>
      <c r="D3022" t="s">
        <v>307</v>
      </c>
      <c r="E3022" t="s">
        <v>166</v>
      </c>
      <c r="F3022" t="s">
        <v>248</v>
      </c>
      <c r="G3022" t="s">
        <v>9</v>
      </c>
      <c r="H3022" s="1">
        <v>-1</v>
      </c>
      <c r="I3022" s="1">
        <v>0</v>
      </c>
      <c r="J3022" s="1">
        <v>-0.01</v>
      </c>
      <c r="K3022" s="1">
        <v>0</v>
      </c>
      <c r="L3022" t="s">
        <v>9</v>
      </c>
      <c r="M3022" t="s">
        <v>9</v>
      </c>
      <c r="N3022" t="s">
        <v>357</v>
      </c>
    </row>
    <row r="3023" spans="1:14" x14ac:dyDescent="0.25">
      <c r="A3023" t="s">
        <v>8</v>
      </c>
      <c r="B3023" t="s">
        <v>110</v>
      </c>
      <c r="C3023" t="s">
        <v>9</v>
      </c>
      <c r="D3023" t="s">
        <v>307</v>
      </c>
      <c r="E3023" t="s">
        <v>229</v>
      </c>
      <c r="F3023" t="s">
        <v>217</v>
      </c>
      <c r="G3023" t="s">
        <v>9</v>
      </c>
      <c r="H3023" s="1">
        <v>-1</v>
      </c>
      <c r="I3023" s="1">
        <v>0</v>
      </c>
      <c r="J3023" s="1">
        <v>-0.01</v>
      </c>
      <c r="K3023" s="1">
        <v>0</v>
      </c>
      <c r="L3023" t="s">
        <v>9</v>
      </c>
      <c r="M3023" t="s">
        <v>9</v>
      </c>
      <c r="N3023" t="s">
        <v>357</v>
      </c>
    </row>
    <row r="3024" spans="1:14" x14ac:dyDescent="0.25">
      <c r="A3024" t="s">
        <v>8</v>
      </c>
      <c r="B3024" t="s">
        <v>110</v>
      </c>
      <c r="C3024" t="s">
        <v>9</v>
      </c>
      <c r="D3024" t="s">
        <v>307</v>
      </c>
      <c r="E3024" t="s">
        <v>180</v>
      </c>
      <c r="F3024" t="s">
        <v>219</v>
      </c>
      <c r="G3024" t="s">
        <v>216</v>
      </c>
      <c r="H3024" s="1">
        <v>25</v>
      </c>
      <c r="I3024" s="1">
        <v>25</v>
      </c>
      <c r="J3024" s="1">
        <v>0.104803493449782</v>
      </c>
      <c r="K3024" s="1">
        <v>0.104803493449782</v>
      </c>
      <c r="L3024" t="s">
        <v>9</v>
      </c>
      <c r="M3024" t="s">
        <v>9</v>
      </c>
      <c r="N3024" t="s">
        <v>357</v>
      </c>
    </row>
    <row r="3025" spans="1:14" x14ac:dyDescent="0.25">
      <c r="A3025" t="s">
        <v>8</v>
      </c>
      <c r="B3025" t="s">
        <v>110</v>
      </c>
      <c r="C3025" t="s">
        <v>9</v>
      </c>
      <c r="D3025" t="s">
        <v>307</v>
      </c>
      <c r="E3025" t="s">
        <v>168</v>
      </c>
      <c r="F3025" t="s">
        <v>273</v>
      </c>
      <c r="G3025" t="s">
        <v>9</v>
      </c>
      <c r="H3025" s="1">
        <v>95</v>
      </c>
      <c r="I3025" s="1">
        <v>95</v>
      </c>
      <c r="J3025" s="1">
        <v>0.41048034934497801</v>
      </c>
      <c r="K3025" s="1">
        <v>0.41048034934497801</v>
      </c>
      <c r="L3025" t="s">
        <v>9</v>
      </c>
      <c r="M3025" t="s">
        <v>9</v>
      </c>
      <c r="N3025" t="s">
        <v>357</v>
      </c>
    </row>
    <row r="3026" spans="1:14" x14ac:dyDescent="0.25">
      <c r="A3026" t="s">
        <v>8</v>
      </c>
      <c r="B3026" t="s">
        <v>110</v>
      </c>
      <c r="C3026" t="s">
        <v>9</v>
      </c>
      <c r="D3026" t="s">
        <v>307</v>
      </c>
      <c r="E3026" t="s">
        <v>168</v>
      </c>
      <c r="F3026" t="s">
        <v>271</v>
      </c>
      <c r="G3026" t="s">
        <v>9</v>
      </c>
      <c r="H3026" s="1">
        <v>90</v>
      </c>
      <c r="I3026" s="1">
        <v>90</v>
      </c>
      <c r="J3026" s="1">
        <v>0.388646288209607</v>
      </c>
      <c r="K3026" s="1">
        <v>0.388646288209607</v>
      </c>
      <c r="L3026" t="s">
        <v>9</v>
      </c>
      <c r="M3026" t="s">
        <v>9</v>
      </c>
      <c r="N3026" t="s">
        <v>357</v>
      </c>
    </row>
    <row r="3027" spans="1:14" x14ac:dyDescent="0.25">
      <c r="A3027" t="s">
        <v>8</v>
      </c>
      <c r="B3027" t="s">
        <v>110</v>
      </c>
      <c r="C3027" t="s">
        <v>9</v>
      </c>
      <c r="D3027" t="s">
        <v>307</v>
      </c>
      <c r="E3027" t="s">
        <v>168</v>
      </c>
      <c r="F3027" t="s">
        <v>272</v>
      </c>
      <c r="G3027" t="s">
        <v>9</v>
      </c>
      <c r="H3027" s="1">
        <v>20</v>
      </c>
      <c r="I3027" s="1">
        <v>20</v>
      </c>
      <c r="J3027" s="1">
        <v>7.8602620087336206E-2</v>
      </c>
      <c r="K3027" s="1">
        <v>7.8602620087336206E-2</v>
      </c>
      <c r="L3027" t="s">
        <v>9</v>
      </c>
      <c r="M3027" t="s">
        <v>9</v>
      </c>
      <c r="N3027" t="s">
        <v>357</v>
      </c>
    </row>
    <row r="3028" spans="1:14" x14ac:dyDescent="0.25">
      <c r="A3028" t="s">
        <v>8</v>
      </c>
      <c r="B3028" t="s">
        <v>110</v>
      </c>
      <c r="C3028" t="s">
        <v>9</v>
      </c>
      <c r="D3028" t="s">
        <v>307</v>
      </c>
      <c r="E3028" t="s">
        <v>353</v>
      </c>
      <c r="F3028" t="s">
        <v>228</v>
      </c>
      <c r="G3028" t="s">
        <v>9</v>
      </c>
      <c r="H3028" s="1">
        <v>10</v>
      </c>
      <c r="I3028" s="1">
        <v>10</v>
      </c>
      <c r="J3028" s="1">
        <v>4.3668122270742397E-2</v>
      </c>
      <c r="K3028" s="1">
        <v>4.3668122270742397E-2</v>
      </c>
      <c r="L3028" t="s">
        <v>9</v>
      </c>
      <c r="M3028" t="s">
        <v>9</v>
      </c>
      <c r="N3028" t="s">
        <v>357</v>
      </c>
    </row>
    <row r="3029" spans="1:14" x14ac:dyDescent="0.25">
      <c r="A3029" t="s">
        <v>8</v>
      </c>
      <c r="B3029" t="s">
        <v>110</v>
      </c>
      <c r="C3029" t="s">
        <v>9</v>
      </c>
      <c r="D3029" t="s">
        <v>307</v>
      </c>
      <c r="E3029" t="s">
        <v>353</v>
      </c>
      <c r="F3029" t="s">
        <v>14</v>
      </c>
      <c r="G3029" t="s">
        <v>9</v>
      </c>
      <c r="H3029" s="1">
        <v>100</v>
      </c>
      <c r="I3029" s="1">
        <v>100</v>
      </c>
      <c r="J3029" s="1">
        <v>0.43231441048034902</v>
      </c>
      <c r="K3029" s="1">
        <v>0.43231441048034902</v>
      </c>
      <c r="L3029" t="s">
        <v>9</v>
      </c>
      <c r="M3029" t="s">
        <v>9</v>
      </c>
      <c r="N3029" t="s">
        <v>357</v>
      </c>
    </row>
    <row r="3030" spans="1:14" x14ac:dyDescent="0.25">
      <c r="A3030" t="s">
        <v>8</v>
      </c>
      <c r="B3030" t="s">
        <v>110</v>
      </c>
      <c r="C3030" t="s">
        <v>9</v>
      </c>
      <c r="D3030" t="s">
        <v>307</v>
      </c>
      <c r="E3030" t="s">
        <v>257</v>
      </c>
      <c r="F3030" t="s">
        <v>261</v>
      </c>
      <c r="G3030" t="s">
        <v>9</v>
      </c>
      <c r="H3030" s="1">
        <v>45</v>
      </c>
      <c r="I3030" s="1">
        <v>45</v>
      </c>
      <c r="J3030" s="1">
        <v>0.20524017467248901</v>
      </c>
      <c r="K3030" s="1">
        <v>0.20524017467248901</v>
      </c>
      <c r="L3030" t="s">
        <v>9</v>
      </c>
      <c r="M3030" t="s">
        <v>9</v>
      </c>
      <c r="N3030" t="s">
        <v>357</v>
      </c>
    </row>
    <row r="3031" spans="1:14" x14ac:dyDescent="0.25">
      <c r="A3031" t="s">
        <v>8</v>
      </c>
      <c r="B3031" t="s">
        <v>110</v>
      </c>
      <c r="C3031" t="s">
        <v>9</v>
      </c>
      <c r="D3031" t="s">
        <v>307</v>
      </c>
      <c r="E3031" t="s">
        <v>166</v>
      </c>
      <c r="F3031" t="s">
        <v>253</v>
      </c>
      <c r="G3031" t="s">
        <v>9</v>
      </c>
      <c r="H3031" s="1">
        <v>-1</v>
      </c>
      <c r="I3031" s="1">
        <v>0</v>
      </c>
      <c r="J3031" s="1">
        <v>-0.01</v>
      </c>
      <c r="K3031" s="1">
        <v>0</v>
      </c>
      <c r="L3031" t="s">
        <v>9</v>
      </c>
      <c r="M3031" t="s">
        <v>9</v>
      </c>
      <c r="N3031" t="s">
        <v>357</v>
      </c>
    </row>
    <row r="3032" spans="1:14" x14ac:dyDescent="0.25">
      <c r="A3032" t="s">
        <v>8</v>
      </c>
      <c r="B3032" t="s">
        <v>110</v>
      </c>
      <c r="C3032" t="s">
        <v>9</v>
      </c>
      <c r="D3032" t="s">
        <v>307</v>
      </c>
      <c r="E3032" t="s">
        <v>229</v>
      </c>
      <c r="F3032" t="s">
        <v>248</v>
      </c>
      <c r="G3032" t="s">
        <v>9</v>
      </c>
      <c r="H3032" s="1">
        <v>10</v>
      </c>
      <c r="I3032" s="1">
        <v>10</v>
      </c>
      <c r="J3032" s="1">
        <v>4.3668122270742397E-2</v>
      </c>
      <c r="K3032" s="1">
        <v>4.3668122270742397E-2</v>
      </c>
      <c r="L3032" t="s">
        <v>9</v>
      </c>
      <c r="M3032" t="s">
        <v>9</v>
      </c>
      <c r="N3032" t="s">
        <v>357</v>
      </c>
    </row>
    <row r="3033" spans="1:14" x14ac:dyDescent="0.25">
      <c r="A3033" t="s">
        <v>8</v>
      </c>
      <c r="B3033" t="s">
        <v>110</v>
      </c>
      <c r="C3033" t="s">
        <v>9</v>
      </c>
      <c r="D3033" t="s">
        <v>307</v>
      </c>
      <c r="E3033" t="s">
        <v>166</v>
      </c>
      <c r="F3033" t="s">
        <v>167</v>
      </c>
      <c r="G3033" t="s">
        <v>9</v>
      </c>
      <c r="H3033" s="1">
        <v>-1</v>
      </c>
      <c r="I3033" s="1">
        <v>0</v>
      </c>
      <c r="J3033" s="1">
        <v>-0.01</v>
      </c>
      <c r="K3033" s="1">
        <v>0</v>
      </c>
      <c r="L3033" t="s">
        <v>9</v>
      </c>
      <c r="M3033" t="s">
        <v>9</v>
      </c>
      <c r="N3033" t="s">
        <v>357</v>
      </c>
    </row>
    <row r="3034" spans="1:14" x14ac:dyDescent="0.25">
      <c r="A3034" t="s">
        <v>8</v>
      </c>
      <c r="B3034" t="s">
        <v>110</v>
      </c>
      <c r="C3034" t="s">
        <v>9</v>
      </c>
      <c r="D3034" t="s">
        <v>307</v>
      </c>
      <c r="E3034" t="s">
        <v>168</v>
      </c>
      <c r="F3034" t="s">
        <v>248</v>
      </c>
      <c r="G3034" t="s">
        <v>9</v>
      </c>
      <c r="H3034" s="1">
        <v>-1</v>
      </c>
      <c r="I3034" s="1">
        <v>0</v>
      </c>
      <c r="J3034" s="1">
        <v>-0.01</v>
      </c>
      <c r="K3034" s="1">
        <v>0</v>
      </c>
      <c r="L3034" t="s">
        <v>9</v>
      </c>
      <c r="M3034" t="s">
        <v>9</v>
      </c>
      <c r="N3034" t="s">
        <v>357</v>
      </c>
    </row>
    <row r="3035" spans="1:14" x14ac:dyDescent="0.25">
      <c r="A3035" t="s">
        <v>8</v>
      </c>
      <c r="B3035" t="s">
        <v>110</v>
      </c>
      <c r="C3035" t="s">
        <v>9</v>
      </c>
      <c r="D3035" t="s">
        <v>307</v>
      </c>
      <c r="E3035" t="s">
        <v>166</v>
      </c>
      <c r="F3035" t="s">
        <v>254</v>
      </c>
      <c r="G3035" t="s">
        <v>9</v>
      </c>
      <c r="H3035" s="1">
        <v>5</v>
      </c>
      <c r="I3035" s="1">
        <v>5</v>
      </c>
      <c r="J3035" s="1">
        <v>2.1834061135371199E-2</v>
      </c>
      <c r="K3035" s="1">
        <v>2.1834061135371199E-2</v>
      </c>
      <c r="L3035" t="s">
        <v>9</v>
      </c>
      <c r="M3035" t="s">
        <v>9</v>
      </c>
      <c r="N3035" t="s">
        <v>357</v>
      </c>
    </row>
    <row r="3036" spans="1:14" x14ac:dyDescent="0.25">
      <c r="A3036" t="s">
        <v>8</v>
      </c>
      <c r="B3036" t="s">
        <v>110</v>
      </c>
      <c r="C3036" t="s">
        <v>9</v>
      </c>
      <c r="D3036" t="s">
        <v>307</v>
      </c>
      <c r="E3036" t="s">
        <v>242</v>
      </c>
      <c r="F3036" t="s">
        <v>236</v>
      </c>
      <c r="G3036" t="s">
        <v>9</v>
      </c>
      <c r="H3036" s="1">
        <v>-1</v>
      </c>
      <c r="I3036" s="1">
        <v>0</v>
      </c>
      <c r="J3036" s="1">
        <v>-0.01</v>
      </c>
      <c r="K3036" s="1">
        <v>0</v>
      </c>
      <c r="L3036" t="s">
        <v>9</v>
      </c>
      <c r="M3036" t="s">
        <v>9</v>
      </c>
      <c r="N3036" t="s">
        <v>357</v>
      </c>
    </row>
    <row r="3037" spans="1:14" x14ac:dyDescent="0.25">
      <c r="A3037" t="s">
        <v>8</v>
      </c>
      <c r="B3037" t="s">
        <v>110</v>
      </c>
      <c r="C3037" t="s">
        <v>9</v>
      </c>
      <c r="D3037" t="s">
        <v>307</v>
      </c>
      <c r="E3037" t="s">
        <v>257</v>
      </c>
      <c r="F3037" t="s">
        <v>259</v>
      </c>
      <c r="G3037" t="s">
        <v>9</v>
      </c>
      <c r="H3037" s="1">
        <v>65</v>
      </c>
      <c r="I3037" s="1">
        <v>65</v>
      </c>
      <c r="J3037" s="1">
        <v>0.28820960698690001</v>
      </c>
      <c r="K3037" s="1">
        <v>0.28820960698690001</v>
      </c>
      <c r="L3037" t="s">
        <v>9</v>
      </c>
      <c r="M3037" t="s">
        <v>9</v>
      </c>
      <c r="N3037" t="s">
        <v>357</v>
      </c>
    </row>
    <row r="3038" spans="1:14" x14ac:dyDescent="0.25">
      <c r="A3038" t="s">
        <v>8</v>
      </c>
      <c r="B3038" t="s">
        <v>111</v>
      </c>
      <c r="C3038" t="s">
        <v>9</v>
      </c>
      <c r="D3038" t="s">
        <v>146</v>
      </c>
      <c r="E3038" t="s">
        <v>168</v>
      </c>
      <c r="F3038" t="s">
        <v>273</v>
      </c>
      <c r="G3038" t="s">
        <v>9</v>
      </c>
      <c r="H3038" s="1">
        <v>435</v>
      </c>
      <c r="I3038" s="1">
        <v>435</v>
      </c>
      <c r="J3038" s="1">
        <v>0.44421699078812699</v>
      </c>
      <c r="K3038" s="1">
        <v>0.44421699078812699</v>
      </c>
      <c r="L3038" t="s">
        <v>9</v>
      </c>
      <c r="M3038" t="s">
        <v>9</v>
      </c>
      <c r="N3038" t="s">
        <v>357</v>
      </c>
    </row>
    <row r="3039" spans="1:14" x14ac:dyDescent="0.25">
      <c r="A3039" t="s">
        <v>8</v>
      </c>
      <c r="B3039" t="s">
        <v>111</v>
      </c>
      <c r="C3039" t="s">
        <v>9</v>
      </c>
      <c r="D3039" t="s">
        <v>146</v>
      </c>
      <c r="E3039" t="s">
        <v>242</v>
      </c>
      <c r="F3039" t="s">
        <v>236</v>
      </c>
      <c r="G3039" t="s">
        <v>9</v>
      </c>
      <c r="H3039" s="1">
        <v>15</v>
      </c>
      <c r="I3039" s="1">
        <v>15</v>
      </c>
      <c r="J3039" s="1">
        <v>1.5353121801433001E-2</v>
      </c>
      <c r="K3039" s="1">
        <v>1.5353121801433001E-2</v>
      </c>
      <c r="L3039" t="s">
        <v>9</v>
      </c>
      <c r="M3039" t="s">
        <v>9</v>
      </c>
      <c r="N3039" t="s">
        <v>357</v>
      </c>
    </row>
    <row r="3040" spans="1:14" x14ac:dyDescent="0.25">
      <c r="A3040" t="s">
        <v>8</v>
      </c>
      <c r="B3040" t="s">
        <v>111</v>
      </c>
      <c r="C3040" t="s">
        <v>9</v>
      </c>
      <c r="D3040" t="s">
        <v>146</v>
      </c>
      <c r="E3040" t="s">
        <v>242</v>
      </c>
      <c r="F3040" t="s">
        <v>239</v>
      </c>
      <c r="G3040" t="s">
        <v>9</v>
      </c>
      <c r="H3040" s="1">
        <v>325</v>
      </c>
      <c r="I3040" s="1">
        <v>325</v>
      </c>
      <c r="J3040" s="1">
        <v>0.33265097236438101</v>
      </c>
      <c r="K3040" s="1">
        <v>0.33265097236438101</v>
      </c>
      <c r="L3040" t="s">
        <v>9</v>
      </c>
      <c r="M3040" t="s">
        <v>9</v>
      </c>
      <c r="N3040" t="s">
        <v>357</v>
      </c>
    </row>
    <row r="3041" spans="1:14" x14ac:dyDescent="0.25">
      <c r="A3041" t="s">
        <v>8</v>
      </c>
      <c r="B3041" t="s">
        <v>111</v>
      </c>
      <c r="C3041" t="s">
        <v>9</v>
      </c>
      <c r="D3041" t="s">
        <v>146</v>
      </c>
      <c r="E3041" t="s">
        <v>232</v>
      </c>
      <c r="F3041" t="s">
        <v>9</v>
      </c>
      <c r="G3041" t="s">
        <v>9</v>
      </c>
      <c r="H3041" s="1">
        <v>975</v>
      </c>
      <c r="I3041" s="1">
        <v>975</v>
      </c>
      <c r="J3041" s="1">
        <v>1</v>
      </c>
      <c r="K3041" s="1">
        <v>1</v>
      </c>
      <c r="L3041" t="s">
        <v>9</v>
      </c>
      <c r="M3041" t="s">
        <v>9</v>
      </c>
      <c r="N3041" t="s">
        <v>357</v>
      </c>
    </row>
    <row r="3042" spans="1:14" x14ac:dyDescent="0.25">
      <c r="A3042" t="s">
        <v>8</v>
      </c>
      <c r="B3042" t="s">
        <v>111</v>
      </c>
      <c r="C3042" t="s">
        <v>9</v>
      </c>
      <c r="D3042" t="s">
        <v>146</v>
      </c>
      <c r="E3042" t="s">
        <v>180</v>
      </c>
      <c r="F3042" t="s">
        <v>218</v>
      </c>
      <c r="G3042" t="s">
        <v>215</v>
      </c>
      <c r="H3042" s="1">
        <v>855</v>
      </c>
      <c r="I3042" s="1">
        <v>855</v>
      </c>
      <c r="J3042" s="1">
        <v>0.87717502558853599</v>
      </c>
      <c r="K3042" s="1">
        <v>0.87717502558853599</v>
      </c>
      <c r="L3042" t="s">
        <v>9</v>
      </c>
      <c r="M3042" t="s">
        <v>9</v>
      </c>
      <c r="N3042" t="s">
        <v>357</v>
      </c>
    </row>
    <row r="3043" spans="1:14" x14ac:dyDescent="0.25">
      <c r="A3043" t="s">
        <v>8</v>
      </c>
      <c r="B3043" t="s">
        <v>111</v>
      </c>
      <c r="C3043" t="s">
        <v>9</v>
      </c>
      <c r="D3043" t="s">
        <v>146</v>
      </c>
      <c r="E3043" t="s">
        <v>242</v>
      </c>
      <c r="F3043" t="s">
        <v>238</v>
      </c>
      <c r="G3043" t="s">
        <v>9</v>
      </c>
      <c r="H3043" s="1">
        <v>15</v>
      </c>
      <c r="I3043" s="1">
        <v>15</v>
      </c>
      <c r="J3043" s="1">
        <v>1.6376663254861801E-2</v>
      </c>
      <c r="K3043" s="1">
        <v>1.6376663254861801E-2</v>
      </c>
      <c r="L3043" t="s">
        <v>9</v>
      </c>
      <c r="M3043" t="s">
        <v>9</v>
      </c>
      <c r="N3043" t="s">
        <v>357</v>
      </c>
    </row>
    <row r="3044" spans="1:14" x14ac:dyDescent="0.25">
      <c r="A3044" t="s">
        <v>8</v>
      </c>
      <c r="B3044" t="s">
        <v>111</v>
      </c>
      <c r="C3044" t="s">
        <v>9</v>
      </c>
      <c r="D3044" t="s">
        <v>146</v>
      </c>
      <c r="E3044" t="s">
        <v>172</v>
      </c>
      <c r="F3044" t="s">
        <v>9</v>
      </c>
      <c r="G3044" t="s">
        <v>9</v>
      </c>
      <c r="H3044" s="1" t="s">
        <v>9</v>
      </c>
      <c r="I3044" s="1" t="s">
        <v>9</v>
      </c>
      <c r="J3044" s="1" t="s">
        <v>9</v>
      </c>
      <c r="K3044" s="1" t="s">
        <v>9</v>
      </c>
      <c r="L3044">
        <v>7.8333300000000001</v>
      </c>
      <c r="M3044">
        <v>5.5</v>
      </c>
      <c r="N3044" t="s">
        <v>357</v>
      </c>
    </row>
    <row r="3045" spans="1:14" x14ac:dyDescent="0.25">
      <c r="A3045" t="s">
        <v>8</v>
      </c>
      <c r="B3045" t="s">
        <v>111</v>
      </c>
      <c r="C3045" t="s">
        <v>9</v>
      </c>
      <c r="D3045" t="s">
        <v>146</v>
      </c>
      <c r="E3045" t="s">
        <v>10</v>
      </c>
      <c r="F3045" t="s">
        <v>240</v>
      </c>
      <c r="G3045" t="s">
        <v>9</v>
      </c>
      <c r="H3045" s="1">
        <v>1</v>
      </c>
      <c r="I3045" s="1" t="s">
        <v>9</v>
      </c>
      <c r="J3045" s="1" t="s">
        <v>9</v>
      </c>
      <c r="K3045" s="1" t="s">
        <v>9</v>
      </c>
      <c r="L3045" t="s">
        <v>9</v>
      </c>
      <c r="M3045" t="s">
        <v>9</v>
      </c>
      <c r="N3045" t="s">
        <v>357</v>
      </c>
    </row>
    <row r="3046" spans="1:14" x14ac:dyDescent="0.25">
      <c r="A3046" t="s">
        <v>8</v>
      </c>
      <c r="B3046" t="s">
        <v>111</v>
      </c>
      <c r="C3046" t="s">
        <v>9</v>
      </c>
      <c r="D3046" t="s">
        <v>146</v>
      </c>
      <c r="E3046" t="s">
        <v>257</v>
      </c>
      <c r="F3046" t="s">
        <v>261</v>
      </c>
      <c r="G3046" t="s">
        <v>9</v>
      </c>
      <c r="H3046" s="1">
        <v>145</v>
      </c>
      <c r="I3046" s="1">
        <v>145</v>
      </c>
      <c r="J3046" s="1">
        <v>0.147389969293756</v>
      </c>
      <c r="K3046" s="1">
        <v>0.147389969293756</v>
      </c>
      <c r="L3046" t="s">
        <v>9</v>
      </c>
      <c r="M3046" t="s">
        <v>9</v>
      </c>
      <c r="N3046" t="s">
        <v>357</v>
      </c>
    </row>
    <row r="3047" spans="1:14" x14ac:dyDescent="0.25">
      <c r="A3047" t="s">
        <v>8</v>
      </c>
      <c r="B3047" t="s">
        <v>111</v>
      </c>
      <c r="C3047" t="s">
        <v>9</v>
      </c>
      <c r="D3047" t="s">
        <v>146</v>
      </c>
      <c r="E3047" t="s">
        <v>353</v>
      </c>
      <c r="F3047" t="s">
        <v>14</v>
      </c>
      <c r="G3047" t="s">
        <v>9</v>
      </c>
      <c r="H3047" s="1">
        <v>235</v>
      </c>
      <c r="I3047" s="1">
        <v>235</v>
      </c>
      <c r="J3047" s="1">
        <v>0.24053224155578301</v>
      </c>
      <c r="K3047" s="1">
        <v>0.24053224155578301</v>
      </c>
      <c r="L3047" t="s">
        <v>9</v>
      </c>
      <c r="M3047" t="s">
        <v>9</v>
      </c>
      <c r="N3047" t="s">
        <v>357</v>
      </c>
    </row>
    <row r="3048" spans="1:14" x14ac:dyDescent="0.25">
      <c r="A3048" t="s">
        <v>8</v>
      </c>
      <c r="B3048" t="s">
        <v>111</v>
      </c>
      <c r="C3048" t="s">
        <v>9</v>
      </c>
      <c r="D3048" t="s">
        <v>146</v>
      </c>
      <c r="E3048" t="s">
        <v>242</v>
      </c>
      <c r="F3048" t="s">
        <v>237</v>
      </c>
      <c r="G3048" t="s">
        <v>9</v>
      </c>
      <c r="H3048" s="1">
        <v>50</v>
      </c>
      <c r="I3048" s="1">
        <v>50</v>
      </c>
      <c r="J3048" s="1">
        <v>5.2200614124872098E-2</v>
      </c>
      <c r="K3048" s="1">
        <v>5.2200614124872098E-2</v>
      </c>
      <c r="L3048" t="s">
        <v>9</v>
      </c>
      <c r="M3048" t="s">
        <v>9</v>
      </c>
      <c r="N3048" t="s">
        <v>357</v>
      </c>
    </row>
    <row r="3049" spans="1:14" x14ac:dyDescent="0.25">
      <c r="A3049" t="s">
        <v>8</v>
      </c>
      <c r="B3049" t="s">
        <v>111</v>
      </c>
      <c r="C3049" t="s">
        <v>9</v>
      </c>
      <c r="D3049" t="s">
        <v>146</v>
      </c>
      <c r="E3049" t="s">
        <v>166</v>
      </c>
      <c r="F3049" t="s">
        <v>254</v>
      </c>
      <c r="G3049" t="s">
        <v>9</v>
      </c>
      <c r="H3049" s="1">
        <v>-1</v>
      </c>
      <c r="I3049" s="1">
        <v>0</v>
      </c>
      <c r="J3049" s="1">
        <v>-0.01</v>
      </c>
      <c r="K3049" s="1">
        <v>0</v>
      </c>
      <c r="L3049" t="s">
        <v>9</v>
      </c>
      <c r="M3049" t="s">
        <v>9</v>
      </c>
      <c r="N3049" t="s">
        <v>357</v>
      </c>
    </row>
    <row r="3050" spans="1:14" x14ac:dyDescent="0.25">
      <c r="A3050" t="s">
        <v>8</v>
      </c>
      <c r="B3050" t="s">
        <v>111</v>
      </c>
      <c r="C3050" t="s">
        <v>9</v>
      </c>
      <c r="D3050" t="s">
        <v>146</v>
      </c>
      <c r="E3050" t="s">
        <v>257</v>
      </c>
      <c r="F3050" t="s">
        <v>262</v>
      </c>
      <c r="G3050" t="s">
        <v>9</v>
      </c>
      <c r="H3050" s="1">
        <v>30</v>
      </c>
      <c r="I3050" s="1">
        <v>30</v>
      </c>
      <c r="J3050" s="1">
        <v>3.0706243602865901E-2</v>
      </c>
      <c r="K3050" s="1">
        <v>3.0706243602865901E-2</v>
      </c>
      <c r="L3050" t="s">
        <v>9</v>
      </c>
      <c r="M3050" t="s">
        <v>9</v>
      </c>
      <c r="N3050" t="s">
        <v>357</v>
      </c>
    </row>
    <row r="3051" spans="1:14" x14ac:dyDescent="0.25">
      <c r="A3051" t="s">
        <v>8</v>
      </c>
      <c r="B3051" t="s">
        <v>111</v>
      </c>
      <c r="C3051" t="s">
        <v>9</v>
      </c>
      <c r="D3051" t="s">
        <v>146</v>
      </c>
      <c r="E3051" t="s">
        <v>353</v>
      </c>
      <c r="F3051" t="s">
        <v>228</v>
      </c>
      <c r="G3051" t="s">
        <v>9</v>
      </c>
      <c r="H3051" s="1">
        <v>135</v>
      </c>
      <c r="I3051" s="1">
        <v>135</v>
      </c>
      <c r="J3051" s="1">
        <v>0.13817809621289701</v>
      </c>
      <c r="K3051" s="1">
        <v>0.13817809621289701</v>
      </c>
      <c r="L3051" t="s">
        <v>9</v>
      </c>
      <c r="M3051" t="s">
        <v>9</v>
      </c>
      <c r="N3051" t="s">
        <v>357</v>
      </c>
    </row>
    <row r="3052" spans="1:14" x14ac:dyDescent="0.25">
      <c r="A3052" t="s">
        <v>8</v>
      </c>
      <c r="B3052" t="s">
        <v>111</v>
      </c>
      <c r="C3052" t="s">
        <v>9</v>
      </c>
      <c r="D3052" t="s">
        <v>146</v>
      </c>
      <c r="E3052" t="s">
        <v>257</v>
      </c>
      <c r="F3052" t="s">
        <v>228</v>
      </c>
      <c r="G3052" t="s">
        <v>9</v>
      </c>
      <c r="H3052" s="1">
        <v>-1</v>
      </c>
      <c r="I3052" s="1">
        <v>0</v>
      </c>
      <c r="J3052" s="1">
        <v>-0.01</v>
      </c>
      <c r="K3052" s="1">
        <v>0</v>
      </c>
      <c r="L3052" t="s">
        <v>9</v>
      </c>
      <c r="M3052" t="s">
        <v>9</v>
      </c>
      <c r="N3052" t="s">
        <v>357</v>
      </c>
    </row>
    <row r="3053" spans="1:14" x14ac:dyDescent="0.25">
      <c r="A3053" t="s">
        <v>8</v>
      </c>
      <c r="B3053" t="s">
        <v>111</v>
      </c>
      <c r="C3053" t="s">
        <v>9</v>
      </c>
      <c r="D3053" t="s">
        <v>146</v>
      </c>
      <c r="E3053" t="s">
        <v>257</v>
      </c>
      <c r="F3053" t="s">
        <v>340</v>
      </c>
      <c r="G3053" t="s">
        <v>9</v>
      </c>
      <c r="H3053" s="1">
        <v>50</v>
      </c>
      <c r="I3053" s="1">
        <v>50</v>
      </c>
      <c r="J3053" s="1">
        <v>5.3224155578300902E-2</v>
      </c>
      <c r="K3053" s="1">
        <v>5.3224155578300902E-2</v>
      </c>
      <c r="L3053" t="s">
        <v>9</v>
      </c>
      <c r="M3053" t="s">
        <v>9</v>
      </c>
      <c r="N3053" t="s">
        <v>357</v>
      </c>
    </row>
    <row r="3054" spans="1:14" x14ac:dyDescent="0.25">
      <c r="A3054" t="s">
        <v>8</v>
      </c>
      <c r="B3054" t="s">
        <v>111</v>
      </c>
      <c r="C3054" t="s">
        <v>9</v>
      </c>
      <c r="D3054" t="s">
        <v>146</v>
      </c>
      <c r="E3054" t="s">
        <v>242</v>
      </c>
      <c r="F3054" t="s">
        <v>234</v>
      </c>
      <c r="G3054" t="s">
        <v>9</v>
      </c>
      <c r="H3054" s="1">
        <v>395</v>
      </c>
      <c r="I3054" s="1">
        <v>395</v>
      </c>
      <c r="J3054" s="1">
        <v>0.40429887410440102</v>
      </c>
      <c r="K3054" s="1">
        <v>0.40429887410440102</v>
      </c>
      <c r="L3054" t="s">
        <v>9</v>
      </c>
      <c r="M3054" t="s">
        <v>9</v>
      </c>
      <c r="N3054" t="s">
        <v>357</v>
      </c>
    </row>
    <row r="3055" spans="1:14" x14ac:dyDescent="0.25">
      <c r="A3055" t="s">
        <v>8</v>
      </c>
      <c r="B3055" t="s">
        <v>111</v>
      </c>
      <c r="C3055" t="s">
        <v>9</v>
      </c>
      <c r="D3055" t="s">
        <v>146</v>
      </c>
      <c r="E3055" t="s">
        <v>168</v>
      </c>
      <c r="F3055" t="s">
        <v>272</v>
      </c>
      <c r="G3055" t="s">
        <v>9</v>
      </c>
      <c r="H3055" s="1">
        <v>55</v>
      </c>
      <c r="I3055" s="1">
        <v>55</v>
      </c>
      <c r="J3055" s="1">
        <v>5.6294779938587503E-2</v>
      </c>
      <c r="K3055" s="1">
        <v>5.6294779938587503E-2</v>
      </c>
      <c r="L3055" t="s">
        <v>9</v>
      </c>
      <c r="M3055" t="s">
        <v>9</v>
      </c>
      <c r="N3055" t="s">
        <v>357</v>
      </c>
    </row>
    <row r="3056" spans="1:14" x14ac:dyDescent="0.25">
      <c r="A3056" t="s">
        <v>8</v>
      </c>
      <c r="B3056" t="s">
        <v>111</v>
      </c>
      <c r="C3056" t="s">
        <v>9</v>
      </c>
      <c r="D3056" t="s">
        <v>146</v>
      </c>
      <c r="E3056" t="s">
        <v>242</v>
      </c>
      <c r="F3056" t="s">
        <v>248</v>
      </c>
      <c r="G3056" t="s">
        <v>9</v>
      </c>
      <c r="H3056" s="1">
        <v>40</v>
      </c>
      <c r="I3056" s="1">
        <v>40</v>
      </c>
      <c r="J3056" s="1">
        <v>3.9918116683725698E-2</v>
      </c>
      <c r="K3056" s="1">
        <v>3.9918116683725698E-2</v>
      </c>
      <c r="L3056" t="s">
        <v>9</v>
      </c>
      <c r="M3056" t="s">
        <v>9</v>
      </c>
      <c r="N3056" t="s">
        <v>357</v>
      </c>
    </row>
    <row r="3057" spans="1:14" x14ac:dyDescent="0.25">
      <c r="A3057" t="s">
        <v>8</v>
      </c>
      <c r="B3057" t="s">
        <v>111</v>
      </c>
      <c r="C3057" t="s">
        <v>9</v>
      </c>
      <c r="D3057" t="s">
        <v>146</v>
      </c>
      <c r="E3057" t="s">
        <v>257</v>
      </c>
      <c r="F3057" t="s">
        <v>280</v>
      </c>
      <c r="G3057" t="s">
        <v>9</v>
      </c>
      <c r="H3057" s="1">
        <v>-1</v>
      </c>
      <c r="I3057" s="1">
        <v>0</v>
      </c>
      <c r="J3057" s="1">
        <v>-0.01</v>
      </c>
      <c r="K3057" s="1">
        <v>0</v>
      </c>
      <c r="L3057" t="s">
        <v>9</v>
      </c>
      <c r="M3057" t="s">
        <v>9</v>
      </c>
      <c r="N3057" t="s">
        <v>357</v>
      </c>
    </row>
    <row r="3058" spans="1:14" x14ac:dyDescent="0.25">
      <c r="A3058" t="s">
        <v>8</v>
      </c>
      <c r="B3058" t="s">
        <v>111</v>
      </c>
      <c r="C3058" t="s">
        <v>9</v>
      </c>
      <c r="D3058" t="s">
        <v>146</v>
      </c>
      <c r="E3058" t="s">
        <v>229</v>
      </c>
      <c r="F3058" t="s">
        <v>230</v>
      </c>
      <c r="G3058" t="s">
        <v>9</v>
      </c>
      <c r="H3058" s="1">
        <v>135</v>
      </c>
      <c r="I3058" s="1">
        <v>135</v>
      </c>
      <c r="J3058" s="1">
        <v>0.13817809621289701</v>
      </c>
      <c r="K3058" s="1">
        <v>0.13817809621289701</v>
      </c>
      <c r="L3058" t="s">
        <v>9</v>
      </c>
      <c r="M3058" t="s">
        <v>9</v>
      </c>
      <c r="N3058" t="s">
        <v>357</v>
      </c>
    </row>
    <row r="3059" spans="1:14" x14ac:dyDescent="0.25">
      <c r="A3059" t="s">
        <v>8</v>
      </c>
      <c r="B3059" t="s">
        <v>111</v>
      </c>
      <c r="C3059" t="s">
        <v>9</v>
      </c>
      <c r="D3059" t="s">
        <v>146</v>
      </c>
      <c r="E3059" t="s">
        <v>180</v>
      </c>
      <c r="F3059" t="s">
        <v>219</v>
      </c>
      <c r="G3059" t="s">
        <v>216</v>
      </c>
      <c r="H3059" s="1">
        <v>120</v>
      </c>
      <c r="I3059" s="1">
        <v>120</v>
      </c>
      <c r="J3059" s="1">
        <v>0.12282497441146401</v>
      </c>
      <c r="K3059" s="1">
        <v>0.12282497441146401</v>
      </c>
      <c r="L3059" t="s">
        <v>9</v>
      </c>
      <c r="M3059" t="s">
        <v>9</v>
      </c>
      <c r="N3059" t="s">
        <v>357</v>
      </c>
    </row>
    <row r="3060" spans="1:14" x14ac:dyDescent="0.25">
      <c r="A3060" t="s">
        <v>8</v>
      </c>
      <c r="B3060" t="s">
        <v>111</v>
      </c>
      <c r="C3060" t="s">
        <v>9</v>
      </c>
      <c r="D3060" t="s">
        <v>146</v>
      </c>
      <c r="E3060" t="s">
        <v>229</v>
      </c>
      <c r="F3060" t="s">
        <v>231</v>
      </c>
      <c r="G3060" t="s">
        <v>9</v>
      </c>
      <c r="H3060" s="1">
        <v>710</v>
      </c>
      <c r="I3060" s="1">
        <v>710</v>
      </c>
      <c r="J3060" s="1">
        <v>0.72466734902763597</v>
      </c>
      <c r="K3060" s="1">
        <v>0.72466734902763597</v>
      </c>
      <c r="L3060" t="s">
        <v>9</v>
      </c>
      <c r="M3060" t="s">
        <v>9</v>
      </c>
      <c r="N3060" t="s">
        <v>357</v>
      </c>
    </row>
    <row r="3061" spans="1:14" x14ac:dyDescent="0.25">
      <c r="A3061" t="s">
        <v>8</v>
      </c>
      <c r="B3061" t="s">
        <v>111</v>
      </c>
      <c r="C3061" t="s">
        <v>9</v>
      </c>
      <c r="D3061" t="s">
        <v>146</v>
      </c>
      <c r="E3061" t="s">
        <v>257</v>
      </c>
      <c r="F3061" t="s">
        <v>260</v>
      </c>
      <c r="G3061" t="s">
        <v>9</v>
      </c>
      <c r="H3061" s="1">
        <v>280</v>
      </c>
      <c r="I3061" s="1">
        <v>280</v>
      </c>
      <c r="J3061" s="1">
        <v>0.284544524053224</v>
      </c>
      <c r="K3061" s="1">
        <v>0.284544524053224</v>
      </c>
      <c r="L3061" t="s">
        <v>9</v>
      </c>
      <c r="M3061" t="s">
        <v>9</v>
      </c>
      <c r="N3061" t="s">
        <v>357</v>
      </c>
    </row>
    <row r="3062" spans="1:14" x14ac:dyDescent="0.25">
      <c r="A3062" t="s">
        <v>8</v>
      </c>
      <c r="B3062" t="s">
        <v>111</v>
      </c>
      <c r="C3062" t="s">
        <v>9</v>
      </c>
      <c r="D3062" t="s">
        <v>146</v>
      </c>
      <c r="E3062" t="s">
        <v>229</v>
      </c>
      <c r="F3062" t="s">
        <v>248</v>
      </c>
      <c r="G3062" t="s">
        <v>9</v>
      </c>
      <c r="H3062" s="1">
        <v>20</v>
      </c>
      <c r="I3062">
        <v>20</v>
      </c>
      <c r="J3062">
        <v>2.14943705220061E-2</v>
      </c>
      <c r="K3062">
        <v>2.14943705220061E-2</v>
      </c>
      <c r="L3062" t="s">
        <v>9</v>
      </c>
      <c r="M3062" t="s">
        <v>9</v>
      </c>
      <c r="N3062" t="s">
        <v>357</v>
      </c>
    </row>
    <row r="3063" spans="1:14" x14ac:dyDescent="0.25">
      <c r="A3063" t="s">
        <v>8</v>
      </c>
      <c r="B3063" t="s">
        <v>111</v>
      </c>
      <c r="C3063" t="s">
        <v>9</v>
      </c>
      <c r="D3063" t="s">
        <v>146</v>
      </c>
      <c r="E3063" t="s">
        <v>168</v>
      </c>
      <c r="F3063" t="s">
        <v>274</v>
      </c>
      <c r="G3063" t="s">
        <v>9</v>
      </c>
      <c r="H3063">
        <v>120</v>
      </c>
      <c r="I3063">
        <v>120</v>
      </c>
      <c r="J3063">
        <v>0.121801432958035</v>
      </c>
      <c r="K3063">
        <v>0.121801432958035</v>
      </c>
      <c r="L3063" s="1" t="s">
        <v>9</v>
      </c>
      <c r="M3063" s="1" t="s">
        <v>9</v>
      </c>
      <c r="N3063" t="s">
        <v>357</v>
      </c>
    </row>
    <row r="3064" spans="1:14" x14ac:dyDescent="0.25">
      <c r="A3064" t="s">
        <v>8</v>
      </c>
      <c r="B3064" t="s">
        <v>111</v>
      </c>
      <c r="C3064" t="s">
        <v>9</v>
      </c>
      <c r="D3064" t="s">
        <v>146</v>
      </c>
      <c r="E3064" t="s">
        <v>353</v>
      </c>
      <c r="F3064" t="s">
        <v>13</v>
      </c>
      <c r="G3064" t="s">
        <v>9</v>
      </c>
      <c r="H3064">
        <v>25</v>
      </c>
      <c r="I3064">
        <v>25</v>
      </c>
      <c r="J3064">
        <v>2.5588536335721598E-2</v>
      </c>
      <c r="K3064">
        <v>2.5588536335721598E-2</v>
      </c>
      <c r="L3064" s="1" t="s">
        <v>9</v>
      </c>
      <c r="M3064" s="1" t="s">
        <v>9</v>
      </c>
      <c r="N3064" t="s">
        <v>357</v>
      </c>
    </row>
    <row r="3065" spans="1:14" x14ac:dyDescent="0.25">
      <c r="A3065" t="s">
        <v>8</v>
      </c>
      <c r="B3065" t="s">
        <v>111</v>
      </c>
      <c r="C3065" t="s">
        <v>9</v>
      </c>
      <c r="D3065" t="s">
        <v>146</v>
      </c>
      <c r="E3065" t="s">
        <v>168</v>
      </c>
      <c r="F3065" t="s">
        <v>248</v>
      </c>
      <c r="G3065" t="s">
        <v>9</v>
      </c>
      <c r="H3065" s="1">
        <v>-1</v>
      </c>
      <c r="I3065" s="1">
        <v>0</v>
      </c>
      <c r="J3065" s="1">
        <v>-0.01</v>
      </c>
      <c r="K3065" s="1">
        <v>0</v>
      </c>
      <c r="L3065" t="s">
        <v>9</v>
      </c>
      <c r="M3065" t="s">
        <v>9</v>
      </c>
      <c r="N3065" t="s">
        <v>357</v>
      </c>
    </row>
    <row r="3066" spans="1:14" x14ac:dyDescent="0.25">
      <c r="A3066" t="s">
        <v>8</v>
      </c>
      <c r="B3066" t="s">
        <v>111</v>
      </c>
      <c r="C3066" t="s">
        <v>9</v>
      </c>
      <c r="D3066" t="s">
        <v>146</v>
      </c>
      <c r="E3066" t="s">
        <v>166</v>
      </c>
      <c r="F3066" t="s">
        <v>253</v>
      </c>
      <c r="G3066" t="s">
        <v>9</v>
      </c>
      <c r="H3066" s="1">
        <v>155</v>
      </c>
      <c r="I3066" s="1">
        <v>155</v>
      </c>
      <c r="J3066" s="1">
        <v>0.15967246673490301</v>
      </c>
      <c r="K3066" s="1">
        <v>0.15967246673490301</v>
      </c>
      <c r="L3066" t="s">
        <v>9</v>
      </c>
      <c r="M3066" t="s">
        <v>9</v>
      </c>
      <c r="N3066" t="s">
        <v>357</v>
      </c>
    </row>
    <row r="3067" spans="1:14" x14ac:dyDescent="0.25">
      <c r="A3067" t="s">
        <v>8</v>
      </c>
      <c r="B3067" t="s">
        <v>111</v>
      </c>
      <c r="C3067" t="s">
        <v>9</v>
      </c>
      <c r="D3067" t="s">
        <v>146</v>
      </c>
      <c r="E3067" t="s">
        <v>353</v>
      </c>
      <c r="F3067" t="s">
        <v>16</v>
      </c>
      <c r="G3067" t="s">
        <v>9</v>
      </c>
      <c r="H3067" s="1">
        <v>540</v>
      </c>
      <c r="I3067" s="1">
        <v>540</v>
      </c>
      <c r="J3067" s="1">
        <v>0.55168884339815805</v>
      </c>
      <c r="K3067" s="1">
        <v>0.55168884339815805</v>
      </c>
      <c r="L3067" t="s">
        <v>9</v>
      </c>
      <c r="M3067" t="s">
        <v>9</v>
      </c>
      <c r="N3067" t="s">
        <v>357</v>
      </c>
    </row>
    <row r="3068" spans="1:14" x14ac:dyDescent="0.25">
      <c r="A3068" t="s">
        <v>8</v>
      </c>
      <c r="B3068" t="s">
        <v>111</v>
      </c>
      <c r="C3068" t="s">
        <v>9</v>
      </c>
      <c r="D3068" t="s">
        <v>146</v>
      </c>
      <c r="E3068" t="s">
        <v>166</v>
      </c>
      <c r="F3068" t="s">
        <v>167</v>
      </c>
      <c r="G3068" t="s">
        <v>9</v>
      </c>
      <c r="H3068" s="1">
        <v>35</v>
      </c>
      <c r="I3068" s="1">
        <v>35</v>
      </c>
      <c r="J3068" s="1">
        <v>3.3776867963152497E-2</v>
      </c>
      <c r="K3068" s="1">
        <v>3.3776867963152497E-2</v>
      </c>
      <c r="L3068" t="s">
        <v>9</v>
      </c>
      <c r="M3068" t="s">
        <v>9</v>
      </c>
      <c r="N3068" t="s">
        <v>357</v>
      </c>
    </row>
    <row r="3069" spans="1:14" x14ac:dyDescent="0.25">
      <c r="A3069" t="s">
        <v>8</v>
      </c>
      <c r="B3069" t="s">
        <v>111</v>
      </c>
      <c r="C3069" t="s">
        <v>9</v>
      </c>
      <c r="D3069" t="s">
        <v>146</v>
      </c>
      <c r="E3069" t="s">
        <v>180</v>
      </c>
      <c r="F3069" t="s">
        <v>228</v>
      </c>
      <c r="G3069" t="s">
        <v>228</v>
      </c>
      <c r="H3069" s="1">
        <v>-1</v>
      </c>
      <c r="I3069" s="1">
        <v>0</v>
      </c>
      <c r="J3069" s="1">
        <v>-0.01</v>
      </c>
      <c r="K3069" s="1">
        <v>0</v>
      </c>
      <c r="L3069" t="s">
        <v>9</v>
      </c>
      <c r="M3069" t="s">
        <v>9</v>
      </c>
      <c r="N3069" t="s">
        <v>357</v>
      </c>
    </row>
    <row r="3070" spans="1:14" x14ac:dyDescent="0.25">
      <c r="A3070" t="s">
        <v>8</v>
      </c>
      <c r="B3070" t="s">
        <v>111</v>
      </c>
      <c r="C3070" t="s">
        <v>9</v>
      </c>
      <c r="D3070" t="s">
        <v>146</v>
      </c>
      <c r="E3070" t="s">
        <v>257</v>
      </c>
      <c r="F3070" t="s">
        <v>259</v>
      </c>
      <c r="G3070" t="s">
        <v>9</v>
      </c>
      <c r="H3070" s="1">
        <v>285</v>
      </c>
      <c r="I3070" s="1">
        <v>285</v>
      </c>
      <c r="J3070" s="1">
        <v>0.29068577277379698</v>
      </c>
      <c r="K3070" s="1">
        <v>0.29068577277379698</v>
      </c>
      <c r="L3070" t="s">
        <v>9</v>
      </c>
      <c r="M3070" t="s">
        <v>9</v>
      </c>
      <c r="N3070" t="s">
        <v>357</v>
      </c>
    </row>
    <row r="3071" spans="1:14" x14ac:dyDescent="0.25">
      <c r="A3071" t="s">
        <v>8</v>
      </c>
      <c r="B3071" t="s">
        <v>111</v>
      </c>
      <c r="C3071" t="s">
        <v>9</v>
      </c>
      <c r="D3071" t="s">
        <v>146</v>
      </c>
      <c r="E3071" t="s">
        <v>257</v>
      </c>
      <c r="F3071" t="s">
        <v>258</v>
      </c>
      <c r="G3071" t="s">
        <v>9</v>
      </c>
      <c r="H3071" s="1">
        <v>185</v>
      </c>
      <c r="I3071" s="1">
        <v>185</v>
      </c>
      <c r="J3071" s="1">
        <v>0.19140225179119799</v>
      </c>
      <c r="K3071" s="1">
        <v>0.19140225179119799</v>
      </c>
      <c r="L3071" t="s">
        <v>9</v>
      </c>
      <c r="M3071" t="s">
        <v>9</v>
      </c>
      <c r="N3071" t="s">
        <v>357</v>
      </c>
    </row>
    <row r="3072" spans="1:14" x14ac:dyDescent="0.25">
      <c r="A3072" t="s">
        <v>8</v>
      </c>
      <c r="B3072" t="s">
        <v>111</v>
      </c>
      <c r="C3072" t="s">
        <v>9</v>
      </c>
      <c r="D3072" t="s">
        <v>146</v>
      </c>
      <c r="E3072" t="s">
        <v>166</v>
      </c>
      <c r="F3072" t="s">
        <v>169</v>
      </c>
      <c r="G3072" t="s">
        <v>9</v>
      </c>
      <c r="H3072" s="1">
        <v>650</v>
      </c>
      <c r="I3072" s="1">
        <v>650</v>
      </c>
      <c r="J3072" s="1">
        <v>0.66734902763561899</v>
      </c>
      <c r="K3072" s="1">
        <v>0.66734902763561899</v>
      </c>
      <c r="L3072" t="s">
        <v>9</v>
      </c>
      <c r="M3072" t="s">
        <v>9</v>
      </c>
      <c r="N3072" t="s">
        <v>357</v>
      </c>
    </row>
    <row r="3073" spans="1:14" x14ac:dyDescent="0.25">
      <c r="A3073" t="s">
        <v>8</v>
      </c>
      <c r="B3073" t="s">
        <v>111</v>
      </c>
      <c r="C3073" t="s">
        <v>9</v>
      </c>
      <c r="D3073" t="s">
        <v>146</v>
      </c>
      <c r="E3073" t="s">
        <v>166</v>
      </c>
      <c r="F3073" t="s">
        <v>252</v>
      </c>
      <c r="G3073" t="s">
        <v>9</v>
      </c>
      <c r="H3073" s="1">
        <v>40</v>
      </c>
      <c r="I3073" s="1">
        <v>40</v>
      </c>
      <c r="J3073" s="1">
        <v>3.9918116683725698E-2</v>
      </c>
      <c r="K3073" s="1">
        <v>3.9918116683725698E-2</v>
      </c>
      <c r="L3073" t="s">
        <v>9</v>
      </c>
      <c r="M3073" t="s">
        <v>9</v>
      </c>
      <c r="N3073" t="s">
        <v>357</v>
      </c>
    </row>
    <row r="3074" spans="1:14" x14ac:dyDescent="0.25">
      <c r="A3074" t="s">
        <v>8</v>
      </c>
      <c r="B3074" t="s">
        <v>111</v>
      </c>
      <c r="C3074" t="s">
        <v>9</v>
      </c>
      <c r="D3074" t="s">
        <v>146</v>
      </c>
      <c r="E3074" t="s">
        <v>166</v>
      </c>
      <c r="F3074" t="s">
        <v>171</v>
      </c>
      <c r="G3074" t="s">
        <v>9</v>
      </c>
      <c r="H3074" s="1">
        <v>25</v>
      </c>
      <c r="I3074" s="1">
        <v>25</v>
      </c>
      <c r="J3074" s="1">
        <v>2.7635619242579301E-2</v>
      </c>
      <c r="K3074" s="1">
        <v>2.7635619242579301E-2</v>
      </c>
      <c r="L3074" t="s">
        <v>9</v>
      </c>
      <c r="M3074" t="s">
        <v>9</v>
      </c>
      <c r="N3074" t="s">
        <v>357</v>
      </c>
    </row>
    <row r="3075" spans="1:14" x14ac:dyDescent="0.25">
      <c r="A3075" t="s">
        <v>8</v>
      </c>
      <c r="B3075" t="s">
        <v>111</v>
      </c>
      <c r="C3075" t="s">
        <v>9</v>
      </c>
      <c r="D3075" t="s">
        <v>146</v>
      </c>
      <c r="E3075" t="s">
        <v>166</v>
      </c>
      <c r="F3075" t="s">
        <v>248</v>
      </c>
      <c r="G3075" t="s">
        <v>9</v>
      </c>
      <c r="H3075" s="1">
        <v>-1</v>
      </c>
      <c r="I3075" s="1">
        <v>0</v>
      </c>
      <c r="J3075" s="1">
        <v>-0.01</v>
      </c>
      <c r="K3075" s="1">
        <v>0</v>
      </c>
      <c r="L3075" t="s">
        <v>9</v>
      </c>
      <c r="M3075" t="s">
        <v>9</v>
      </c>
      <c r="N3075" t="s">
        <v>357</v>
      </c>
    </row>
    <row r="3076" spans="1:14" x14ac:dyDescent="0.25">
      <c r="A3076" t="s">
        <v>8</v>
      </c>
      <c r="B3076" t="s">
        <v>111</v>
      </c>
      <c r="C3076" t="s">
        <v>9</v>
      </c>
      <c r="D3076" t="s">
        <v>146</v>
      </c>
      <c r="E3076" t="s">
        <v>229</v>
      </c>
      <c r="F3076" t="s">
        <v>217</v>
      </c>
      <c r="G3076" t="s">
        <v>9</v>
      </c>
      <c r="H3076" s="1">
        <v>115</v>
      </c>
      <c r="I3076" s="1">
        <v>115</v>
      </c>
      <c r="J3076" s="1">
        <v>0.11566018423746199</v>
      </c>
      <c r="K3076" s="1">
        <v>0.11566018423746199</v>
      </c>
      <c r="L3076" t="s">
        <v>9</v>
      </c>
      <c r="M3076" t="s">
        <v>9</v>
      </c>
      <c r="N3076" t="s">
        <v>357</v>
      </c>
    </row>
    <row r="3077" spans="1:14" x14ac:dyDescent="0.25">
      <c r="A3077" t="s">
        <v>8</v>
      </c>
      <c r="B3077" t="s">
        <v>111</v>
      </c>
      <c r="C3077" t="s">
        <v>9</v>
      </c>
      <c r="D3077" t="s">
        <v>146</v>
      </c>
      <c r="E3077" t="s">
        <v>166</v>
      </c>
      <c r="F3077" t="s">
        <v>170</v>
      </c>
      <c r="G3077" t="s">
        <v>9</v>
      </c>
      <c r="H3077" s="1">
        <v>70</v>
      </c>
      <c r="I3077" s="1">
        <v>70</v>
      </c>
      <c r="J3077" s="1">
        <v>7.0624360286591595E-2</v>
      </c>
      <c r="K3077" s="1">
        <v>7.0624360286591595E-2</v>
      </c>
      <c r="L3077" t="s">
        <v>9</v>
      </c>
      <c r="M3077" t="s">
        <v>9</v>
      </c>
      <c r="N3077" t="s">
        <v>357</v>
      </c>
    </row>
    <row r="3078" spans="1:14" x14ac:dyDescent="0.25">
      <c r="A3078" t="s">
        <v>8</v>
      </c>
      <c r="B3078" t="s">
        <v>111</v>
      </c>
      <c r="C3078" t="s">
        <v>9</v>
      </c>
      <c r="D3078" t="s">
        <v>146</v>
      </c>
      <c r="E3078" t="s">
        <v>168</v>
      </c>
      <c r="F3078" t="s">
        <v>271</v>
      </c>
      <c r="G3078" t="s">
        <v>9</v>
      </c>
      <c r="H3078" s="1">
        <v>370</v>
      </c>
      <c r="I3078" s="1">
        <v>370</v>
      </c>
      <c r="J3078" s="1">
        <v>0.37768679631525098</v>
      </c>
      <c r="K3078" s="1">
        <v>0.37768679631525098</v>
      </c>
      <c r="L3078" t="s">
        <v>9</v>
      </c>
      <c r="M3078" t="s">
        <v>9</v>
      </c>
      <c r="N3078" t="s">
        <v>357</v>
      </c>
    </row>
    <row r="3079" spans="1:14" x14ac:dyDescent="0.25">
      <c r="A3079" t="s">
        <v>8</v>
      </c>
      <c r="B3079" t="s">
        <v>111</v>
      </c>
      <c r="C3079" t="s">
        <v>9</v>
      </c>
      <c r="D3079" t="s">
        <v>146</v>
      </c>
      <c r="E3079" t="s">
        <v>242</v>
      </c>
      <c r="F3079" t="s">
        <v>235</v>
      </c>
      <c r="G3079" t="s">
        <v>9</v>
      </c>
      <c r="H3079" s="1">
        <v>135</v>
      </c>
      <c r="I3079" s="1">
        <v>135</v>
      </c>
      <c r="J3079" s="1">
        <v>0.13920163766632501</v>
      </c>
      <c r="K3079" s="1">
        <v>0.13920163766632501</v>
      </c>
      <c r="L3079" t="s">
        <v>9</v>
      </c>
      <c r="M3079" t="s">
        <v>9</v>
      </c>
      <c r="N3079" t="s">
        <v>357</v>
      </c>
    </row>
    <row r="3080" spans="1:14" x14ac:dyDescent="0.25">
      <c r="A3080" t="s">
        <v>8</v>
      </c>
      <c r="B3080" t="s">
        <v>111</v>
      </c>
      <c r="C3080" t="s">
        <v>9</v>
      </c>
      <c r="D3080" t="s">
        <v>146</v>
      </c>
      <c r="E3080" t="s">
        <v>353</v>
      </c>
      <c r="F3080" t="s">
        <v>15</v>
      </c>
      <c r="G3080" t="s">
        <v>9</v>
      </c>
      <c r="H3080" s="1">
        <v>45</v>
      </c>
      <c r="I3080" s="1">
        <v>45</v>
      </c>
      <c r="J3080" s="1">
        <v>4.4012282497441102E-2</v>
      </c>
      <c r="K3080" s="1">
        <v>4.4012282497441102E-2</v>
      </c>
      <c r="L3080" t="s">
        <v>9</v>
      </c>
      <c r="M3080" t="s">
        <v>9</v>
      </c>
      <c r="N3080" t="s">
        <v>357</v>
      </c>
    </row>
    <row r="3081" spans="1:14" x14ac:dyDescent="0.25">
      <c r="A3081" t="s">
        <v>8</v>
      </c>
      <c r="B3081" t="s">
        <v>111</v>
      </c>
      <c r="C3081" t="s">
        <v>9</v>
      </c>
      <c r="D3081" t="s">
        <v>146</v>
      </c>
      <c r="E3081" t="s">
        <v>165</v>
      </c>
      <c r="F3081" t="s">
        <v>9</v>
      </c>
      <c r="G3081" t="s">
        <v>9</v>
      </c>
      <c r="H3081" s="1" t="s">
        <v>9</v>
      </c>
      <c r="I3081" s="1" t="s">
        <v>9</v>
      </c>
      <c r="J3081" s="1" t="s">
        <v>9</v>
      </c>
      <c r="K3081" s="1" t="s">
        <v>9</v>
      </c>
      <c r="L3081">
        <v>28.898669999999999</v>
      </c>
      <c r="M3081">
        <v>29</v>
      </c>
      <c r="N3081" t="s">
        <v>357</v>
      </c>
    </row>
    <row r="3082" spans="1:14" x14ac:dyDescent="0.25">
      <c r="A3082" t="s">
        <v>8</v>
      </c>
      <c r="B3082" t="s">
        <v>112</v>
      </c>
      <c r="C3082" t="s">
        <v>9</v>
      </c>
      <c r="D3082" t="s">
        <v>147</v>
      </c>
      <c r="E3082" t="s">
        <v>172</v>
      </c>
      <c r="F3082" t="s">
        <v>9</v>
      </c>
      <c r="G3082" t="s">
        <v>9</v>
      </c>
      <c r="H3082" s="1" t="s">
        <v>9</v>
      </c>
      <c r="I3082" s="1" t="s">
        <v>9</v>
      </c>
      <c r="J3082" s="1" t="s">
        <v>9</v>
      </c>
      <c r="K3082" s="1" t="s">
        <v>9</v>
      </c>
      <c r="L3082">
        <v>8.3333300000000001</v>
      </c>
      <c r="M3082">
        <v>7</v>
      </c>
      <c r="N3082" t="s">
        <v>357</v>
      </c>
    </row>
    <row r="3083" spans="1:14" x14ac:dyDescent="0.25">
      <c r="A3083" t="s">
        <v>8</v>
      </c>
      <c r="B3083" t="s">
        <v>112</v>
      </c>
      <c r="C3083" t="s">
        <v>9</v>
      </c>
      <c r="D3083" t="s">
        <v>147</v>
      </c>
      <c r="E3083" t="s">
        <v>165</v>
      </c>
      <c r="F3083" t="s">
        <v>9</v>
      </c>
      <c r="G3083" t="s">
        <v>9</v>
      </c>
      <c r="H3083" s="1" t="s">
        <v>9</v>
      </c>
      <c r="I3083" s="1" t="s">
        <v>9</v>
      </c>
      <c r="J3083" s="1" t="s">
        <v>9</v>
      </c>
      <c r="K3083" s="1" t="s">
        <v>9</v>
      </c>
      <c r="L3083">
        <v>28.500900000000001</v>
      </c>
      <c r="M3083">
        <v>29</v>
      </c>
      <c r="N3083" t="s">
        <v>357</v>
      </c>
    </row>
    <row r="3084" spans="1:14" x14ac:dyDescent="0.25">
      <c r="A3084" t="s">
        <v>8</v>
      </c>
      <c r="B3084" t="s">
        <v>112</v>
      </c>
      <c r="C3084" t="s">
        <v>9</v>
      </c>
      <c r="D3084" t="s">
        <v>147</v>
      </c>
      <c r="E3084" t="s">
        <v>180</v>
      </c>
      <c r="F3084" t="s">
        <v>218</v>
      </c>
      <c r="G3084" t="s">
        <v>215</v>
      </c>
      <c r="H3084" s="1">
        <v>505</v>
      </c>
      <c r="I3084" s="1">
        <v>505</v>
      </c>
      <c r="J3084" s="1">
        <v>0.91681735985533497</v>
      </c>
      <c r="K3084" s="1">
        <v>0.91681735985533497</v>
      </c>
      <c r="L3084" t="s">
        <v>9</v>
      </c>
      <c r="M3084" t="s">
        <v>9</v>
      </c>
      <c r="N3084" t="s">
        <v>357</v>
      </c>
    </row>
    <row r="3085" spans="1:14" x14ac:dyDescent="0.25">
      <c r="A3085" t="s">
        <v>8</v>
      </c>
      <c r="B3085" t="s">
        <v>112</v>
      </c>
      <c r="C3085" t="s">
        <v>9</v>
      </c>
      <c r="D3085" t="s">
        <v>147</v>
      </c>
      <c r="E3085" t="s">
        <v>353</v>
      </c>
      <c r="F3085" t="s">
        <v>15</v>
      </c>
      <c r="G3085" t="s">
        <v>9</v>
      </c>
      <c r="H3085" s="1">
        <v>155</v>
      </c>
      <c r="I3085" s="1">
        <v>155</v>
      </c>
      <c r="J3085" s="1">
        <v>0.27667269439421299</v>
      </c>
      <c r="K3085" s="1">
        <v>0.27667269439421299</v>
      </c>
      <c r="L3085" t="s">
        <v>9</v>
      </c>
      <c r="M3085" t="s">
        <v>9</v>
      </c>
      <c r="N3085" t="s">
        <v>357</v>
      </c>
    </row>
    <row r="3086" spans="1:14" x14ac:dyDescent="0.25">
      <c r="A3086" t="s">
        <v>8</v>
      </c>
      <c r="B3086" t="s">
        <v>112</v>
      </c>
      <c r="C3086" t="s">
        <v>9</v>
      </c>
      <c r="D3086" t="s">
        <v>147</v>
      </c>
      <c r="E3086" t="s">
        <v>242</v>
      </c>
      <c r="F3086" t="s">
        <v>236</v>
      </c>
      <c r="G3086" t="s">
        <v>9</v>
      </c>
      <c r="H3086" s="1">
        <v>-1</v>
      </c>
      <c r="I3086" s="1">
        <v>0</v>
      </c>
      <c r="J3086" s="1">
        <v>-0.01</v>
      </c>
      <c r="K3086" s="1">
        <v>0</v>
      </c>
      <c r="L3086" t="s">
        <v>9</v>
      </c>
      <c r="M3086" t="s">
        <v>9</v>
      </c>
      <c r="N3086" t="s">
        <v>357</v>
      </c>
    </row>
    <row r="3087" spans="1:14" x14ac:dyDescent="0.25">
      <c r="A3087" t="s">
        <v>8</v>
      </c>
      <c r="B3087" t="s">
        <v>112</v>
      </c>
      <c r="C3087" t="s">
        <v>9</v>
      </c>
      <c r="D3087" t="s">
        <v>147</v>
      </c>
      <c r="E3087" t="s">
        <v>229</v>
      </c>
      <c r="F3087" t="s">
        <v>217</v>
      </c>
      <c r="G3087" t="s">
        <v>9</v>
      </c>
      <c r="H3087" s="1">
        <v>-1</v>
      </c>
      <c r="I3087" s="1">
        <v>0</v>
      </c>
      <c r="J3087" s="1">
        <v>-0.01</v>
      </c>
      <c r="K3087" s="1">
        <v>0</v>
      </c>
      <c r="L3087" t="s">
        <v>9</v>
      </c>
      <c r="M3087" t="s">
        <v>9</v>
      </c>
      <c r="N3087" t="s">
        <v>357</v>
      </c>
    </row>
    <row r="3088" spans="1:14" x14ac:dyDescent="0.25">
      <c r="A3088" t="s">
        <v>8</v>
      </c>
      <c r="B3088" t="s">
        <v>112</v>
      </c>
      <c r="C3088" t="s">
        <v>9</v>
      </c>
      <c r="D3088" t="s">
        <v>147</v>
      </c>
      <c r="E3088" t="s">
        <v>242</v>
      </c>
      <c r="F3088" t="s">
        <v>239</v>
      </c>
      <c r="G3088" t="s">
        <v>9</v>
      </c>
      <c r="H3088" s="1">
        <v>-1</v>
      </c>
      <c r="I3088" s="1">
        <v>0</v>
      </c>
      <c r="J3088" s="1">
        <v>-0.01</v>
      </c>
      <c r="K3088" s="1">
        <v>0</v>
      </c>
      <c r="L3088" t="s">
        <v>9</v>
      </c>
      <c r="M3088" t="s">
        <v>9</v>
      </c>
      <c r="N3088" t="s">
        <v>357</v>
      </c>
    </row>
    <row r="3089" spans="1:14" x14ac:dyDescent="0.25">
      <c r="A3089" t="s">
        <v>8</v>
      </c>
      <c r="B3089" t="s">
        <v>112</v>
      </c>
      <c r="C3089" t="s">
        <v>9</v>
      </c>
      <c r="D3089" t="s">
        <v>147</v>
      </c>
      <c r="E3089" t="s">
        <v>168</v>
      </c>
      <c r="F3089" t="s">
        <v>273</v>
      </c>
      <c r="G3089" t="s">
        <v>9</v>
      </c>
      <c r="H3089" s="1">
        <v>125</v>
      </c>
      <c r="I3089" s="1">
        <v>125</v>
      </c>
      <c r="J3089" s="1">
        <v>0.22965641952983701</v>
      </c>
      <c r="K3089" s="1">
        <v>0.22965641952983701</v>
      </c>
      <c r="L3089" t="s">
        <v>9</v>
      </c>
      <c r="M3089" t="s">
        <v>9</v>
      </c>
      <c r="N3089" t="s">
        <v>357</v>
      </c>
    </row>
    <row r="3090" spans="1:14" x14ac:dyDescent="0.25">
      <c r="A3090" t="s">
        <v>8</v>
      </c>
      <c r="B3090" t="s">
        <v>112</v>
      </c>
      <c r="C3090" t="s">
        <v>9</v>
      </c>
      <c r="D3090" t="s">
        <v>147</v>
      </c>
      <c r="E3090" t="s">
        <v>242</v>
      </c>
      <c r="F3090" t="s">
        <v>237</v>
      </c>
      <c r="G3090" t="s">
        <v>9</v>
      </c>
      <c r="H3090" s="1">
        <v>-1</v>
      </c>
      <c r="I3090" s="1">
        <v>0</v>
      </c>
      <c r="J3090" s="1">
        <v>-0.01</v>
      </c>
      <c r="K3090" s="1">
        <v>0</v>
      </c>
      <c r="L3090" t="s">
        <v>9</v>
      </c>
      <c r="M3090" t="s">
        <v>9</v>
      </c>
      <c r="N3090" t="s">
        <v>357</v>
      </c>
    </row>
    <row r="3091" spans="1:14" x14ac:dyDescent="0.25">
      <c r="A3091" t="s">
        <v>8</v>
      </c>
      <c r="B3091" t="s">
        <v>112</v>
      </c>
      <c r="C3091" t="s">
        <v>9</v>
      </c>
      <c r="D3091" t="s">
        <v>147</v>
      </c>
      <c r="E3091" t="s">
        <v>10</v>
      </c>
      <c r="F3091" t="s">
        <v>240</v>
      </c>
      <c r="G3091" t="s">
        <v>9</v>
      </c>
      <c r="H3091" s="1">
        <v>1</v>
      </c>
      <c r="I3091" s="1" t="s">
        <v>9</v>
      </c>
      <c r="J3091" s="1" t="s">
        <v>9</v>
      </c>
      <c r="K3091" s="1" t="s">
        <v>9</v>
      </c>
      <c r="L3091" t="s">
        <v>9</v>
      </c>
      <c r="M3091" t="s">
        <v>9</v>
      </c>
      <c r="N3091" t="s">
        <v>357</v>
      </c>
    </row>
    <row r="3092" spans="1:14" x14ac:dyDescent="0.25">
      <c r="A3092" t="s">
        <v>8</v>
      </c>
      <c r="B3092" t="s">
        <v>112</v>
      </c>
      <c r="C3092" t="s">
        <v>9</v>
      </c>
      <c r="D3092" t="s">
        <v>147</v>
      </c>
      <c r="E3092" t="s">
        <v>242</v>
      </c>
      <c r="F3092" t="s">
        <v>248</v>
      </c>
      <c r="G3092" t="s">
        <v>9</v>
      </c>
      <c r="H3092" s="1">
        <v>545</v>
      </c>
      <c r="I3092" s="1">
        <v>545</v>
      </c>
      <c r="J3092" s="1">
        <v>0.98915009041591295</v>
      </c>
      <c r="K3092" s="1">
        <v>0.98915009041591295</v>
      </c>
      <c r="L3092" t="s">
        <v>9</v>
      </c>
      <c r="M3092" t="s">
        <v>9</v>
      </c>
      <c r="N3092" t="s">
        <v>357</v>
      </c>
    </row>
    <row r="3093" spans="1:14" x14ac:dyDescent="0.25">
      <c r="A3093" t="s">
        <v>8</v>
      </c>
      <c r="B3093" t="s">
        <v>112</v>
      </c>
      <c r="C3093" t="s">
        <v>9</v>
      </c>
      <c r="D3093" t="s">
        <v>147</v>
      </c>
      <c r="E3093" t="s">
        <v>166</v>
      </c>
      <c r="F3093" t="s">
        <v>170</v>
      </c>
      <c r="G3093" t="s">
        <v>9</v>
      </c>
      <c r="H3093" s="1">
        <v>75</v>
      </c>
      <c r="I3093" s="1">
        <v>75</v>
      </c>
      <c r="J3093" s="1">
        <v>0.133815551537071</v>
      </c>
      <c r="K3093" s="1">
        <v>0.133815551537071</v>
      </c>
      <c r="L3093" t="s">
        <v>9</v>
      </c>
      <c r="M3093" t="s">
        <v>9</v>
      </c>
      <c r="N3093" t="s">
        <v>357</v>
      </c>
    </row>
    <row r="3094" spans="1:14" x14ac:dyDescent="0.25">
      <c r="A3094" t="s">
        <v>8</v>
      </c>
      <c r="B3094" t="s">
        <v>112</v>
      </c>
      <c r="C3094" t="s">
        <v>9</v>
      </c>
      <c r="D3094" t="s">
        <v>147</v>
      </c>
      <c r="E3094" t="s">
        <v>166</v>
      </c>
      <c r="F3094" t="s">
        <v>248</v>
      </c>
      <c r="G3094" t="s">
        <v>9</v>
      </c>
      <c r="H3094" s="1">
        <v>-1</v>
      </c>
      <c r="I3094" s="1">
        <v>0</v>
      </c>
      <c r="J3094" s="1">
        <v>-0.01</v>
      </c>
      <c r="K3094" s="1">
        <v>0</v>
      </c>
      <c r="L3094" t="s">
        <v>9</v>
      </c>
      <c r="M3094" t="s">
        <v>9</v>
      </c>
      <c r="N3094" t="s">
        <v>357</v>
      </c>
    </row>
    <row r="3095" spans="1:14" x14ac:dyDescent="0.25">
      <c r="A3095" t="s">
        <v>8</v>
      </c>
      <c r="B3095" t="s">
        <v>112</v>
      </c>
      <c r="C3095" t="s">
        <v>9</v>
      </c>
      <c r="D3095" t="s">
        <v>147</v>
      </c>
      <c r="E3095" t="s">
        <v>257</v>
      </c>
      <c r="F3095" t="s">
        <v>280</v>
      </c>
      <c r="G3095" t="s">
        <v>9</v>
      </c>
      <c r="H3095" s="1">
        <v>-1</v>
      </c>
      <c r="I3095" s="1">
        <v>0</v>
      </c>
      <c r="J3095" s="1">
        <v>-0.01</v>
      </c>
      <c r="K3095" s="1">
        <v>0</v>
      </c>
      <c r="L3095" t="s">
        <v>9</v>
      </c>
      <c r="M3095" t="s">
        <v>9</v>
      </c>
      <c r="N3095" t="s">
        <v>357</v>
      </c>
    </row>
    <row r="3096" spans="1:14" x14ac:dyDescent="0.25">
      <c r="A3096" t="s">
        <v>8</v>
      </c>
      <c r="B3096" t="s">
        <v>112</v>
      </c>
      <c r="C3096" t="s">
        <v>9</v>
      </c>
      <c r="D3096" t="s">
        <v>147</v>
      </c>
      <c r="E3096" t="s">
        <v>353</v>
      </c>
      <c r="F3096" t="s">
        <v>228</v>
      </c>
      <c r="G3096" t="s">
        <v>9</v>
      </c>
      <c r="H3096" s="1">
        <v>-1</v>
      </c>
      <c r="I3096" s="1">
        <v>0</v>
      </c>
      <c r="J3096" s="1">
        <v>-0.01</v>
      </c>
      <c r="K3096" s="1">
        <v>0</v>
      </c>
      <c r="L3096" t="s">
        <v>9</v>
      </c>
      <c r="M3096" t="s">
        <v>9</v>
      </c>
      <c r="N3096" t="s">
        <v>357</v>
      </c>
    </row>
    <row r="3097" spans="1:14" x14ac:dyDescent="0.25">
      <c r="A3097" t="s">
        <v>8</v>
      </c>
      <c r="B3097" t="s">
        <v>112</v>
      </c>
      <c r="C3097" t="s">
        <v>9</v>
      </c>
      <c r="D3097" t="s">
        <v>147</v>
      </c>
      <c r="E3097" t="s">
        <v>166</v>
      </c>
      <c r="F3097" t="s">
        <v>171</v>
      </c>
      <c r="G3097" t="s">
        <v>9</v>
      </c>
      <c r="H3097" s="1">
        <v>-1</v>
      </c>
      <c r="I3097" s="1">
        <v>0</v>
      </c>
      <c r="J3097" s="1">
        <v>-0.01</v>
      </c>
      <c r="K3097" s="1">
        <v>0</v>
      </c>
      <c r="L3097" t="s">
        <v>9</v>
      </c>
      <c r="M3097" t="s">
        <v>9</v>
      </c>
      <c r="N3097" t="s">
        <v>357</v>
      </c>
    </row>
    <row r="3098" spans="1:14" x14ac:dyDescent="0.25">
      <c r="A3098" t="s">
        <v>8</v>
      </c>
      <c r="B3098" t="s">
        <v>112</v>
      </c>
      <c r="C3098" t="s">
        <v>9</v>
      </c>
      <c r="D3098" t="s">
        <v>147</v>
      </c>
      <c r="E3098" t="s">
        <v>257</v>
      </c>
      <c r="F3098" t="s">
        <v>262</v>
      </c>
      <c r="G3098" t="s">
        <v>9</v>
      </c>
      <c r="H3098" s="1">
        <v>10</v>
      </c>
      <c r="I3098" s="1">
        <v>10</v>
      </c>
      <c r="J3098" s="1">
        <v>1.4466546112115701E-2</v>
      </c>
      <c r="K3098" s="1">
        <v>1.4466546112115701E-2</v>
      </c>
      <c r="L3098" t="s">
        <v>9</v>
      </c>
      <c r="M3098" t="s">
        <v>9</v>
      </c>
      <c r="N3098" t="s">
        <v>357</v>
      </c>
    </row>
    <row r="3099" spans="1:14" x14ac:dyDescent="0.25">
      <c r="A3099" t="s">
        <v>8</v>
      </c>
      <c r="B3099" t="s">
        <v>112</v>
      </c>
      <c r="C3099" t="s">
        <v>9</v>
      </c>
      <c r="D3099" t="s">
        <v>147</v>
      </c>
      <c r="E3099" t="s">
        <v>168</v>
      </c>
      <c r="F3099" t="s">
        <v>248</v>
      </c>
      <c r="G3099" t="s">
        <v>9</v>
      </c>
      <c r="H3099" s="1">
        <v>-1</v>
      </c>
      <c r="I3099" s="1">
        <v>0</v>
      </c>
      <c r="J3099" s="1">
        <v>-0.01</v>
      </c>
      <c r="K3099" s="1">
        <v>0</v>
      </c>
      <c r="L3099" t="s">
        <v>9</v>
      </c>
      <c r="M3099" t="s">
        <v>9</v>
      </c>
      <c r="N3099" t="s">
        <v>357</v>
      </c>
    </row>
    <row r="3100" spans="1:14" x14ac:dyDescent="0.25">
      <c r="A3100" t="s">
        <v>8</v>
      </c>
      <c r="B3100" t="s">
        <v>112</v>
      </c>
      <c r="C3100" t="s">
        <v>9</v>
      </c>
      <c r="D3100" t="s">
        <v>147</v>
      </c>
      <c r="E3100" t="s">
        <v>168</v>
      </c>
      <c r="F3100" t="s">
        <v>271</v>
      </c>
      <c r="G3100" t="s">
        <v>9</v>
      </c>
      <c r="H3100" s="1">
        <v>365</v>
      </c>
      <c r="I3100" s="1">
        <v>365</v>
      </c>
      <c r="J3100" s="1">
        <v>0.66365280289330897</v>
      </c>
      <c r="K3100" s="1">
        <v>0.66365280289330897</v>
      </c>
      <c r="L3100" t="s">
        <v>9</v>
      </c>
      <c r="M3100" t="s">
        <v>9</v>
      </c>
      <c r="N3100" t="s">
        <v>357</v>
      </c>
    </row>
    <row r="3101" spans="1:14" x14ac:dyDescent="0.25">
      <c r="A3101" t="s">
        <v>8</v>
      </c>
      <c r="B3101" t="s">
        <v>112</v>
      </c>
      <c r="C3101" t="s">
        <v>9</v>
      </c>
      <c r="D3101" t="s">
        <v>147</v>
      </c>
      <c r="E3101" t="s">
        <v>242</v>
      </c>
      <c r="F3101" t="s">
        <v>235</v>
      </c>
      <c r="G3101" t="s">
        <v>9</v>
      </c>
      <c r="H3101" s="1">
        <v>-1</v>
      </c>
      <c r="I3101" s="1">
        <v>0</v>
      </c>
      <c r="J3101" s="1">
        <v>-0.01</v>
      </c>
      <c r="K3101" s="1">
        <v>0</v>
      </c>
      <c r="L3101" t="s">
        <v>9</v>
      </c>
      <c r="M3101" t="s">
        <v>9</v>
      </c>
      <c r="N3101" t="s">
        <v>357</v>
      </c>
    </row>
    <row r="3102" spans="1:14" x14ac:dyDescent="0.25">
      <c r="A3102" t="s">
        <v>8</v>
      </c>
      <c r="B3102" t="s">
        <v>112</v>
      </c>
      <c r="C3102" t="s">
        <v>9</v>
      </c>
      <c r="D3102" t="s">
        <v>147</v>
      </c>
      <c r="E3102" t="s">
        <v>257</v>
      </c>
      <c r="F3102" t="s">
        <v>228</v>
      </c>
      <c r="G3102" t="s">
        <v>9</v>
      </c>
      <c r="H3102" s="1">
        <v>-1</v>
      </c>
      <c r="I3102" s="1">
        <v>0</v>
      </c>
      <c r="J3102" s="1">
        <v>-0.01</v>
      </c>
      <c r="K3102" s="1">
        <v>0</v>
      </c>
      <c r="L3102" t="s">
        <v>9</v>
      </c>
      <c r="M3102" t="s">
        <v>9</v>
      </c>
      <c r="N3102" t="s">
        <v>357</v>
      </c>
    </row>
    <row r="3103" spans="1:14" x14ac:dyDescent="0.25">
      <c r="A3103" t="s">
        <v>8</v>
      </c>
      <c r="B3103" t="s">
        <v>112</v>
      </c>
      <c r="C3103" t="s">
        <v>9</v>
      </c>
      <c r="D3103" t="s">
        <v>147</v>
      </c>
      <c r="E3103" t="s">
        <v>229</v>
      </c>
      <c r="F3103" t="s">
        <v>230</v>
      </c>
      <c r="G3103" t="s">
        <v>9</v>
      </c>
      <c r="H3103" s="1">
        <v>85</v>
      </c>
      <c r="I3103" s="1">
        <v>85</v>
      </c>
      <c r="J3103" s="1">
        <v>0.15009041591320099</v>
      </c>
      <c r="K3103" s="1">
        <v>0.15009041591320099</v>
      </c>
      <c r="L3103" t="s">
        <v>9</v>
      </c>
      <c r="M3103" t="s">
        <v>9</v>
      </c>
      <c r="N3103" t="s">
        <v>357</v>
      </c>
    </row>
    <row r="3104" spans="1:14" x14ac:dyDescent="0.25">
      <c r="A3104" t="s">
        <v>8</v>
      </c>
      <c r="B3104" t="s">
        <v>112</v>
      </c>
      <c r="C3104" t="s">
        <v>9</v>
      </c>
      <c r="D3104" t="s">
        <v>147</v>
      </c>
      <c r="E3104" t="s">
        <v>168</v>
      </c>
      <c r="F3104" t="s">
        <v>272</v>
      </c>
      <c r="G3104" t="s">
        <v>9</v>
      </c>
      <c r="H3104" s="1">
        <v>20</v>
      </c>
      <c r="I3104" s="1">
        <v>20</v>
      </c>
      <c r="J3104" s="1">
        <v>3.4358047016274901E-2</v>
      </c>
      <c r="K3104" s="1">
        <v>3.4358047016274901E-2</v>
      </c>
      <c r="L3104" t="s">
        <v>9</v>
      </c>
      <c r="M3104" t="s">
        <v>9</v>
      </c>
      <c r="N3104" t="s">
        <v>357</v>
      </c>
    </row>
    <row r="3105" spans="1:14" x14ac:dyDescent="0.25">
      <c r="A3105" t="s">
        <v>8</v>
      </c>
      <c r="B3105" t="s">
        <v>112</v>
      </c>
      <c r="C3105" t="s">
        <v>9</v>
      </c>
      <c r="D3105" t="s">
        <v>147</v>
      </c>
      <c r="E3105" t="s">
        <v>166</v>
      </c>
      <c r="F3105" t="s">
        <v>254</v>
      </c>
      <c r="G3105" t="s">
        <v>9</v>
      </c>
      <c r="H3105" s="1">
        <v>50</v>
      </c>
      <c r="I3105" s="1">
        <v>50</v>
      </c>
      <c r="J3105" s="1">
        <v>8.6799276672694395E-2</v>
      </c>
      <c r="K3105" s="1">
        <v>8.6799276672694395E-2</v>
      </c>
      <c r="L3105" t="s">
        <v>9</v>
      </c>
      <c r="M3105" t="s">
        <v>9</v>
      </c>
      <c r="N3105" t="s">
        <v>357</v>
      </c>
    </row>
    <row r="3106" spans="1:14" x14ac:dyDescent="0.25">
      <c r="A3106" t="s">
        <v>8</v>
      </c>
      <c r="B3106" t="s">
        <v>112</v>
      </c>
      <c r="C3106" t="s">
        <v>9</v>
      </c>
      <c r="D3106" t="s">
        <v>147</v>
      </c>
      <c r="E3106" t="s">
        <v>180</v>
      </c>
      <c r="F3106" t="s">
        <v>219</v>
      </c>
      <c r="G3106" t="s">
        <v>216</v>
      </c>
      <c r="H3106" s="1">
        <v>45</v>
      </c>
      <c r="I3106" s="1">
        <v>45</v>
      </c>
      <c r="J3106" s="1">
        <v>8.3182640144665504E-2</v>
      </c>
      <c r="K3106" s="1">
        <v>8.3182640144665504E-2</v>
      </c>
      <c r="L3106" t="s">
        <v>9</v>
      </c>
      <c r="M3106" t="s">
        <v>9</v>
      </c>
      <c r="N3106" t="s">
        <v>357</v>
      </c>
    </row>
    <row r="3107" spans="1:14" x14ac:dyDescent="0.25">
      <c r="A3107" t="s">
        <v>8</v>
      </c>
      <c r="B3107" t="s">
        <v>112</v>
      </c>
      <c r="C3107" t="s">
        <v>9</v>
      </c>
      <c r="D3107" t="s">
        <v>147</v>
      </c>
      <c r="E3107" t="s">
        <v>353</v>
      </c>
      <c r="F3107" t="s">
        <v>14</v>
      </c>
      <c r="G3107" t="s">
        <v>9</v>
      </c>
      <c r="H3107" s="1">
        <v>250</v>
      </c>
      <c r="I3107" s="1">
        <v>250</v>
      </c>
      <c r="J3107" s="1">
        <v>0.45207956600361698</v>
      </c>
      <c r="K3107" s="1">
        <v>0.45207956600361698</v>
      </c>
      <c r="L3107" t="s">
        <v>9</v>
      </c>
      <c r="M3107" t="s">
        <v>9</v>
      </c>
      <c r="N3107" t="s">
        <v>357</v>
      </c>
    </row>
    <row r="3108" spans="1:14" x14ac:dyDescent="0.25">
      <c r="A3108" t="s">
        <v>8</v>
      </c>
      <c r="B3108" t="s">
        <v>112</v>
      </c>
      <c r="C3108" t="s">
        <v>9</v>
      </c>
      <c r="D3108" t="s">
        <v>147</v>
      </c>
      <c r="E3108" t="s">
        <v>242</v>
      </c>
      <c r="F3108" t="s">
        <v>234</v>
      </c>
      <c r="G3108" t="s">
        <v>9</v>
      </c>
      <c r="H3108" s="1">
        <v>-1</v>
      </c>
      <c r="I3108" s="1">
        <v>0</v>
      </c>
      <c r="J3108" s="1">
        <v>-0.01</v>
      </c>
      <c r="K3108" s="1">
        <v>0</v>
      </c>
      <c r="L3108" t="s">
        <v>9</v>
      </c>
      <c r="M3108" t="s">
        <v>9</v>
      </c>
      <c r="N3108" t="s">
        <v>357</v>
      </c>
    </row>
    <row r="3109" spans="1:14" x14ac:dyDescent="0.25">
      <c r="A3109" t="s">
        <v>8</v>
      </c>
      <c r="B3109" t="s">
        <v>112</v>
      </c>
      <c r="C3109" t="s">
        <v>9</v>
      </c>
      <c r="D3109" t="s">
        <v>147</v>
      </c>
      <c r="E3109" t="s">
        <v>257</v>
      </c>
      <c r="F3109" t="s">
        <v>261</v>
      </c>
      <c r="G3109" t="s">
        <v>9</v>
      </c>
      <c r="H3109" s="1">
        <v>70</v>
      </c>
      <c r="I3109">
        <v>70</v>
      </c>
      <c r="J3109">
        <v>0.12839059674502701</v>
      </c>
      <c r="K3109">
        <v>0.12839059674502701</v>
      </c>
      <c r="L3109" t="s">
        <v>9</v>
      </c>
      <c r="M3109" t="s">
        <v>9</v>
      </c>
      <c r="N3109" t="s">
        <v>357</v>
      </c>
    </row>
    <row r="3110" spans="1:14" x14ac:dyDescent="0.25">
      <c r="A3110" t="s">
        <v>8</v>
      </c>
      <c r="B3110" t="s">
        <v>112</v>
      </c>
      <c r="C3110" t="s">
        <v>9</v>
      </c>
      <c r="D3110" t="s">
        <v>147</v>
      </c>
      <c r="E3110" t="s">
        <v>166</v>
      </c>
      <c r="F3110" t="s">
        <v>253</v>
      </c>
      <c r="G3110" t="s">
        <v>9</v>
      </c>
      <c r="H3110" s="1">
        <v>25</v>
      </c>
      <c r="I3110" s="1">
        <v>25</v>
      </c>
      <c r="J3110" s="1">
        <v>4.8824593128390603E-2</v>
      </c>
      <c r="K3110" s="1">
        <v>4.8824593128390603E-2</v>
      </c>
      <c r="L3110" t="s">
        <v>9</v>
      </c>
      <c r="M3110" t="s">
        <v>9</v>
      </c>
      <c r="N3110" t="s">
        <v>357</v>
      </c>
    </row>
    <row r="3111" spans="1:14" x14ac:dyDescent="0.25">
      <c r="A3111" t="s">
        <v>8</v>
      </c>
      <c r="B3111" t="s">
        <v>112</v>
      </c>
      <c r="C3111" t="s">
        <v>9</v>
      </c>
      <c r="D3111" t="s">
        <v>147</v>
      </c>
      <c r="E3111" t="s">
        <v>229</v>
      </c>
      <c r="F3111" t="s">
        <v>231</v>
      </c>
      <c r="G3111" t="s">
        <v>9</v>
      </c>
      <c r="H3111" s="1">
        <v>470</v>
      </c>
      <c r="I3111" s="1">
        <v>470</v>
      </c>
      <c r="J3111" s="1">
        <v>0.84990958408679895</v>
      </c>
      <c r="K3111" s="1">
        <v>0.84990958408679895</v>
      </c>
      <c r="L3111" t="s">
        <v>9</v>
      </c>
      <c r="M3111" t="s">
        <v>9</v>
      </c>
      <c r="N3111" t="s">
        <v>357</v>
      </c>
    </row>
    <row r="3112" spans="1:14" x14ac:dyDescent="0.25">
      <c r="A3112" t="s">
        <v>8</v>
      </c>
      <c r="B3112" t="s">
        <v>112</v>
      </c>
      <c r="C3112" t="s">
        <v>9</v>
      </c>
      <c r="D3112" t="s">
        <v>147</v>
      </c>
      <c r="E3112" t="s">
        <v>166</v>
      </c>
      <c r="F3112" t="s">
        <v>252</v>
      </c>
      <c r="G3112" t="s">
        <v>9</v>
      </c>
      <c r="H3112" s="1">
        <v>10</v>
      </c>
      <c r="I3112" s="1">
        <v>10</v>
      </c>
      <c r="J3112" s="1">
        <v>1.4466546112115701E-2</v>
      </c>
      <c r="K3112" s="1">
        <v>1.4466546112115701E-2</v>
      </c>
      <c r="L3112" t="s">
        <v>9</v>
      </c>
      <c r="M3112" t="s">
        <v>9</v>
      </c>
      <c r="N3112" t="s">
        <v>357</v>
      </c>
    </row>
    <row r="3113" spans="1:14" x14ac:dyDescent="0.25">
      <c r="A3113" t="s">
        <v>8</v>
      </c>
      <c r="B3113" t="s">
        <v>112</v>
      </c>
      <c r="C3113" t="s">
        <v>9</v>
      </c>
      <c r="D3113" t="s">
        <v>147</v>
      </c>
      <c r="E3113" t="s">
        <v>353</v>
      </c>
      <c r="F3113" t="s">
        <v>13</v>
      </c>
      <c r="G3113" t="s">
        <v>9</v>
      </c>
      <c r="H3113" s="1">
        <v>125</v>
      </c>
      <c r="I3113" s="1">
        <v>125</v>
      </c>
      <c r="J3113" s="1">
        <v>0.22965641952983701</v>
      </c>
      <c r="K3113" s="1">
        <v>0.22965641952983701</v>
      </c>
      <c r="L3113" t="s">
        <v>9</v>
      </c>
      <c r="M3113" t="s">
        <v>9</v>
      </c>
      <c r="N3113" t="s">
        <v>357</v>
      </c>
    </row>
    <row r="3114" spans="1:14" x14ac:dyDescent="0.25">
      <c r="A3114" t="s">
        <v>8</v>
      </c>
      <c r="B3114" t="s">
        <v>112</v>
      </c>
      <c r="C3114" t="s">
        <v>9</v>
      </c>
      <c r="D3114" t="s">
        <v>147</v>
      </c>
      <c r="E3114" t="s">
        <v>257</v>
      </c>
      <c r="F3114" t="s">
        <v>258</v>
      </c>
      <c r="G3114" t="s">
        <v>9</v>
      </c>
      <c r="H3114" s="1">
        <v>100</v>
      </c>
      <c r="I3114" s="1">
        <v>100</v>
      </c>
      <c r="J3114" s="1">
        <v>0.177215189873418</v>
      </c>
      <c r="K3114" s="1">
        <v>0.177215189873418</v>
      </c>
      <c r="L3114" t="s">
        <v>9</v>
      </c>
      <c r="M3114" t="s">
        <v>9</v>
      </c>
      <c r="N3114" t="s">
        <v>357</v>
      </c>
    </row>
    <row r="3115" spans="1:14" x14ac:dyDescent="0.25">
      <c r="A3115" t="s">
        <v>8</v>
      </c>
      <c r="B3115" t="s">
        <v>112</v>
      </c>
      <c r="C3115" t="s">
        <v>9</v>
      </c>
      <c r="D3115" t="s">
        <v>147</v>
      </c>
      <c r="E3115" t="s">
        <v>180</v>
      </c>
      <c r="F3115" t="s">
        <v>228</v>
      </c>
      <c r="G3115" t="s">
        <v>228</v>
      </c>
      <c r="H3115" s="1">
        <v>-1</v>
      </c>
      <c r="I3115" s="1">
        <v>0</v>
      </c>
      <c r="J3115" s="1">
        <v>-0.01</v>
      </c>
      <c r="K3115" s="1">
        <v>0</v>
      </c>
      <c r="L3115" t="s">
        <v>9</v>
      </c>
      <c r="M3115" t="s">
        <v>9</v>
      </c>
      <c r="N3115" t="s">
        <v>357</v>
      </c>
    </row>
    <row r="3116" spans="1:14" x14ac:dyDescent="0.25">
      <c r="A3116" t="s">
        <v>8</v>
      </c>
      <c r="B3116" t="s">
        <v>112</v>
      </c>
      <c r="C3116" t="s">
        <v>9</v>
      </c>
      <c r="D3116" t="s">
        <v>147</v>
      </c>
      <c r="E3116" t="s">
        <v>242</v>
      </c>
      <c r="F3116" t="s">
        <v>238</v>
      </c>
      <c r="G3116" t="s">
        <v>9</v>
      </c>
      <c r="H3116" s="1">
        <v>-1</v>
      </c>
      <c r="I3116" s="1">
        <v>0</v>
      </c>
      <c r="J3116" s="1">
        <v>-0.01</v>
      </c>
      <c r="K3116" s="1">
        <v>0</v>
      </c>
      <c r="L3116" t="s">
        <v>9</v>
      </c>
      <c r="M3116" t="s">
        <v>9</v>
      </c>
      <c r="N3116" t="s">
        <v>357</v>
      </c>
    </row>
    <row r="3117" spans="1:14" x14ac:dyDescent="0.25">
      <c r="A3117" t="s">
        <v>8</v>
      </c>
      <c r="B3117" t="s">
        <v>112</v>
      </c>
      <c r="C3117" t="s">
        <v>9</v>
      </c>
      <c r="D3117" t="s">
        <v>147</v>
      </c>
      <c r="E3117" t="s">
        <v>166</v>
      </c>
      <c r="F3117" t="s">
        <v>169</v>
      </c>
      <c r="G3117" t="s">
        <v>9</v>
      </c>
      <c r="H3117">
        <v>385</v>
      </c>
      <c r="I3117">
        <v>385</v>
      </c>
      <c r="J3117">
        <v>0.69801084990958395</v>
      </c>
      <c r="K3117">
        <v>0.69801084990958395</v>
      </c>
      <c r="L3117" s="1" t="s">
        <v>9</v>
      </c>
      <c r="M3117" s="1" t="s">
        <v>9</v>
      </c>
      <c r="N3117" t="s">
        <v>357</v>
      </c>
    </row>
    <row r="3118" spans="1:14" x14ac:dyDescent="0.25">
      <c r="A3118" t="s">
        <v>8</v>
      </c>
      <c r="B3118" t="s">
        <v>112</v>
      </c>
      <c r="C3118" t="s">
        <v>9</v>
      </c>
      <c r="D3118" t="s">
        <v>147</v>
      </c>
      <c r="E3118" t="s">
        <v>257</v>
      </c>
      <c r="F3118" t="s">
        <v>340</v>
      </c>
      <c r="G3118" t="s">
        <v>9</v>
      </c>
      <c r="H3118">
        <v>25</v>
      </c>
      <c r="I3118">
        <v>25</v>
      </c>
      <c r="J3118">
        <v>4.3399638336347197E-2</v>
      </c>
      <c r="K3118">
        <v>4.3399638336347197E-2</v>
      </c>
      <c r="L3118" s="1" t="s">
        <v>9</v>
      </c>
      <c r="M3118" s="1" t="s">
        <v>9</v>
      </c>
      <c r="N3118" t="s">
        <v>357</v>
      </c>
    </row>
    <row r="3119" spans="1:14" x14ac:dyDescent="0.25">
      <c r="A3119" t="s">
        <v>8</v>
      </c>
      <c r="B3119" t="s">
        <v>112</v>
      </c>
      <c r="C3119" t="s">
        <v>9</v>
      </c>
      <c r="D3119" t="s">
        <v>147</v>
      </c>
      <c r="E3119" t="s">
        <v>168</v>
      </c>
      <c r="F3119" t="s">
        <v>274</v>
      </c>
      <c r="G3119" t="s">
        <v>9</v>
      </c>
      <c r="H3119" s="1">
        <v>40</v>
      </c>
      <c r="I3119" s="1">
        <v>40</v>
      </c>
      <c r="J3119" s="1">
        <v>7.2332730560578706E-2</v>
      </c>
      <c r="K3119" s="1">
        <v>7.2332730560578706E-2</v>
      </c>
      <c r="L3119" t="s">
        <v>9</v>
      </c>
      <c r="M3119" t="s">
        <v>9</v>
      </c>
      <c r="N3119" t="s">
        <v>357</v>
      </c>
    </row>
    <row r="3120" spans="1:14" x14ac:dyDescent="0.25">
      <c r="A3120" t="s">
        <v>8</v>
      </c>
      <c r="B3120" t="s">
        <v>112</v>
      </c>
      <c r="C3120" t="s">
        <v>9</v>
      </c>
      <c r="D3120" t="s">
        <v>147</v>
      </c>
      <c r="E3120" t="s">
        <v>229</v>
      </c>
      <c r="F3120" t="s">
        <v>248</v>
      </c>
      <c r="G3120" t="s">
        <v>9</v>
      </c>
      <c r="H3120" s="1">
        <v>-1</v>
      </c>
      <c r="I3120" s="1">
        <v>0</v>
      </c>
      <c r="J3120" s="1">
        <v>-0.01</v>
      </c>
      <c r="K3120" s="1">
        <v>0</v>
      </c>
      <c r="L3120" t="s">
        <v>9</v>
      </c>
      <c r="M3120" t="s">
        <v>9</v>
      </c>
      <c r="N3120" t="s">
        <v>357</v>
      </c>
    </row>
    <row r="3121" spans="1:14" x14ac:dyDescent="0.25">
      <c r="A3121" t="s">
        <v>8</v>
      </c>
      <c r="B3121" t="s">
        <v>112</v>
      </c>
      <c r="C3121" t="s">
        <v>9</v>
      </c>
      <c r="D3121" t="s">
        <v>147</v>
      </c>
      <c r="E3121" t="s">
        <v>353</v>
      </c>
      <c r="F3121" t="s">
        <v>16</v>
      </c>
      <c r="G3121" t="s">
        <v>9</v>
      </c>
      <c r="H3121" s="1">
        <v>20</v>
      </c>
      <c r="I3121" s="1">
        <v>20</v>
      </c>
      <c r="J3121" s="1">
        <v>3.6166365280289298E-2</v>
      </c>
      <c r="K3121" s="1">
        <v>3.6166365280289298E-2</v>
      </c>
      <c r="L3121" t="s">
        <v>9</v>
      </c>
      <c r="M3121" t="s">
        <v>9</v>
      </c>
      <c r="N3121" t="s">
        <v>357</v>
      </c>
    </row>
    <row r="3122" spans="1:14" x14ac:dyDescent="0.25">
      <c r="A3122" t="s">
        <v>8</v>
      </c>
      <c r="B3122" t="s">
        <v>112</v>
      </c>
      <c r="C3122" t="s">
        <v>9</v>
      </c>
      <c r="D3122" t="s">
        <v>147</v>
      </c>
      <c r="E3122" t="s">
        <v>257</v>
      </c>
      <c r="F3122" t="s">
        <v>260</v>
      </c>
      <c r="G3122" t="s">
        <v>9</v>
      </c>
      <c r="H3122" s="1">
        <v>155</v>
      </c>
      <c r="I3122" s="1">
        <v>155</v>
      </c>
      <c r="J3122" s="1">
        <v>0.278481012658228</v>
      </c>
      <c r="K3122" s="1">
        <v>0.278481012658228</v>
      </c>
      <c r="L3122" t="s">
        <v>9</v>
      </c>
      <c r="M3122" t="s">
        <v>9</v>
      </c>
      <c r="N3122" t="s">
        <v>357</v>
      </c>
    </row>
    <row r="3123" spans="1:14" x14ac:dyDescent="0.25">
      <c r="A3123" t="s">
        <v>8</v>
      </c>
      <c r="B3123" t="s">
        <v>112</v>
      </c>
      <c r="C3123" t="s">
        <v>9</v>
      </c>
      <c r="D3123" t="s">
        <v>147</v>
      </c>
      <c r="E3123" t="s">
        <v>257</v>
      </c>
      <c r="F3123" t="s">
        <v>259</v>
      </c>
      <c r="G3123" t="s">
        <v>9</v>
      </c>
      <c r="H3123" s="1">
        <v>195</v>
      </c>
      <c r="I3123" s="1">
        <v>195</v>
      </c>
      <c r="J3123" s="1">
        <v>0.35623869801085001</v>
      </c>
      <c r="K3123" s="1">
        <v>0.35623869801085001</v>
      </c>
      <c r="L3123" t="s">
        <v>9</v>
      </c>
      <c r="M3123" t="s">
        <v>9</v>
      </c>
      <c r="N3123" t="s">
        <v>357</v>
      </c>
    </row>
    <row r="3124" spans="1:14" x14ac:dyDescent="0.25">
      <c r="A3124" t="s">
        <v>8</v>
      </c>
      <c r="B3124" t="s">
        <v>112</v>
      </c>
      <c r="C3124" t="s">
        <v>9</v>
      </c>
      <c r="D3124" t="s">
        <v>147</v>
      </c>
      <c r="E3124" t="s">
        <v>166</v>
      </c>
      <c r="F3124" t="s">
        <v>167</v>
      </c>
      <c r="G3124" t="s">
        <v>9</v>
      </c>
      <c r="H3124" s="1">
        <v>5</v>
      </c>
      <c r="I3124" s="1">
        <v>5</v>
      </c>
      <c r="J3124" s="1">
        <v>1.0849909584086799E-2</v>
      </c>
      <c r="K3124" s="1">
        <v>1.0849909584086799E-2</v>
      </c>
      <c r="L3124" t="s">
        <v>9</v>
      </c>
      <c r="M3124" t="s">
        <v>9</v>
      </c>
      <c r="N3124" t="s">
        <v>357</v>
      </c>
    </row>
    <row r="3125" spans="1:14" x14ac:dyDescent="0.25">
      <c r="A3125" t="s">
        <v>8</v>
      </c>
      <c r="B3125" t="s">
        <v>112</v>
      </c>
      <c r="C3125" t="s">
        <v>9</v>
      </c>
      <c r="D3125" t="s">
        <v>147</v>
      </c>
      <c r="E3125" t="s">
        <v>232</v>
      </c>
      <c r="F3125" t="s">
        <v>9</v>
      </c>
      <c r="G3125" t="s">
        <v>9</v>
      </c>
      <c r="H3125" s="1">
        <v>555</v>
      </c>
      <c r="I3125" s="1">
        <v>555</v>
      </c>
      <c r="J3125" s="1">
        <v>1</v>
      </c>
      <c r="K3125" s="1">
        <v>1</v>
      </c>
      <c r="L3125" t="s">
        <v>9</v>
      </c>
      <c r="M3125" t="s">
        <v>9</v>
      </c>
      <c r="N3125" t="s">
        <v>357</v>
      </c>
    </row>
    <row r="3126" spans="1:14" x14ac:dyDescent="0.25">
      <c r="A3126" t="s">
        <v>8</v>
      </c>
      <c r="B3126" t="s">
        <v>113</v>
      </c>
      <c r="C3126" t="s">
        <v>9</v>
      </c>
      <c r="D3126" t="s">
        <v>148</v>
      </c>
      <c r="E3126" t="s">
        <v>172</v>
      </c>
      <c r="F3126" t="s">
        <v>9</v>
      </c>
      <c r="G3126" t="s">
        <v>9</v>
      </c>
      <c r="H3126" s="1" t="s">
        <v>9</v>
      </c>
      <c r="I3126" s="1" t="s">
        <v>9</v>
      </c>
      <c r="J3126" s="1" t="s">
        <v>9</v>
      </c>
      <c r="K3126" s="1" t="s">
        <v>9</v>
      </c>
      <c r="L3126">
        <v>8.3478300000000001</v>
      </c>
      <c r="M3126">
        <v>7</v>
      </c>
      <c r="N3126" t="s">
        <v>357</v>
      </c>
    </row>
    <row r="3127" spans="1:14" x14ac:dyDescent="0.25">
      <c r="A3127" t="s">
        <v>8</v>
      </c>
      <c r="B3127" t="s">
        <v>113</v>
      </c>
      <c r="C3127" t="s">
        <v>9</v>
      </c>
      <c r="D3127" t="s">
        <v>148</v>
      </c>
      <c r="E3127" t="s">
        <v>165</v>
      </c>
      <c r="F3127" t="s">
        <v>9</v>
      </c>
      <c r="G3127" t="s">
        <v>9</v>
      </c>
      <c r="H3127" s="1" t="s">
        <v>9</v>
      </c>
      <c r="I3127" s="1" t="s">
        <v>9</v>
      </c>
      <c r="J3127" s="1" t="s">
        <v>9</v>
      </c>
      <c r="K3127" s="1" t="s">
        <v>9</v>
      </c>
      <c r="L3127">
        <v>27.779720000000001</v>
      </c>
      <c r="M3127">
        <v>28</v>
      </c>
      <c r="N3127" t="s">
        <v>357</v>
      </c>
    </row>
    <row r="3128" spans="1:14" x14ac:dyDescent="0.25">
      <c r="A3128" t="s">
        <v>8</v>
      </c>
      <c r="B3128" t="s">
        <v>113</v>
      </c>
      <c r="C3128" t="s">
        <v>9</v>
      </c>
      <c r="D3128" t="s">
        <v>148</v>
      </c>
      <c r="E3128" t="s">
        <v>166</v>
      </c>
      <c r="F3128" t="s">
        <v>253</v>
      </c>
      <c r="G3128" t="s">
        <v>9</v>
      </c>
      <c r="H3128" s="1">
        <v>25</v>
      </c>
      <c r="I3128" s="1">
        <v>25</v>
      </c>
      <c r="J3128" s="1">
        <v>9.0909090909090898E-2</v>
      </c>
      <c r="K3128" s="1">
        <v>9.0909090909090898E-2</v>
      </c>
      <c r="L3128" t="s">
        <v>9</v>
      </c>
      <c r="M3128" t="s">
        <v>9</v>
      </c>
      <c r="N3128" t="s">
        <v>357</v>
      </c>
    </row>
    <row r="3129" spans="1:14" x14ac:dyDescent="0.25">
      <c r="A3129" t="s">
        <v>8</v>
      </c>
      <c r="B3129" t="s">
        <v>113</v>
      </c>
      <c r="C3129" t="s">
        <v>9</v>
      </c>
      <c r="D3129" t="s">
        <v>148</v>
      </c>
      <c r="E3129" t="s">
        <v>166</v>
      </c>
      <c r="F3129" t="s">
        <v>254</v>
      </c>
      <c r="G3129" t="s">
        <v>9</v>
      </c>
      <c r="H3129" s="1">
        <v>-1</v>
      </c>
      <c r="I3129" s="1">
        <v>0</v>
      </c>
      <c r="J3129" s="1">
        <v>-0.01</v>
      </c>
      <c r="K3129" s="1">
        <v>0</v>
      </c>
      <c r="L3129" t="s">
        <v>9</v>
      </c>
      <c r="M3129" t="s">
        <v>9</v>
      </c>
      <c r="N3129" t="s">
        <v>357</v>
      </c>
    </row>
    <row r="3130" spans="1:14" x14ac:dyDescent="0.25">
      <c r="A3130" t="s">
        <v>8</v>
      </c>
      <c r="B3130" t="s">
        <v>113</v>
      </c>
      <c r="C3130" t="s">
        <v>9</v>
      </c>
      <c r="D3130" t="s">
        <v>148</v>
      </c>
      <c r="E3130" t="s">
        <v>242</v>
      </c>
      <c r="F3130" t="s">
        <v>234</v>
      </c>
      <c r="G3130" t="s">
        <v>9</v>
      </c>
      <c r="H3130" s="1">
        <v>-1</v>
      </c>
      <c r="I3130" s="1">
        <v>0</v>
      </c>
      <c r="J3130" s="1">
        <v>-0.01</v>
      </c>
      <c r="K3130" s="1">
        <v>0</v>
      </c>
      <c r="L3130" t="s">
        <v>9</v>
      </c>
      <c r="M3130" t="s">
        <v>9</v>
      </c>
      <c r="N3130" t="s">
        <v>357</v>
      </c>
    </row>
    <row r="3131" spans="1:14" x14ac:dyDescent="0.25">
      <c r="A3131" t="s">
        <v>8</v>
      </c>
      <c r="B3131" t="s">
        <v>113</v>
      </c>
      <c r="C3131" t="s">
        <v>9</v>
      </c>
      <c r="D3131" t="s">
        <v>148</v>
      </c>
      <c r="E3131" t="s">
        <v>257</v>
      </c>
      <c r="F3131" t="s">
        <v>259</v>
      </c>
      <c r="G3131" t="s">
        <v>9</v>
      </c>
      <c r="H3131" s="1">
        <v>85</v>
      </c>
      <c r="I3131" s="1">
        <v>85</v>
      </c>
      <c r="J3131" s="1">
        <v>0.304195804195804</v>
      </c>
      <c r="K3131" s="1">
        <v>0.304195804195804</v>
      </c>
      <c r="L3131" t="s">
        <v>9</v>
      </c>
      <c r="M3131" t="s">
        <v>9</v>
      </c>
      <c r="N3131" t="s">
        <v>357</v>
      </c>
    </row>
    <row r="3132" spans="1:14" x14ac:dyDescent="0.25">
      <c r="A3132" t="s">
        <v>8</v>
      </c>
      <c r="B3132" t="s">
        <v>113</v>
      </c>
      <c r="C3132" t="s">
        <v>9</v>
      </c>
      <c r="D3132" t="s">
        <v>148</v>
      </c>
      <c r="E3132" t="s">
        <v>166</v>
      </c>
      <c r="F3132" t="s">
        <v>167</v>
      </c>
      <c r="G3132" t="s">
        <v>9</v>
      </c>
      <c r="H3132" s="1">
        <v>-1</v>
      </c>
      <c r="I3132" s="1">
        <v>0</v>
      </c>
      <c r="J3132" s="1">
        <v>-0.01</v>
      </c>
      <c r="K3132" s="1">
        <v>0</v>
      </c>
      <c r="L3132" t="s">
        <v>9</v>
      </c>
      <c r="M3132" t="s">
        <v>9</v>
      </c>
      <c r="N3132" t="s">
        <v>357</v>
      </c>
    </row>
    <row r="3133" spans="1:14" x14ac:dyDescent="0.25">
      <c r="A3133" t="s">
        <v>8</v>
      </c>
      <c r="B3133" t="s">
        <v>113</v>
      </c>
      <c r="C3133" t="s">
        <v>9</v>
      </c>
      <c r="D3133" t="s">
        <v>148</v>
      </c>
      <c r="E3133" t="s">
        <v>257</v>
      </c>
      <c r="F3133" t="s">
        <v>261</v>
      </c>
      <c r="G3133" t="s">
        <v>9</v>
      </c>
      <c r="H3133" s="1">
        <v>35</v>
      </c>
      <c r="I3133" s="1">
        <v>35</v>
      </c>
      <c r="J3133" s="1">
        <v>0.125874125874126</v>
      </c>
      <c r="K3133" s="1">
        <v>0.125874125874126</v>
      </c>
      <c r="L3133" t="s">
        <v>9</v>
      </c>
      <c r="M3133" t="s">
        <v>9</v>
      </c>
      <c r="N3133" t="s">
        <v>357</v>
      </c>
    </row>
    <row r="3134" spans="1:14" x14ac:dyDescent="0.25">
      <c r="A3134" t="s">
        <v>8</v>
      </c>
      <c r="B3134" t="s">
        <v>113</v>
      </c>
      <c r="C3134" t="s">
        <v>9</v>
      </c>
      <c r="D3134" t="s">
        <v>148</v>
      </c>
      <c r="E3134" t="s">
        <v>353</v>
      </c>
      <c r="F3134" t="s">
        <v>15</v>
      </c>
      <c r="G3134" t="s">
        <v>9</v>
      </c>
      <c r="H3134" s="1">
        <v>75</v>
      </c>
      <c r="I3134" s="1">
        <v>75</v>
      </c>
      <c r="J3134" s="1">
        <v>0.26223776223776202</v>
      </c>
      <c r="K3134" s="1">
        <v>0.26223776223776202</v>
      </c>
      <c r="L3134" t="s">
        <v>9</v>
      </c>
      <c r="M3134" t="s">
        <v>9</v>
      </c>
      <c r="N3134" t="s">
        <v>357</v>
      </c>
    </row>
    <row r="3135" spans="1:14" x14ac:dyDescent="0.25">
      <c r="A3135" t="s">
        <v>8</v>
      </c>
      <c r="B3135" t="s">
        <v>113</v>
      </c>
      <c r="C3135" t="s">
        <v>9</v>
      </c>
      <c r="D3135" t="s">
        <v>148</v>
      </c>
      <c r="E3135" t="s">
        <v>10</v>
      </c>
      <c r="F3135" t="s">
        <v>240</v>
      </c>
      <c r="G3135" t="s">
        <v>9</v>
      </c>
      <c r="H3135" s="1">
        <v>1</v>
      </c>
      <c r="I3135" s="1" t="s">
        <v>9</v>
      </c>
      <c r="J3135" s="1" t="s">
        <v>9</v>
      </c>
      <c r="K3135" s="1" t="s">
        <v>9</v>
      </c>
      <c r="L3135" t="s">
        <v>9</v>
      </c>
      <c r="M3135" t="s">
        <v>9</v>
      </c>
      <c r="N3135" t="s">
        <v>357</v>
      </c>
    </row>
    <row r="3136" spans="1:14" x14ac:dyDescent="0.25">
      <c r="A3136" t="s">
        <v>8</v>
      </c>
      <c r="B3136" t="s">
        <v>113</v>
      </c>
      <c r="C3136" t="s">
        <v>9</v>
      </c>
      <c r="D3136" t="s">
        <v>148</v>
      </c>
      <c r="E3136" t="s">
        <v>257</v>
      </c>
      <c r="F3136" t="s">
        <v>258</v>
      </c>
      <c r="G3136" t="s">
        <v>9</v>
      </c>
      <c r="H3136" s="1">
        <v>65</v>
      </c>
      <c r="I3136" s="1">
        <v>65</v>
      </c>
      <c r="J3136" s="1">
        <v>0.22727272727272699</v>
      </c>
      <c r="K3136" s="1">
        <v>0.22727272727272699</v>
      </c>
      <c r="L3136" t="s">
        <v>9</v>
      </c>
      <c r="M3136" t="s">
        <v>9</v>
      </c>
      <c r="N3136" t="s">
        <v>357</v>
      </c>
    </row>
    <row r="3137" spans="1:14" x14ac:dyDescent="0.25">
      <c r="A3137" t="s">
        <v>8</v>
      </c>
      <c r="B3137" t="s">
        <v>113</v>
      </c>
      <c r="C3137" t="s">
        <v>9</v>
      </c>
      <c r="D3137" t="s">
        <v>148</v>
      </c>
      <c r="E3137" t="s">
        <v>180</v>
      </c>
      <c r="F3137" t="s">
        <v>228</v>
      </c>
      <c r="G3137" t="s">
        <v>228</v>
      </c>
      <c r="H3137" s="1">
        <v>-1</v>
      </c>
      <c r="I3137" s="1">
        <v>0</v>
      </c>
      <c r="J3137" s="1">
        <v>-0.01</v>
      </c>
      <c r="K3137" s="1">
        <v>0</v>
      </c>
      <c r="L3137" t="s">
        <v>9</v>
      </c>
      <c r="M3137" t="s">
        <v>9</v>
      </c>
      <c r="N3137" t="s">
        <v>357</v>
      </c>
    </row>
    <row r="3138" spans="1:14" x14ac:dyDescent="0.25">
      <c r="A3138" t="s">
        <v>8</v>
      </c>
      <c r="B3138" t="s">
        <v>113</v>
      </c>
      <c r="C3138" t="s">
        <v>9</v>
      </c>
      <c r="D3138" t="s">
        <v>148</v>
      </c>
      <c r="E3138" t="s">
        <v>180</v>
      </c>
      <c r="F3138" t="s">
        <v>219</v>
      </c>
      <c r="G3138" t="s">
        <v>216</v>
      </c>
      <c r="H3138" s="1">
        <v>30</v>
      </c>
      <c r="I3138" s="1">
        <v>30</v>
      </c>
      <c r="J3138" s="1">
        <v>9.7902097902097904E-2</v>
      </c>
      <c r="K3138" s="1">
        <v>9.7902097902097904E-2</v>
      </c>
      <c r="L3138" t="s">
        <v>9</v>
      </c>
      <c r="M3138" t="s">
        <v>9</v>
      </c>
      <c r="N3138" t="s">
        <v>357</v>
      </c>
    </row>
    <row r="3139" spans="1:14" x14ac:dyDescent="0.25">
      <c r="A3139" t="s">
        <v>8</v>
      </c>
      <c r="B3139" t="s">
        <v>113</v>
      </c>
      <c r="C3139" t="s">
        <v>9</v>
      </c>
      <c r="D3139" t="s">
        <v>148</v>
      </c>
      <c r="E3139" t="s">
        <v>166</v>
      </c>
      <c r="F3139" t="s">
        <v>169</v>
      </c>
      <c r="G3139" t="s">
        <v>9</v>
      </c>
      <c r="H3139" s="1">
        <v>240</v>
      </c>
      <c r="I3139" s="1">
        <v>240</v>
      </c>
      <c r="J3139" s="1">
        <v>0.83566433566433596</v>
      </c>
      <c r="K3139" s="1">
        <v>0.83566433566433596</v>
      </c>
      <c r="L3139" t="s">
        <v>9</v>
      </c>
      <c r="M3139" t="s">
        <v>9</v>
      </c>
      <c r="N3139" t="s">
        <v>357</v>
      </c>
    </row>
    <row r="3140" spans="1:14" x14ac:dyDescent="0.25">
      <c r="A3140" t="s">
        <v>8</v>
      </c>
      <c r="B3140" t="s">
        <v>113</v>
      </c>
      <c r="C3140" t="s">
        <v>9</v>
      </c>
      <c r="D3140" t="s">
        <v>148</v>
      </c>
      <c r="E3140" t="s">
        <v>242</v>
      </c>
      <c r="F3140" t="s">
        <v>238</v>
      </c>
      <c r="G3140" t="s">
        <v>9</v>
      </c>
      <c r="H3140" s="1">
        <v>-1</v>
      </c>
      <c r="I3140" s="1">
        <v>0</v>
      </c>
      <c r="J3140" s="1">
        <v>-0.01</v>
      </c>
      <c r="K3140" s="1">
        <v>0</v>
      </c>
      <c r="L3140" t="s">
        <v>9</v>
      </c>
      <c r="M3140" t="s">
        <v>9</v>
      </c>
      <c r="N3140" t="s">
        <v>357</v>
      </c>
    </row>
    <row r="3141" spans="1:14" x14ac:dyDescent="0.25">
      <c r="A3141" t="s">
        <v>8</v>
      </c>
      <c r="B3141" t="s">
        <v>113</v>
      </c>
      <c r="C3141" t="s">
        <v>9</v>
      </c>
      <c r="D3141" t="s">
        <v>148</v>
      </c>
      <c r="E3141" t="s">
        <v>229</v>
      </c>
      <c r="F3141" t="s">
        <v>217</v>
      </c>
      <c r="G3141" t="s">
        <v>9</v>
      </c>
      <c r="H3141" s="1">
        <v>-1</v>
      </c>
      <c r="I3141" s="1">
        <v>0</v>
      </c>
      <c r="J3141" s="1">
        <v>-0.01</v>
      </c>
      <c r="K3141" s="1">
        <v>0</v>
      </c>
      <c r="L3141" t="s">
        <v>9</v>
      </c>
      <c r="M3141" t="s">
        <v>9</v>
      </c>
      <c r="N3141" t="s">
        <v>357</v>
      </c>
    </row>
    <row r="3142" spans="1:14" x14ac:dyDescent="0.25">
      <c r="A3142" t="s">
        <v>8</v>
      </c>
      <c r="B3142" t="s">
        <v>113</v>
      </c>
      <c r="C3142" t="s">
        <v>9</v>
      </c>
      <c r="D3142" t="s">
        <v>148</v>
      </c>
      <c r="E3142" t="s">
        <v>257</v>
      </c>
      <c r="F3142" t="s">
        <v>262</v>
      </c>
      <c r="G3142" t="s">
        <v>9</v>
      </c>
      <c r="H3142" s="1">
        <v>5</v>
      </c>
      <c r="I3142" s="1">
        <v>5</v>
      </c>
      <c r="J3142" s="1">
        <v>2.0979020979021001E-2</v>
      </c>
      <c r="K3142" s="1">
        <v>2.0979020979021001E-2</v>
      </c>
      <c r="L3142" t="s">
        <v>9</v>
      </c>
      <c r="M3142" t="s">
        <v>9</v>
      </c>
      <c r="N3142" t="s">
        <v>357</v>
      </c>
    </row>
    <row r="3143" spans="1:14" x14ac:dyDescent="0.25">
      <c r="A3143" t="s">
        <v>8</v>
      </c>
      <c r="B3143" t="s">
        <v>113</v>
      </c>
      <c r="C3143" t="s">
        <v>9</v>
      </c>
      <c r="D3143" t="s">
        <v>148</v>
      </c>
      <c r="E3143" t="s">
        <v>168</v>
      </c>
      <c r="F3143" t="s">
        <v>271</v>
      </c>
      <c r="G3143" t="s">
        <v>9</v>
      </c>
      <c r="H3143" s="1">
        <v>155</v>
      </c>
      <c r="I3143" s="1">
        <v>155</v>
      </c>
      <c r="J3143" s="1">
        <v>0.54195804195804198</v>
      </c>
      <c r="K3143" s="1">
        <v>0.54195804195804198</v>
      </c>
      <c r="L3143" t="s">
        <v>9</v>
      </c>
      <c r="M3143" t="s">
        <v>9</v>
      </c>
      <c r="N3143" t="s">
        <v>357</v>
      </c>
    </row>
    <row r="3144" spans="1:14" x14ac:dyDescent="0.25">
      <c r="A3144" t="s">
        <v>8</v>
      </c>
      <c r="B3144" t="s">
        <v>113</v>
      </c>
      <c r="C3144" t="s">
        <v>9</v>
      </c>
      <c r="D3144" t="s">
        <v>148</v>
      </c>
      <c r="E3144" t="s">
        <v>229</v>
      </c>
      <c r="F3144" t="s">
        <v>231</v>
      </c>
      <c r="G3144" t="s">
        <v>9</v>
      </c>
      <c r="H3144" s="1">
        <v>215</v>
      </c>
      <c r="I3144" s="1">
        <v>215</v>
      </c>
      <c r="J3144" s="1">
        <v>0.74825174825174801</v>
      </c>
      <c r="K3144" s="1">
        <v>0.74825174825174801</v>
      </c>
      <c r="L3144" t="s">
        <v>9</v>
      </c>
      <c r="M3144" t="s">
        <v>9</v>
      </c>
      <c r="N3144" t="s">
        <v>357</v>
      </c>
    </row>
    <row r="3145" spans="1:14" x14ac:dyDescent="0.25">
      <c r="A3145" t="s">
        <v>8</v>
      </c>
      <c r="B3145" t="s">
        <v>113</v>
      </c>
      <c r="C3145" t="s">
        <v>9</v>
      </c>
      <c r="D3145" t="s">
        <v>148</v>
      </c>
      <c r="E3145" t="s">
        <v>242</v>
      </c>
      <c r="F3145" t="s">
        <v>236</v>
      </c>
      <c r="G3145" t="s">
        <v>9</v>
      </c>
      <c r="H3145" s="1">
        <v>-1</v>
      </c>
      <c r="I3145" s="1">
        <v>0</v>
      </c>
      <c r="J3145" s="1">
        <v>-0.01</v>
      </c>
      <c r="K3145" s="1">
        <v>0</v>
      </c>
      <c r="L3145" t="s">
        <v>9</v>
      </c>
      <c r="M3145" t="s">
        <v>9</v>
      </c>
      <c r="N3145" t="s">
        <v>357</v>
      </c>
    </row>
    <row r="3146" spans="1:14" x14ac:dyDescent="0.25">
      <c r="A3146" t="s">
        <v>8</v>
      </c>
      <c r="B3146" t="s">
        <v>113</v>
      </c>
      <c r="C3146" t="s">
        <v>9</v>
      </c>
      <c r="D3146" t="s">
        <v>148</v>
      </c>
      <c r="E3146" t="s">
        <v>166</v>
      </c>
      <c r="F3146" t="s">
        <v>248</v>
      </c>
      <c r="G3146" t="s">
        <v>9</v>
      </c>
      <c r="H3146" s="1">
        <v>-1</v>
      </c>
      <c r="I3146" s="1">
        <v>0</v>
      </c>
      <c r="J3146" s="1">
        <v>-0.01</v>
      </c>
      <c r="K3146" s="1">
        <v>0</v>
      </c>
      <c r="L3146" t="s">
        <v>9</v>
      </c>
      <c r="M3146" t="s">
        <v>9</v>
      </c>
      <c r="N3146" t="s">
        <v>357</v>
      </c>
    </row>
    <row r="3147" spans="1:14" x14ac:dyDescent="0.25">
      <c r="A3147" t="s">
        <v>8</v>
      </c>
      <c r="B3147" t="s">
        <v>113</v>
      </c>
      <c r="C3147" t="s">
        <v>9</v>
      </c>
      <c r="D3147" t="s">
        <v>148</v>
      </c>
      <c r="E3147" t="s">
        <v>229</v>
      </c>
      <c r="F3147" t="s">
        <v>230</v>
      </c>
      <c r="G3147" t="s">
        <v>9</v>
      </c>
      <c r="H3147" s="1">
        <v>70</v>
      </c>
      <c r="I3147" s="1">
        <v>70</v>
      </c>
      <c r="J3147" s="1">
        <v>0.241258741258741</v>
      </c>
      <c r="K3147" s="1">
        <v>0.241258741258741</v>
      </c>
      <c r="L3147" t="s">
        <v>9</v>
      </c>
      <c r="M3147" t="s">
        <v>9</v>
      </c>
      <c r="N3147" t="s">
        <v>357</v>
      </c>
    </row>
    <row r="3148" spans="1:14" x14ac:dyDescent="0.25">
      <c r="A3148" t="s">
        <v>8</v>
      </c>
      <c r="B3148" t="s">
        <v>113</v>
      </c>
      <c r="C3148" t="s">
        <v>9</v>
      </c>
      <c r="D3148" t="s">
        <v>148</v>
      </c>
      <c r="E3148" t="s">
        <v>232</v>
      </c>
      <c r="F3148" t="s">
        <v>9</v>
      </c>
      <c r="G3148" t="s">
        <v>9</v>
      </c>
      <c r="H3148" s="1">
        <v>285</v>
      </c>
      <c r="I3148" s="1">
        <v>285</v>
      </c>
      <c r="J3148" s="1">
        <v>1</v>
      </c>
      <c r="K3148" s="1">
        <v>1</v>
      </c>
      <c r="L3148" t="s">
        <v>9</v>
      </c>
      <c r="M3148" t="s">
        <v>9</v>
      </c>
      <c r="N3148" t="s">
        <v>357</v>
      </c>
    </row>
    <row r="3149" spans="1:14" x14ac:dyDescent="0.25">
      <c r="A3149" t="s">
        <v>8</v>
      </c>
      <c r="B3149" t="s">
        <v>113</v>
      </c>
      <c r="C3149" t="s">
        <v>9</v>
      </c>
      <c r="D3149" t="s">
        <v>148</v>
      </c>
      <c r="E3149" t="s">
        <v>168</v>
      </c>
      <c r="F3149" t="s">
        <v>274</v>
      </c>
      <c r="G3149" t="s">
        <v>9</v>
      </c>
      <c r="H3149" s="1">
        <v>25</v>
      </c>
      <c r="I3149" s="1">
        <v>25</v>
      </c>
      <c r="J3149" s="1">
        <v>8.7412587412587395E-2</v>
      </c>
      <c r="K3149" s="1">
        <v>8.7412587412587395E-2</v>
      </c>
      <c r="L3149" t="s">
        <v>9</v>
      </c>
      <c r="M3149" t="s">
        <v>9</v>
      </c>
      <c r="N3149" t="s">
        <v>357</v>
      </c>
    </row>
    <row r="3150" spans="1:14" x14ac:dyDescent="0.25">
      <c r="A3150" t="s">
        <v>8</v>
      </c>
      <c r="B3150" t="s">
        <v>113</v>
      </c>
      <c r="C3150" t="s">
        <v>9</v>
      </c>
      <c r="D3150" t="s">
        <v>148</v>
      </c>
      <c r="E3150" t="s">
        <v>353</v>
      </c>
      <c r="F3150" t="s">
        <v>13</v>
      </c>
      <c r="G3150" t="s">
        <v>9</v>
      </c>
      <c r="H3150" s="1">
        <v>50</v>
      </c>
      <c r="I3150" s="1">
        <v>50</v>
      </c>
      <c r="J3150" s="1">
        <v>0.178321678321678</v>
      </c>
      <c r="K3150" s="1">
        <v>0.178321678321678</v>
      </c>
      <c r="L3150" t="s">
        <v>9</v>
      </c>
      <c r="M3150" t="s">
        <v>9</v>
      </c>
      <c r="N3150" t="s">
        <v>357</v>
      </c>
    </row>
    <row r="3151" spans="1:14" x14ac:dyDescent="0.25">
      <c r="A3151" t="s">
        <v>8</v>
      </c>
      <c r="B3151" t="s">
        <v>113</v>
      </c>
      <c r="C3151" t="s">
        <v>9</v>
      </c>
      <c r="D3151" t="s">
        <v>148</v>
      </c>
      <c r="E3151" t="s">
        <v>353</v>
      </c>
      <c r="F3151" t="s">
        <v>16</v>
      </c>
      <c r="G3151" t="s">
        <v>9</v>
      </c>
      <c r="H3151" s="1">
        <v>10</v>
      </c>
      <c r="I3151" s="1">
        <v>10</v>
      </c>
      <c r="J3151" s="1">
        <v>4.1958041958042001E-2</v>
      </c>
      <c r="K3151" s="1">
        <v>4.1958041958042001E-2</v>
      </c>
      <c r="L3151" t="s">
        <v>9</v>
      </c>
      <c r="M3151" t="s">
        <v>9</v>
      </c>
      <c r="N3151" t="s">
        <v>357</v>
      </c>
    </row>
    <row r="3152" spans="1:14" x14ac:dyDescent="0.25">
      <c r="A3152" t="s">
        <v>8</v>
      </c>
      <c r="B3152" t="s">
        <v>113</v>
      </c>
      <c r="C3152" t="s">
        <v>9</v>
      </c>
      <c r="D3152" t="s">
        <v>148</v>
      </c>
      <c r="E3152" t="s">
        <v>166</v>
      </c>
      <c r="F3152" t="s">
        <v>252</v>
      </c>
      <c r="G3152" t="s">
        <v>9</v>
      </c>
      <c r="H3152" s="1">
        <v>-1</v>
      </c>
      <c r="I3152" s="1">
        <v>0</v>
      </c>
      <c r="J3152" s="1">
        <v>-0.01</v>
      </c>
      <c r="K3152" s="1">
        <v>0</v>
      </c>
      <c r="L3152" t="s">
        <v>9</v>
      </c>
      <c r="M3152" t="s">
        <v>9</v>
      </c>
      <c r="N3152" t="s">
        <v>357</v>
      </c>
    </row>
    <row r="3153" spans="1:14" x14ac:dyDescent="0.25">
      <c r="A3153" t="s">
        <v>8</v>
      </c>
      <c r="B3153" t="s">
        <v>113</v>
      </c>
      <c r="C3153" t="s">
        <v>9</v>
      </c>
      <c r="D3153" t="s">
        <v>148</v>
      </c>
      <c r="E3153" t="s">
        <v>257</v>
      </c>
      <c r="F3153" t="s">
        <v>340</v>
      </c>
      <c r="G3153" t="s">
        <v>9</v>
      </c>
      <c r="H3153" s="1">
        <v>25</v>
      </c>
      <c r="I3153" s="1">
        <v>25</v>
      </c>
      <c r="J3153" s="1">
        <v>8.3916083916083906E-2</v>
      </c>
      <c r="K3153" s="1">
        <v>8.3916083916083906E-2</v>
      </c>
      <c r="L3153" t="s">
        <v>9</v>
      </c>
      <c r="M3153" t="s">
        <v>9</v>
      </c>
      <c r="N3153" t="s">
        <v>357</v>
      </c>
    </row>
    <row r="3154" spans="1:14" x14ac:dyDescent="0.25">
      <c r="A3154" t="s">
        <v>8</v>
      </c>
      <c r="B3154" t="s">
        <v>113</v>
      </c>
      <c r="C3154" t="s">
        <v>9</v>
      </c>
      <c r="D3154" t="s">
        <v>148</v>
      </c>
      <c r="E3154" t="s">
        <v>257</v>
      </c>
      <c r="F3154" t="s">
        <v>260</v>
      </c>
      <c r="G3154" t="s">
        <v>9</v>
      </c>
      <c r="H3154" s="1">
        <v>70</v>
      </c>
      <c r="I3154" s="1">
        <v>70</v>
      </c>
      <c r="J3154" s="1">
        <v>0.23776223776223801</v>
      </c>
      <c r="K3154" s="1">
        <v>0.23776223776223801</v>
      </c>
      <c r="L3154" t="s">
        <v>9</v>
      </c>
      <c r="M3154" t="s">
        <v>9</v>
      </c>
      <c r="N3154" t="s">
        <v>357</v>
      </c>
    </row>
    <row r="3155" spans="1:14" x14ac:dyDescent="0.25">
      <c r="A3155" t="s">
        <v>8</v>
      </c>
      <c r="B3155" t="s">
        <v>113</v>
      </c>
      <c r="C3155" t="s">
        <v>9</v>
      </c>
      <c r="D3155" t="s">
        <v>148</v>
      </c>
      <c r="E3155" t="s">
        <v>242</v>
      </c>
      <c r="F3155" t="s">
        <v>239</v>
      </c>
      <c r="G3155" t="s">
        <v>9</v>
      </c>
      <c r="H3155" s="1">
        <v>-1</v>
      </c>
      <c r="I3155" s="1">
        <v>0</v>
      </c>
      <c r="J3155" s="1">
        <v>-0.01</v>
      </c>
      <c r="K3155" s="1">
        <v>0</v>
      </c>
      <c r="L3155" t="s">
        <v>9</v>
      </c>
      <c r="M3155" t="s">
        <v>9</v>
      </c>
      <c r="N3155" t="s">
        <v>357</v>
      </c>
    </row>
    <row r="3156" spans="1:14" x14ac:dyDescent="0.25">
      <c r="A3156" t="s">
        <v>8</v>
      </c>
      <c r="B3156" t="s">
        <v>113</v>
      </c>
      <c r="C3156" t="s">
        <v>9</v>
      </c>
      <c r="D3156" t="s">
        <v>148</v>
      </c>
      <c r="E3156" t="s">
        <v>168</v>
      </c>
      <c r="F3156" t="s">
        <v>272</v>
      </c>
      <c r="G3156" t="s">
        <v>9</v>
      </c>
      <c r="H3156" s="1">
        <v>20</v>
      </c>
      <c r="I3156" s="1">
        <v>20</v>
      </c>
      <c r="J3156" s="1">
        <v>7.3426573426573397E-2</v>
      </c>
      <c r="K3156" s="1">
        <v>7.3426573426573397E-2</v>
      </c>
      <c r="L3156" t="s">
        <v>9</v>
      </c>
      <c r="M3156" t="s">
        <v>9</v>
      </c>
      <c r="N3156" t="s">
        <v>357</v>
      </c>
    </row>
    <row r="3157" spans="1:14" x14ac:dyDescent="0.25">
      <c r="A3157" t="s">
        <v>8</v>
      </c>
      <c r="B3157" t="s">
        <v>113</v>
      </c>
      <c r="C3157" t="s">
        <v>9</v>
      </c>
      <c r="D3157" t="s">
        <v>148</v>
      </c>
      <c r="E3157" t="s">
        <v>257</v>
      </c>
      <c r="F3157" t="s">
        <v>228</v>
      </c>
      <c r="G3157" t="s">
        <v>9</v>
      </c>
      <c r="H3157" s="1">
        <v>-1</v>
      </c>
      <c r="I3157" s="1">
        <v>0</v>
      </c>
      <c r="J3157" s="1">
        <v>-0.01</v>
      </c>
      <c r="K3157" s="1">
        <v>0</v>
      </c>
      <c r="L3157" t="s">
        <v>9</v>
      </c>
      <c r="M3157" t="s">
        <v>9</v>
      </c>
      <c r="N3157" t="s">
        <v>357</v>
      </c>
    </row>
    <row r="3158" spans="1:14" x14ac:dyDescent="0.25">
      <c r="A3158" t="s">
        <v>8</v>
      </c>
      <c r="B3158" t="s">
        <v>113</v>
      </c>
      <c r="C3158" t="s">
        <v>9</v>
      </c>
      <c r="D3158" t="s">
        <v>148</v>
      </c>
      <c r="E3158" t="s">
        <v>168</v>
      </c>
      <c r="F3158" t="s">
        <v>273</v>
      </c>
      <c r="G3158" t="s">
        <v>9</v>
      </c>
      <c r="H3158" s="1">
        <v>85</v>
      </c>
      <c r="I3158" s="1">
        <v>85</v>
      </c>
      <c r="J3158" s="1">
        <v>0.29720279720279702</v>
      </c>
      <c r="K3158" s="1">
        <v>0.29720279720279702</v>
      </c>
      <c r="L3158" t="s">
        <v>9</v>
      </c>
      <c r="M3158" t="s">
        <v>9</v>
      </c>
      <c r="N3158" t="s">
        <v>357</v>
      </c>
    </row>
    <row r="3159" spans="1:14" x14ac:dyDescent="0.25">
      <c r="A3159" t="s">
        <v>8</v>
      </c>
      <c r="B3159" t="s">
        <v>113</v>
      </c>
      <c r="C3159" t="s">
        <v>9</v>
      </c>
      <c r="D3159" t="s">
        <v>148</v>
      </c>
      <c r="E3159" t="s">
        <v>168</v>
      </c>
      <c r="F3159" t="s">
        <v>248</v>
      </c>
      <c r="G3159" t="s">
        <v>9</v>
      </c>
      <c r="H3159" s="1">
        <v>-1</v>
      </c>
      <c r="I3159" s="1">
        <v>0</v>
      </c>
      <c r="J3159" s="1">
        <v>-0.01</v>
      </c>
      <c r="K3159" s="1">
        <v>0</v>
      </c>
      <c r="L3159" t="s">
        <v>9</v>
      </c>
      <c r="M3159" t="s">
        <v>9</v>
      </c>
      <c r="N3159" t="s">
        <v>357</v>
      </c>
    </row>
    <row r="3160" spans="1:14" x14ac:dyDescent="0.25">
      <c r="A3160" t="s">
        <v>8</v>
      </c>
      <c r="B3160" t="s">
        <v>113</v>
      </c>
      <c r="C3160" t="s">
        <v>9</v>
      </c>
      <c r="D3160" t="s">
        <v>148</v>
      </c>
      <c r="E3160" t="s">
        <v>242</v>
      </c>
      <c r="F3160" t="s">
        <v>235</v>
      </c>
      <c r="G3160" t="s">
        <v>9</v>
      </c>
      <c r="H3160" s="1">
        <v>-1</v>
      </c>
      <c r="I3160" s="1">
        <v>0</v>
      </c>
      <c r="J3160" s="1">
        <v>-0.01</v>
      </c>
      <c r="K3160" s="1">
        <v>0</v>
      </c>
      <c r="L3160" t="s">
        <v>9</v>
      </c>
      <c r="M3160" t="s">
        <v>9</v>
      </c>
      <c r="N3160" t="s">
        <v>357</v>
      </c>
    </row>
    <row r="3161" spans="1:14" x14ac:dyDescent="0.25">
      <c r="A3161" t="s">
        <v>8</v>
      </c>
      <c r="B3161" t="s">
        <v>113</v>
      </c>
      <c r="C3161" t="s">
        <v>9</v>
      </c>
      <c r="D3161" t="s">
        <v>148</v>
      </c>
      <c r="E3161" t="s">
        <v>166</v>
      </c>
      <c r="F3161" t="s">
        <v>171</v>
      </c>
      <c r="G3161" t="s">
        <v>9</v>
      </c>
      <c r="H3161" s="1">
        <v>-1</v>
      </c>
      <c r="I3161" s="1">
        <v>0</v>
      </c>
      <c r="J3161" s="1">
        <v>-0.01</v>
      </c>
      <c r="K3161" s="1">
        <v>0</v>
      </c>
      <c r="L3161" t="s">
        <v>9</v>
      </c>
      <c r="M3161" t="s">
        <v>9</v>
      </c>
      <c r="N3161" t="s">
        <v>357</v>
      </c>
    </row>
    <row r="3162" spans="1:14" x14ac:dyDescent="0.25">
      <c r="A3162" t="s">
        <v>8</v>
      </c>
      <c r="B3162" t="s">
        <v>113</v>
      </c>
      <c r="C3162" t="s">
        <v>9</v>
      </c>
      <c r="D3162" t="s">
        <v>148</v>
      </c>
      <c r="E3162" t="s">
        <v>229</v>
      </c>
      <c r="F3162" t="s">
        <v>248</v>
      </c>
      <c r="G3162" t="s">
        <v>9</v>
      </c>
      <c r="H3162" s="1">
        <v>-1</v>
      </c>
      <c r="I3162" s="1">
        <v>0</v>
      </c>
      <c r="J3162" s="1">
        <v>-0.01</v>
      </c>
      <c r="K3162" s="1">
        <v>0</v>
      </c>
      <c r="L3162" t="s">
        <v>9</v>
      </c>
      <c r="M3162" t="s">
        <v>9</v>
      </c>
      <c r="N3162" t="s">
        <v>357</v>
      </c>
    </row>
    <row r="3163" spans="1:14" x14ac:dyDescent="0.25">
      <c r="A3163" t="s">
        <v>8</v>
      </c>
      <c r="B3163" t="s">
        <v>113</v>
      </c>
      <c r="C3163" t="s">
        <v>9</v>
      </c>
      <c r="D3163" t="s">
        <v>148</v>
      </c>
      <c r="E3163" t="s">
        <v>257</v>
      </c>
      <c r="F3163" t="s">
        <v>280</v>
      </c>
      <c r="G3163" t="s">
        <v>9</v>
      </c>
      <c r="H3163" s="1">
        <v>-1</v>
      </c>
      <c r="I3163" s="1">
        <v>0</v>
      </c>
      <c r="J3163" s="1">
        <v>-0.01</v>
      </c>
      <c r="K3163" s="1">
        <v>0</v>
      </c>
      <c r="L3163" t="s">
        <v>9</v>
      </c>
      <c r="M3163" t="s">
        <v>9</v>
      </c>
      <c r="N3163" t="s">
        <v>357</v>
      </c>
    </row>
    <row r="3164" spans="1:14" x14ac:dyDescent="0.25">
      <c r="A3164" t="s">
        <v>8</v>
      </c>
      <c r="B3164" t="s">
        <v>113</v>
      </c>
      <c r="C3164" t="s">
        <v>9</v>
      </c>
      <c r="D3164" t="s">
        <v>148</v>
      </c>
      <c r="E3164" t="s">
        <v>166</v>
      </c>
      <c r="F3164" t="s">
        <v>170</v>
      </c>
      <c r="G3164" t="s">
        <v>9</v>
      </c>
      <c r="H3164" s="1">
        <v>10</v>
      </c>
      <c r="I3164" s="1">
        <v>10</v>
      </c>
      <c r="J3164" s="1">
        <v>3.4965034965035002E-2</v>
      </c>
      <c r="K3164" s="1">
        <v>3.4965034965035002E-2</v>
      </c>
      <c r="L3164" t="s">
        <v>9</v>
      </c>
      <c r="M3164" t="s">
        <v>9</v>
      </c>
      <c r="N3164" t="s">
        <v>357</v>
      </c>
    </row>
    <row r="3165" spans="1:14" x14ac:dyDescent="0.25">
      <c r="A3165" t="s">
        <v>8</v>
      </c>
      <c r="B3165" t="s">
        <v>113</v>
      </c>
      <c r="C3165" t="s">
        <v>9</v>
      </c>
      <c r="D3165" t="s">
        <v>148</v>
      </c>
      <c r="E3165" t="s">
        <v>180</v>
      </c>
      <c r="F3165" t="s">
        <v>218</v>
      </c>
      <c r="G3165" t="s">
        <v>215</v>
      </c>
      <c r="H3165" s="1">
        <v>260</v>
      </c>
      <c r="I3165" s="1">
        <v>260</v>
      </c>
      <c r="J3165" s="1">
        <v>0.90209790209790197</v>
      </c>
      <c r="K3165" s="1">
        <v>0.90209790209790197</v>
      </c>
      <c r="L3165" t="s">
        <v>9</v>
      </c>
      <c r="M3165" t="s">
        <v>9</v>
      </c>
      <c r="N3165" t="s">
        <v>357</v>
      </c>
    </row>
    <row r="3166" spans="1:14" x14ac:dyDescent="0.25">
      <c r="A3166" t="s">
        <v>8</v>
      </c>
      <c r="B3166" t="s">
        <v>113</v>
      </c>
      <c r="C3166" t="s">
        <v>9</v>
      </c>
      <c r="D3166" t="s">
        <v>148</v>
      </c>
      <c r="E3166" t="s">
        <v>242</v>
      </c>
      <c r="F3166" t="s">
        <v>248</v>
      </c>
      <c r="G3166" t="s">
        <v>9</v>
      </c>
      <c r="H3166">
        <v>285</v>
      </c>
      <c r="I3166">
        <v>285</v>
      </c>
      <c r="J3166">
        <v>1</v>
      </c>
      <c r="K3166">
        <v>1</v>
      </c>
      <c r="L3166" s="1" t="s">
        <v>9</v>
      </c>
      <c r="M3166" s="1" t="s">
        <v>9</v>
      </c>
      <c r="N3166" t="s">
        <v>357</v>
      </c>
    </row>
    <row r="3167" spans="1:14" x14ac:dyDescent="0.25">
      <c r="A3167" t="s">
        <v>8</v>
      </c>
      <c r="B3167" t="s">
        <v>113</v>
      </c>
      <c r="C3167" t="s">
        <v>9</v>
      </c>
      <c r="D3167" t="s">
        <v>148</v>
      </c>
      <c r="E3167" t="s">
        <v>353</v>
      </c>
      <c r="F3167" t="s">
        <v>228</v>
      </c>
      <c r="G3167" t="s">
        <v>9</v>
      </c>
      <c r="H3167">
        <v>-1</v>
      </c>
      <c r="I3167">
        <v>0</v>
      </c>
      <c r="J3167">
        <v>-0.01</v>
      </c>
      <c r="K3167">
        <v>0</v>
      </c>
      <c r="L3167" s="1" t="s">
        <v>9</v>
      </c>
      <c r="M3167" s="1" t="s">
        <v>9</v>
      </c>
      <c r="N3167" t="s">
        <v>357</v>
      </c>
    </row>
    <row r="3168" spans="1:14" x14ac:dyDescent="0.25">
      <c r="A3168" t="s">
        <v>8</v>
      </c>
      <c r="B3168" t="s">
        <v>113</v>
      </c>
      <c r="C3168" t="s">
        <v>9</v>
      </c>
      <c r="D3168" t="s">
        <v>148</v>
      </c>
      <c r="E3168" t="s">
        <v>242</v>
      </c>
      <c r="F3168" t="s">
        <v>237</v>
      </c>
      <c r="G3168" t="s">
        <v>9</v>
      </c>
      <c r="H3168" s="1">
        <v>-1</v>
      </c>
      <c r="I3168" s="1">
        <v>0</v>
      </c>
      <c r="J3168" s="1">
        <v>-0.01</v>
      </c>
      <c r="K3168" s="1">
        <v>0</v>
      </c>
      <c r="L3168" t="s">
        <v>9</v>
      </c>
      <c r="M3168" t="s">
        <v>9</v>
      </c>
      <c r="N3168" t="s">
        <v>357</v>
      </c>
    </row>
    <row r="3169" spans="1:14" x14ac:dyDescent="0.25">
      <c r="A3169" t="s">
        <v>8</v>
      </c>
      <c r="B3169" t="s">
        <v>113</v>
      </c>
      <c r="C3169" t="s">
        <v>9</v>
      </c>
      <c r="D3169" t="s">
        <v>148</v>
      </c>
      <c r="E3169" t="s">
        <v>353</v>
      </c>
      <c r="F3169" t="s">
        <v>14</v>
      </c>
      <c r="G3169" t="s">
        <v>9</v>
      </c>
      <c r="H3169" s="1">
        <v>145</v>
      </c>
      <c r="I3169" s="1">
        <v>145</v>
      </c>
      <c r="J3169" s="1">
        <v>0.51398601398601396</v>
      </c>
      <c r="K3169" s="1">
        <v>0.51398601398601396</v>
      </c>
      <c r="L3169" t="s">
        <v>9</v>
      </c>
      <c r="M3169" t="s">
        <v>9</v>
      </c>
      <c r="N3169" t="s">
        <v>357</v>
      </c>
    </row>
    <row r="3170" spans="1:14" x14ac:dyDescent="0.25">
      <c r="A3170" t="s">
        <v>8</v>
      </c>
      <c r="B3170" t="s">
        <v>348</v>
      </c>
      <c r="C3170" t="s">
        <v>9</v>
      </c>
      <c r="D3170" t="s">
        <v>349</v>
      </c>
      <c r="E3170" t="s">
        <v>180</v>
      </c>
      <c r="F3170" t="s">
        <v>218</v>
      </c>
      <c r="G3170" t="s">
        <v>215</v>
      </c>
      <c r="H3170" s="1">
        <v>-1</v>
      </c>
      <c r="I3170" s="1">
        <v>0</v>
      </c>
      <c r="J3170" s="1">
        <v>-0.01</v>
      </c>
      <c r="K3170" s="1">
        <v>0</v>
      </c>
      <c r="L3170" t="s">
        <v>9</v>
      </c>
      <c r="M3170" t="s">
        <v>9</v>
      </c>
      <c r="N3170" t="s">
        <v>357</v>
      </c>
    </row>
    <row r="3171" spans="1:14" x14ac:dyDescent="0.25">
      <c r="A3171" t="s">
        <v>8</v>
      </c>
      <c r="B3171" t="s">
        <v>348</v>
      </c>
      <c r="C3171" t="s">
        <v>9</v>
      </c>
      <c r="D3171" t="s">
        <v>349</v>
      </c>
      <c r="E3171" t="s">
        <v>242</v>
      </c>
      <c r="F3171" t="s">
        <v>237</v>
      </c>
      <c r="G3171" t="s">
        <v>9</v>
      </c>
      <c r="H3171" s="1">
        <v>-1</v>
      </c>
      <c r="I3171" s="1">
        <v>0</v>
      </c>
      <c r="J3171" s="1">
        <v>-0.01</v>
      </c>
      <c r="K3171" s="1">
        <v>0</v>
      </c>
      <c r="L3171" t="s">
        <v>9</v>
      </c>
      <c r="M3171" t="s">
        <v>9</v>
      </c>
      <c r="N3171" t="s">
        <v>357</v>
      </c>
    </row>
    <row r="3172" spans="1:14" x14ac:dyDescent="0.25">
      <c r="A3172" t="s">
        <v>8</v>
      </c>
      <c r="B3172" t="s">
        <v>348</v>
      </c>
      <c r="C3172" t="s">
        <v>9</v>
      </c>
      <c r="D3172" t="s">
        <v>349</v>
      </c>
      <c r="E3172" t="s">
        <v>166</v>
      </c>
      <c r="F3172" t="s">
        <v>170</v>
      </c>
      <c r="G3172" t="s">
        <v>9</v>
      </c>
      <c r="H3172" s="1">
        <v>-1</v>
      </c>
      <c r="I3172" s="1">
        <v>0</v>
      </c>
      <c r="J3172" s="1">
        <v>-0.01</v>
      </c>
      <c r="K3172" s="1">
        <v>0</v>
      </c>
      <c r="L3172" t="s">
        <v>9</v>
      </c>
      <c r="M3172" t="s">
        <v>9</v>
      </c>
      <c r="N3172" t="s">
        <v>357</v>
      </c>
    </row>
    <row r="3173" spans="1:14" x14ac:dyDescent="0.25">
      <c r="A3173" t="s">
        <v>8</v>
      </c>
      <c r="B3173" t="s">
        <v>348</v>
      </c>
      <c r="C3173" t="s">
        <v>9</v>
      </c>
      <c r="D3173" t="s">
        <v>349</v>
      </c>
      <c r="E3173" t="s">
        <v>257</v>
      </c>
      <c r="F3173" t="s">
        <v>261</v>
      </c>
      <c r="G3173" t="s">
        <v>9</v>
      </c>
      <c r="H3173" s="1">
        <v>-1</v>
      </c>
      <c r="I3173" s="1">
        <v>0</v>
      </c>
      <c r="J3173" s="1">
        <v>-0.01</v>
      </c>
      <c r="K3173" s="1">
        <v>0</v>
      </c>
      <c r="L3173" t="s">
        <v>9</v>
      </c>
      <c r="M3173" t="s">
        <v>9</v>
      </c>
      <c r="N3173" t="s">
        <v>357</v>
      </c>
    </row>
    <row r="3174" spans="1:14" x14ac:dyDescent="0.25">
      <c r="A3174" t="s">
        <v>8</v>
      </c>
      <c r="B3174" t="s">
        <v>348</v>
      </c>
      <c r="C3174" t="s">
        <v>9</v>
      </c>
      <c r="D3174" t="s">
        <v>349</v>
      </c>
      <c r="E3174" t="s">
        <v>168</v>
      </c>
      <c r="F3174" t="s">
        <v>272</v>
      </c>
      <c r="G3174" t="s">
        <v>9</v>
      </c>
      <c r="H3174" s="1">
        <v>25</v>
      </c>
      <c r="I3174" s="1">
        <v>25</v>
      </c>
      <c r="J3174" s="1">
        <v>6.19047619047619E-2</v>
      </c>
      <c r="K3174" s="1">
        <v>6.19047619047619E-2</v>
      </c>
      <c r="L3174" t="s">
        <v>9</v>
      </c>
      <c r="M3174" t="s">
        <v>9</v>
      </c>
      <c r="N3174" t="s">
        <v>357</v>
      </c>
    </row>
    <row r="3175" spans="1:14" x14ac:dyDescent="0.25">
      <c r="A3175" t="s">
        <v>8</v>
      </c>
      <c r="B3175" t="s">
        <v>348</v>
      </c>
      <c r="C3175" t="s">
        <v>9</v>
      </c>
      <c r="D3175" t="s">
        <v>349</v>
      </c>
      <c r="E3175" t="s">
        <v>242</v>
      </c>
      <c r="F3175" t="s">
        <v>234</v>
      </c>
      <c r="G3175" t="s">
        <v>9</v>
      </c>
      <c r="H3175" s="1">
        <v>-1</v>
      </c>
      <c r="I3175" s="1">
        <v>0</v>
      </c>
      <c r="J3175" s="1">
        <v>-0.01</v>
      </c>
      <c r="K3175" s="1">
        <v>0</v>
      </c>
      <c r="L3175" t="s">
        <v>9</v>
      </c>
      <c r="M3175" t="s">
        <v>9</v>
      </c>
      <c r="N3175" t="s">
        <v>357</v>
      </c>
    </row>
    <row r="3176" spans="1:14" x14ac:dyDescent="0.25">
      <c r="A3176" t="s">
        <v>8</v>
      </c>
      <c r="B3176" t="s">
        <v>348</v>
      </c>
      <c r="C3176" t="s">
        <v>9</v>
      </c>
      <c r="D3176" t="s">
        <v>349</v>
      </c>
      <c r="E3176" t="s">
        <v>353</v>
      </c>
      <c r="F3176" t="s">
        <v>14</v>
      </c>
      <c r="G3176" t="s">
        <v>9</v>
      </c>
      <c r="H3176" s="1">
        <v>-1</v>
      </c>
      <c r="I3176" s="1">
        <v>0</v>
      </c>
      <c r="J3176" s="1">
        <v>-0.01</v>
      </c>
      <c r="K3176" s="1">
        <v>0</v>
      </c>
      <c r="L3176" t="s">
        <v>9</v>
      </c>
      <c r="M3176" t="s">
        <v>9</v>
      </c>
      <c r="N3176" t="s">
        <v>357</v>
      </c>
    </row>
    <row r="3177" spans="1:14" x14ac:dyDescent="0.25">
      <c r="A3177" t="s">
        <v>8</v>
      </c>
      <c r="B3177" t="s">
        <v>348</v>
      </c>
      <c r="C3177" t="s">
        <v>9</v>
      </c>
      <c r="D3177" t="s">
        <v>349</v>
      </c>
      <c r="E3177" t="s">
        <v>180</v>
      </c>
      <c r="F3177" t="s">
        <v>228</v>
      </c>
      <c r="G3177" t="s">
        <v>228</v>
      </c>
      <c r="H3177" s="1">
        <v>420</v>
      </c>
      <c r="I3177" s="1">
        <v>420</v>
      </c>
      <c r="J3177" s="1">
        <v>1</v>
      </c>
      <c r="K3177" s="1">
        <v>1</v>
      </c>
      <c r="L3177" t="s">
        <v>9</v>
      </c>
      <c r="M3177" t="s">
        <v>9</v>
      </c>
      <c r="N3177" t="s">
        <v>357</v>
      </c>
    </row>
    <row r="3178" spans="1:14" x14ac:dyDescent="0.25">
      <c r="A3178" t="s">
        <v>8</v>
      </c>
      <c r="B3178" t="s">
        <v>348</v>
      </c>
      <c r="C3178" t="s">
        <v>9</v>
      </c>
      <c r="D3178" t="s">
        <v>349</v>
      </c>
      <c r="E3178" t="s">
        <v>257</v>
      </c>
      <c r="F3178" t="s">
        <v>262</v>
      </c>
      <c r="G3178" t="s">
        <v>9</v>
      </c>
      <c r="H3178" s="1">
        <v>-1</v>
      </c>
      <c r="I3178" s="1">
        <v>0</v>
      </c>
      <c r="J3178" s="1">
        <v>-0.01</v>
      </c>
      <c r="K3178" s="1">
        <v>0</v>
      </c>
      <c r="L3178" t="s">
        <v>9</v>
      </c>
      <c r="M3178" t="s">
        <v>9</v>
      </c>
      <c r="N3178" t="s">
        <v>357</v>
      </c>
    </row>
    <row r="3179" spans="1:14" x14ac:dyDescent="0.25">
      <c r="A3179" t="s">
        <v>8</v>
      </c>
      <c r="B3179" t="s">
        <v>348</v>
      </c>
      <c r="C3179" t="s">
        <v>9</v>
      </c>
      <c r="D3179" t="s">
        <v>349</v>
      </c>
      <c r="E3179" t="s">
        <v>229</v>
      </c>
      <c r="F3179" t="s">
        <v>217</v>
      </c>
      <c r="G3179" t="s">
        <v>9</v>
      </c>
      <c r="H3179" s="1">
        <v>-1</v>
      </c>
      <c r="I3179" s="1">
        <v>0</v>
      </c>
      <c r="J3179" s="1">
        <v>-0.01</v>
      </c>
      <c r="K3179" s="1">
        <v>0</v>
      </c>
      <c r="L3179" t="s">
        <v>9</v>
      </c>
      <c r="M3179" t="s">
        <v>9</v>
      </c>
      <c r="N3179" t="s">
        <v>357</v>
      </c>
    </row>
    <row r="3180" spans="1:14" x14ac:dyDescent="0.25">
      <c r="A3180" t="s">
        <v>8</v>
      </c>
      <c r="B3180" t="s">
        <v>348</v>
      </c>
      <c r="C3180" t="s">
        <v>9</v>
      </c>
      <c r="D3180" t="s">
        <v>349</v>
      </c>
      <c r="E3180" t="s">
        <v>232</v>
      </c>
      <c r="F3180" t="s">
        <v>9</v>
      </c>
      <c r="G3180" t="s">
        <v>9</v>
      </c>
      <c r="H3180" s="1">
        <v>420</v>
      </c>
      <c r="I3180">
        <v>420</v>
      </c>
      <c r="J3180">
        <v>1</v>
      </c>
      <c r="K3180">
        <v>1</v>
      </c>
      <c r="L3180" t="s">
        <v>9</v>
      </c>
      <c r="M3180" t="s">
        <v>9</v>
      </c>
      <c r="N3180" t="s">
        <v>357</v>
      </c>
    </row>
    <row r="3181" spans="1:14" x14ac:dyDescent="0.25">
      <c r="A3181" t="s">
        <v>8</v>
      </c>
      <c r="B3181" t="s">
        <v>348</v>
      </c>
      <c r="C3181" t="s">
        <v>9</v>
      </c>
      <c r="D3181" t="s">
        <v>349</v>
      </c>
      <c r="E3181" t="s">
        <v>166</v>
      </c>
      <c r="F3181" t="s">
        <v>253</v>
      </c>
      <c r="G3181" t="s">
        <v>9</v>
      </c>
      <c r="H3181" s="1">
        <v>-1</v>
      </c>
      <c r="I3181" s="1">
        <v>0</v>
      </c>
      <c r="J3181" s="1">
        <v>-0.01</v>
      </c>
      <c r="K3181" s="1">
        <v>0</v>
      </c>
      <c r="L3181" t="s">
        <v>9</v>
      </c>
      <c r="M3181" t="s">
        <v>9</v>
      </c>
      <c r="N3181" t="s">
        <v>357</v>
      </c>
    </row>
    <row r="3182" spans="1:14" x14ac:dyDescent="0.25">
      <c r="A3182" t="s">
        <v>8</v>
      </c>
      <c r="B3182" t="s">
        <v>348</v>
      </c>
      <c r="C3182" t="s">
        <v>9</v>
      </c>
      <c r="D3182" t="s">
        <v>349</v>
      </c>
      <c r="E3182" t="s">
        <v>166</v>
      </c>
      <c r="F3182" t="s">
        <v>169</v>
      </c>
      <c r="G3182" t="s">
        <v>9</v>
      </c>
      <c r="H3182" s="1">
        <v>-1</v>
      </c>
      <c r="I3182" s="1">
        <v>0</v>
      </c>
      <c r="J3182" s="1">
        <v>-0.01</v>
      </c>
      <c r="K3182" s="1">
        <v>0</v>
      </c>
      <c r="L3182" t="s">
        <v>9</v>
      </c>
      <c r="M3182" t="s">
        <v>9</v>
      </c>
      <c r="N3182" t="s">
        <v>357</v>
      </c>
    </row>
    <row r="3183" spans="1:14" x14ac:dyDescent="0.25">
      <c r="A3183" t="s">
        <v>8</v>
      </c>
      <c r="B3183" t="s">
        <v>348</v>
      </c>
      <c r="C3183" t="s">
        <v>9</v>
      </c>
      <c r="D3183" t="s">
        <v>349</v>
      </c>
      <c r="E3183" t="s">
        <v>257</v>
      </c>
      <c r="F3183" t="s">
        <v>258</v>
      </c>
      <c r="G3183" t="s">
        <v>9</v>
      </c>
      <c r="H3183" s="1">
        <v>-1</v>
      </c>
      <c r="I3183" s="1">
        <v>0</v>
      </c>
      <c r="J3183" s="1">
        <v>-0.01</v>
      </c>
      <c r="K3183" s="1">
        <v>0</v>
      </c>
      <c r="L3183" t="s">
        <v>9</v>
      </c>
      <c r="M3183" t="s">
        <v>9</v>
      </c>
      <c r="N3183" t="s">
        <v>357</v>
      </c>
    </row>
    <row r="3184" spans="1:14" x14ac:dyDescent="0.25">
      <c r="A3184" t="s">
        <v>8</v>
      </c>
      <c r="B3184" t="s">
        <v>348</v>
      </c>
      <c r="C3184" t="s">
        <v>9</v>
      </c>
      <c r="D3184" t="s">
        <v>349</v>
      </c>
      <c r="E3184" t="s">
        <v>172</v>
      </c>
      <c r="F3184" t="s">
        <v>9</v>
      </c>
      <c r="G3184" t="s">
        <v>9</v>
      </c>
      <c r="H3184" s="1" t="s">
        <v>9</v>
      </c>
      <c r="I3184" s="1" t="s">
        <v>9</v>
      </c>
      <c r="J3184" s="1" t="s">
        <v>9</v>
      </c>
      <c r="K3184" s="1" t="s">
        <v>9</v>
      </c>
      <c r="L3184">
        <v>-1</v>
      </c>
      <c r="M3184">
        <v>-1</v>
      </c>
      <c r="N3184" t="s">
        <v>357</v>
      </c>
    </row>
    <row r="3185" spans="1:14" x14ac:dyDescent="0.25">
      <c r="A3185" t="s">
        <v>8</v>
      </c>
      <c r="B3185" t="s">
        <v>348</v>
      </c>
      <c r="C3185" t="s">
        <v>9</v>
      </c>
      <c r="D3185" t="s">
        <v>349</v>
      </c>
      <c r="E3185" t="s">
        <v>165</v>
      </c>
      <c r="F3185" t="s">
        <v>9</v>
      </c>
      <c r="G3185" t="s">
        <v>9</v>
      </c>
      <c r="H3185" s="1" t="s">
        <v>9</v>
      </c>
      <c r="I3185" s="1" t="s">
        <v>9</v>
      </c>
      <c r="J3185" s="1" t="s">
        <v>9</v>
      </c>
      <c r="K3185" s="1" t="s">
        <v>9</v>
      </c>
      <c r="L3185">
        <v>-1</v>
      </c>
      <c r="M3185">
        <v>-1</v>
      </c>
      <c r="N3185" t="s">
        <v>357</v>
      </c>
    </row>
    <row r="3186" spans="1:14" x14ac:dyDescent="0.25">
      <c r="A3186" t="s">
        <v>8</v>
      </c>
      <c r="B3186" t="s">
        <v>348</v>
      </c>
      <c r="C3186" t="s">
        <v>9</v>
      </c>
      <c r="D3186" t="s">
        <v>349</v>
      </c>
      <c r="E3186" t="s">
        <v>166</v>
      </c>
      <c r="F3186" t="s">
        <v>254</v>
      </c>
      <c r="G3186" t="s">
        <v>9</v>
      </c>
      <c r="H3186" s="1">
        <v>-1</v>
      </c>
      <c r="I3186" s="1">
        <v>0</v>
      </c>
      <c r="J3186" s="1">
        <v>-0.01</v>
      </c>
      <c r="K3186" s="1">
        <v>0</v>
      </c>
      <c r="L3186" t="s">
        <v>9</v>
      </c>
      <c r="M3186" t="s">
        <v>9</v>
      </c>
      <c r="N3186" t="s">
        <v>357</v>
      </c>
    </row>
    <row r="3187" spans="1:14" x14ac:dyDescent="0.25">
      <c r="A3187" t="s">
        <v>8</v>
      </c>
      <c r="B3187" t="s">
        <v>348</v>
      </c>
      <c r="C3187" t="s">
        <v>9</v>
      </c>
      <c r="D3187" t="s">
        <v>349</v>
      </c>
      <c r="E3187" t="s">
        <v>257</v>
      </c>
      <c r="F3187" t="s">
        <v>340</v>
      </c>
      <c r="G3187" t="s">
        <v>9</v>
      </c>
      <c r="H3187" s="1">
        <v>-1</v>
      </c>
      <c r="I3187" s="1">
        <v>0</v>
      </c>
      <c r="J3187" s="1">
        <v>-0.01</v>
      </c>
      <c r="K3187" s="1">
        <v>0</v>
      </c>
      <c r="L3187" t="s">
        <v>9</v>
      </c>
      <c r="M3187" t="s">
        <v>9</v>
      </c>
      <c r="N3187" t="s">
        <v>357</v>
      </c>
    </row>
    <row r="3188" spans="1:14" x14ac:dyDescent="0.25">
      <c r="A3188" t="s">
        <v>8</v>
      </c>
      <c r="B3188" t="s">
        <v>348</v>
      </c>
      <c r="C3188" t="s">
        <v>9</v>
      </c>
      <c r="D3188" t="s">
        <v>349</v>
      </c>
      <c r="E3188" t="s">
        <v>168</v>
      </c>
      <c r="F3188" t="s">
        <v>274</v>
      </c>
      <c r="G3188" t="s">
        <v>9</v>
      </c>
      <c r="H3188" s="1">
        <v>30</v>
      </c>
      <c r="I3188" s="1">
        <v>30</v>
      </c>
      <c r="J3188" s="1">
        <v>7.3809523809523797E-2</v>
      </c>
      <c r="K3188" s="1">
        <v>7.3809523809523797E-2</v>
      </c>
      <c r="L3188" t="s">
        <v>9</v>
      </c>
      <c r="M3188" t="s">
        <v>9</v>
      </c>
      <c r="N3188" t="s">
        <v>357</v>
      </c>
    </row>
    <row r="3189" spans="1:14" x14ac:dyDescent="0.25">
      <c r="A3189" t="s">
        <v>8</v>
      </c>
      <c r="B3189" t="s">
        <v>348</v>
      </c>
      <c r="C3189" t="s">
        <v>9</v>
      </c>
      <c r="D3189" t="s">
        <v>349</v>
      </c>
      <c r="E3189" t="s">
        <v>257</v>
      </c>
      <c r="F3189" t="s">
        <v>260</v>
      </c>
      <c r="G3189" t="s">
        <v>9</v>
      </c>
      <c r="H3189" s="1">
        <v>-1</v>
      </c>
      <c r="I3189" s="1">
        <v>0</v>
      </c>
      <c r="J3189" s="1">
        <v>-0.01</v>
      </c>
      <c r="K3189" s="1">
        <v>0</v>
      </c>
      <c r="L3189" t="s">
        <v>9</v>
      </c>
      <c r="M3189" t="s">
        <v>9</v>
      </c>
      <c r="N3189" t="s">
        <v>357</v>
      </c>
    </row>
    <row r="3190" spans="1:14" x14ac:dyDescent="0.25">
      <c r="A3190" t="s">
        <v>8</v>
      </c>
      <c r="B3190" t="s">
        <v>348</v>
      </c>
      <c r="C3190" t="s">
        <v>9</v>
      </c>
      <c r="D3190" t="s">
        <v>349</v>
      </c>
      <c r="E3190" t="s">
        <v>257</v>
      </c>
      <c r="F3190" t="s">
        <v>259</v>
      </c>
      <c r="G3190" t="s">
        <v>9</v>
      </c>
      <c r="H3190" s="1">
        <v>-1</v>
      </c>
      <c r="I3190" s="1">
        <v>0</v>
      </c>
      <c r="J3190" s="1">
        <v>-0.01</v>
      </c>
      <c r="K3190" s="1">
        <v>0</v>
      </c>
      <c r="L3190" t="s">
        <v>9</v>
      </c>
      <c r="M3190" t="s">
        <v>9</v>
      </c>
      <c r="N3190" t="s">
        <v>357</v>
      </c>
    </row>
    <row r="3191" spans="1:14" x14ac:dyDescent="0.25">
      <c r="A3191" t="s">
        <v>8</v>
      </c>
      <c r="B3191" t="s">
        <v>348</v>
      </c>
      <c r="C3191" t="s">
        <v>9</v>
      </c>
      <c r="D3191" t="s">
        <v>349</v>
      </c>
      <c r="E3191" t="s">
        <v>180</v>
      </c>
      <c r="F3191" t="s">
        <v>219</v>
      </c>
      <c r="G3191" t="s">
        <v>216</v>
      </c>
      <c r="H3191" s="1">
        <v>-1</v>
      </c>
      <c r="I3191" s="1">
        <v>0</v>
      </c>
      <c r="J3191" s="1">
        <v>-0.01</v>
      </c>
      <c r="K3191" s="1">
        <v>0</v>
      </c>
      <c r="L3191" t="s">
        <v>9</v>
      </c>
      <c r="M3191" t="s">
        <v>9</v>
      </c>
      <c r="N3191" t="s">
        <v>357</v>
      </c>
    </row>
    <row r="3192" spans="1:14" x14ac:dyDescent="0.25">
      <c r="A3192" t="s">
        <v>8</v>
      </c>
      <c r="B3192" t="s">
        <v>348</v>
      </c>
      <c r="C3192" t="s">
        <v>9</v>
      </c>
      <c r="D3192" t="s">
        <v>349</v>
      </c>
      <c r="E3192" t="s">
        <v>353</v>
      </c>
      <c r="F3192" t="s">
        <v>13</v>
      </c>
      <c r="G3192" t="s">
        <v>9</v>
      </c>
      <c r="H3192" s="1">
        <v>-1</v>
      </c>
      <c r="I3192" s="1">
        <v>0</v>
      </c>
      <c r="J3192" s="1">
        <v>-0.01</v>
      </c>
      <c r="K3192" s="1">
        <v>0</v>
      </c>
      <c r="L3192" t="s">
        <v>9</v>
      </c>
      <c r="M3192" t="s">
        <v>9</v>
      </c>
      <c r="N3192" t="s">
        <v>357</v>
      </c>
    </row>
    <row r="3193" spans="1:14" x14ac:dyDescent="0.25">
      <c r="A3193" t="s">
        <v>8</v>
      </c>
      <c r="B3193" t="s">
        <v>348</v>
      </c>
      <c r="C3193" t="s">
        <v>9</v>
      </c>
      <c r="D3193" t="s">
        <v>349</v>
      </c>
      <c r="E3193" t="s">
        <v>10</v>
      </c>
      <c r="F3193" t="s">
        <v>240</v>
      </c>
      <c r="G3193" t="s">
        <v>9</v>
      </c>
      <c r="H3193" s="1">
        <v>1</v>
      </c>
      <c r="I3193" s="1" t="s">
        <v>9</v>
      </c>
      <c r="J3193" s="1" t="s">
        <v>9</v>
      </c>
      <c r="K3193" s="1" t="s">
        <v>9</v>
      </c>
      <c r="L3193" t="s">
        <v>9</v>
      </c>
      <c r="M3193" t="s">
        <v>9</v>
      </c>
      <c r="N3193" t="s">
        <v>357</v>
      </c>
    </row>
    <row r="3194" spans="1:14" x14ac:dyDescent="0.25">
      <c r="A3194" t="s">
        <v>8</v>
      </c>
      <c r="B3194" t="s">
        <v>348</v>
      </c>
      <c r="C3194" t="s">
        <v>9</v>
      </c>
      <c r="D3194" t="s">
        <v>349</v>
      </c>
      <c r="E3194" t="s">
        <v>353</v>
      </c>
      <c r="F3194" t="s">
        <v>228</v>
      </c>
      <c r="G3194" t="s">
        <v>9</v>
      </c>
      <c r="H3194" s="1">
        <v>420</v>
      </c>
      <c r="I3194" s="1">
        <v>420</v>
      </c>
      <c r="J3194" s="1">
        <v>1</v>
      </c>
      <c r="K3194" s="1">
        <v>1</v>
      </c>
      <c r="L3194" t="s">
        <v>9</v>
      </c>
      <c r="M3194" t="s">
        <v>9</v>
      </c>
      <c r="N3194" t="s">
        <v>357</v>
      </c>
    </row>
    <row r="3195" spans="1:14" x14ac:dyDescent="0.25">
      <c r="A3195" t="s">
        <v>8</v>
      </c>
      <c r="B3195" t="s">
        <v>348</v>
      </c>
      <c r="C3195" t="s">
        <v>9</v>
      </c>
      <c r="D3195" t="s">
        <v>349</v>
      </c>
      <c r="E3195" t="s">
        <v>242</v>
      </c>
      <c r="F3195" t="s">
        <v>236</v>
      </c>
      <c r="G3195" t="s">
        <v>9</v>
      </c>
      <c r="H3195" s="1">
        <v>-1</v>
      </c>
      <c r="I3195" s="1">
        <v>0</v>
      </c>
      <c r="J3195" s="1">
        <v>-0.01</v>
      </c>
      <c r="K3195" s="1">
        <v>0</v>
      </c>
      <c r="L3195" t="s">
        <v>9</v>
      </c>
      <c r="M3195" t="s">
        <v>9</v>
      </c>
      <c r="N3195" t="s">
        <v>357</v>
      </c>
    </row>
    <row r="3196" spans="1:14" x14ac:dyDescent="0.25">
      <c r="A3196" t="s">
        <v>8</v>
      </c>
      <c r="B3196" t="s">
        <v>348</v>
      </c>
      <c r="C3196" t="s">
        <v>9</v>
      </c>
      <c r="D3196" t="s">
        <v>349</v>
      </c>
      <c r="E3196" t="s">
        <v>229</v>
      </c>
      <c r="F3196" t="s">
        <v>248</v>
      </c>
      <c r="G3196" t="s">
        <v>9</v>
      </c>
      <c r="H3196" s="1">
        <v>420</v>
      </c>
      <c r="I3196" s="1">
        <v>420</v>
      </c>
      <c r="J3196" s="1">
        <v>1</v>
      </c>
      <c r="K3196" s="1">
        <v>1</v>
      </c>
      <c r="L3196" t="s">
        <v>9</v>
      </c>
      <c r="M3196" t="s">
        <v>9</v>
      </c>
      <c r="N3196" t="s">
        <v>357</v>
      </c>
    </row>
    <row r="3197" spans="1:14" x14ac:dyDescent="0.25">
      <c r="A3197" t="s">
        <v>8</v>
      </c>
      <c r="B3197" t="s">
        <v>348</v>
      </c>
      <c r="C3197" t="s">
        <v>9</v>
      </c>
      <c r="D3197" t="s">
        <v>349</v>
      </c>
      <c r="E3197" t="s">
        <v>168</v>
      </c>
      <c r="F3197" t="s">
        <v>271</v>
      </c>
      <c r="G3197" t="s">
        <v>9</v>
      </c>
      <c r="H3197" s="1">
        <v>165</v>
      </c>
      <c r="I3197" s="1">
        <v>165</v>
      </c>
      <c r="J3197" s="1">
        <v>0.39761904761904798</v>
      </c>
      <c r="K3197" s="1">
        <v>0.39761904761904798</v>
      </c>
      <c r="L3197" t="s">
        <v>9</v>
      </c>
      <c r="M3197" t="s">
        <v>9</v>
      </c>
      <c r="N3197" t="s">
        <v>357</v>
      </c>
    </row>
    <row r="3198" spans="1:14" x14ac:dyDescent="0.25">
      <c r="A3198" t="s">
        <v>8</v>
      </c>
      <c r="B3198" t="s">
        <v>348</v>
      </c>
      <c r="C3198" t="s">
        <v>9</v>
      </c>
      <c r="D3198" t="s">
        <v>349</v>
      </c>
      <c r="E3198" t="s">
        <v>353</v>
      </c>
      <c r="F3198" t="s">
        <v>15</v>
      </c>
      <c r="G3198" t="s">
        <v>9</v>
      </c>
      <c r="H3198" s="1">
        <v>-1</v>
      </c>
      <c r="I3198" s="1">
        <v>0</v>
      </c>
      <c r="J3198" s="1">
        <v>-0.01</v>
      </c>
      <c r="K3198" s="1">
        <v>0</v>
      </c>
      <c r="L3198" t="s">
        <v>9</v>
      </c>
      <c r="M3198" t="s">
        <v>9</v>
      </c>
      <c r="N3198" t="s">
        <v>357</v>
      </c>
    </row>
    <row r="3199" spans="1:14" x14ac:dyDescent="0.25">
      <c r="A3199" t="s">
        <v>8</v>
      </c>
      <c r="B3199" t="s">
        <v>348</v>
      </c>
      <c r="C3199" t="s">
        <v>9</v>
      </c>
      <c r="D3199" t="s">
        <v>349</v>
      </c>
      <c r="E3199" t="s">
        <v>229</v>
      </c>
      <c r="F3199" t="s">
        <v>231</v>
      </c>
      <c r="G3199" t="s">
        <v>9</v>
      </c>
      <c r="H3199" s="1">
        <v>-1</v>
      </c>
      <c r="I3199" s="1">
        <v>0</v>
      </c>
      <c r="J3199" s="1">
        <v>-0.01</v>
      </c>
      <c r="K3199" s="1">
        <v>0</v>
      </c>
      <c r="L3199" t="s">
        <v>9</v>
      </c>
      <c r="M3199" t="s">
        <v>9</v>
      </c>
      <c r="N3199" t="s">
        <v>357</v>
      </c>
    </row>
    <row r="3200" spans="1:14" x14ac:dyDescent="0.25">
      <c r="A3200" t="s">
        <v>8</v>
      </c>
      <c r="B3200" t="s">
        <v>348</v>
      </c>
      <c r="C3200" t="s">
        <v>9</v>
      </c>
      <c r="D3200" t="s">
        <v>349</v>
      </c>
      <c r="E3200" t="s">
        <v>166</v>
      </c>
      <c r="F3200" t="s">
        <v>252</v>
      </c>
      <c r="G3200" t="s">
        <v>9</v>
      </c>
      <c r="H3200" s="1">
        <v>-1</v>
      </c>
      <c r="I3200" s="1">
        <v>0</v>
      </c>
      <c r="J3200" s="1">
        <v>-0.01</v>
      </c>
      <c r="K3200" s="1">
        <v>0</v>
      </c>
      <c r="L3200" t="s">
        <v>9</v>
      </c>
      <c r="M3200" t="s">
        <v>9</v>
      </c>
      <c r="N3200" t="s">
        <v>357</v>
      </c>
    </row>
    <row r="3201" spans="1:14" x14ac:dyDescent="0.25">
      <c r="A3201" t="s">
        <v>8</v>
      </c>
      <c r="B3201" t="s">
        <v>348</v>
      </c>
      <c r="C3201" t="s">
        <v>9</v>
      </c>
      <c r="D3201" t="s">
        <v>349</v>
      </c>
      <c r="E3201" t="s">
        <v>353</v>
      </c>
      <c r="F3201" t="s">
        <v>16</v>
      </c>
      <c r="G3201" t="s">
        <v>9</v>
      </c>
      <c r="H3201" s="1">
        <v>-1</v>
      </c>
      <c r="I3201" s="1">
        <v>0</v>
      </c>
      <c r="J3201" s="1">
        <v>-0.01</v>
      </c>
      <c r="K3201" s="1">
        <v>0</v>
      </c>
      <c r="L3201" t="s">
        <v>9</v>
      </c>
      <c r="M3201" t="s">
        <v>9</v>
      </c>
      <c r="N3201" t="s">
        <v>357</v>
      </c>
    </row>
    <row r="3202" spans="1:14" x14ac:dyDescent="0.25">
      <c r="A3202" t="s">
        <v>8</v>
      </c>
      <c r="B3202" t="s">
        <v>348</v>
      </c>
      <c r="C3202" t="s">
        <v>9</v>
      </c>
      <c r="D3202" t="s">
        <v>349</v>
      </c>
      <c r="E3202" t="s">
        <v>166</v>
      </c>
      <c r="F3202" t="s">
        <v>167</v>
      </c>
      <c r="G3202" t="s">
        <v>9</v>
      </c>
      <c r="H3202" s="1">
        <v>-1</v>
      </c>
      <c r="I3202" s="1">
        <v>0</v>
      </c>
      <c r="J3202" s="1">
        <v>-0.01</v>
      </c>
      <c r="K3202" s="1">
        <v>0</v>
      </c>
      <c r="L3202" t="s">
        <v>9</v>
      </c>
      <c r="M3202" t="s">
        <v>9</v>
      </c>
      <c r="N3202" t="s">
        <v>357</v>
      </c>
    </row>
    <row r="3203" spans="1:14" x14ac:dyDescent="0.25">
      <c r="A3203" t="s">
        <v>8</v>
      </c>
      <c r="B3203" t="s">
        <v>348</v>
      </c>
      <c r="C3203" t="s">
        <v>9</v>
      </c>
      <c r="D3203" t="s">
        <v>349</v>
      </c>
      <c r="E3203" t="s">
        <v>242</v>
      </c>
      <c r="F3203" t="s">
        <v>238</v>
      </c>
      <c r="G3203" t="s">
        <v>9</v>
      </c>
      <c r="H3203" s="1">
        <v>-1</v>
      </c>
      <c r="I3203" s="1">
        <v>0</v>
      </c>
      <c r="J3203" s="1">
        <v>-0.01</v>
      </c>
      <c r="K3203" s="1">
        <v>0</v>
      </c>
      <c r="L3203" t="s">
        <v>9</v>
      </c>
      <c r="M3203" t="s">
        <v>9</v>
      </c>
      <c r="N3203" t="s">
        <v>357</v>
      </c>
    </row>
    <row r="3204" spans="1:14" x14ac:dyDescent="0.25">
      <c r="A3204" t="s">
        <v>8</v>
      </c>
      <c r="B3204" t="s">
        <v>348</v>
      </c>
      <c r="C3204" t="s">
        <v>9</v>
      </c>
      <c r="D3204" t="s">
        <v>349</v>
      </c>
      <c r="E3204" t="s">
        <v>242</v>
      </c>
      <c r="F3204" t="s">
        <v>248</v>
      </c>
      <c r="G3204" t="s">
        <v>9</v>
      </c>
      <c r="H3204" s="1">
        <v>420</v>
      </c>
      <c r="I3204" s="1">
        <v>420</v>
      </c>
      <c r="J3204" s="1">
        <v>1</v>
      </c>
      <c r="K3204" s="1">
        <v>1</v>
      </c>
      <c r="L3204" t="s">
        <v>9</v>
      </c>
      <c r="M3204" t="s">
        <v>9</v>
      </c>
      <c r="N3204" t="s">
        <v>357</v>
      </c>
    </row>
    <row r="3205" spans="1:14" x14ac:dyDescent="0.25">
      <c r="A3205" t="s">
        <v>8</v>
      </c>
      <c r="B3205" t="s">
        <v>348</v>
      </c>
      <c r="C3205" t="s">
        <v>9</v>
      </c>
      <c r="D3205" t="s">
        <v>349</v>
      </c>
      <c r="E3205" t="s">
        <v>257</v>
      </c>
      <c r="F3205" t="s">
        <v>280</v>
      </c>
      <c r="G3205" t="s">
        <v>9</v>
      </c>
      <c r="H3205" s="1">
        <v>-1</v>
      </c>
      <c r="I3205" s="1">
        <v>0</v>
      </c>
      <c r="J3205" s="1">
        <v>-0.01</v>
      </c>
      <c r="K3205" s="1">
        <v>0</v>
      </c>
      <c r="L3205" t="s">
        <v>9</v>
      </c>
      <c r="M3205" t="s">
        <v>9</v>
      </c>
      <c r="N3205" t="s">
        <v>357</v>
      </c>
    </row>
    <row r="3206" spans="1:14" x14ac:dyDescent="0.25">
      <c r="A3206" t="s">
        <v>8</v>
      </c>
      <c r="B3206" t="s">
        <v>348</v>
      </c>
      <c r="C3206" t="s">
        <v>9</v>
      </c>
      <c r="D3206" t="s">
        <v>349</v>
      </c>
      <c r="E3206" t="s">
        <v>242</v>
      </c>
      <c r="F3206" t="s">
        <v>239</v>
      </c>
      <c r="G3206" t="s">
        <v>9</v>
      </c>
      <c r="H3206" s="1">
        <v>-1</v>
      </c>
      <c r="I3206" s="1">
        <v>0</v>
      </c>
      <c r="J3206" s="1">
        <v>-0.01</v>
      </c>
      <c r="K3206" s="1">
        <v>0</v>
      </c>
      <c r="L3206" t="s">
        <v>9</v>
      </c>
      <c r="M3206" t="s">
        <v>9</v>
      </c>
      <c r="N3206" t="s">
        <v>357</v>
      </c>
    </row>
    <row r="3207" spans="1:14" x14ac:dyDescent="0.25">
      <c r="A3207" t="s">
        <v>8</v>
      </c>
      <c r="B3207" t="s">
        <v>348</v>
      </c>
      <c r="C3207" t="s">
        <v>9</v>
      </c>
      <c r="D3207" t="s">
        <v>349</v>
      </c>
      <c r="E3207" t="s">
        <v>242</v>
      </c>
      <c r="F3207" t="s">
        <v>235</v>
      </c>
      <c r="G3207" t="s">
        <v>9</v>
      </c>
      <c r="H3207" s="1">
        <v>-1</v>
      </c>
      <c r="I3207" s="1">
        <v>0</v>
      </c>
      <c r="J3207" s="1">
        <v>-0.01</v>
      </c>
      <c r="K3207" s="1">
        <v>0</v>
      </c>
      <c r="L3207" t="s">
        <v>9</v>
      </c>
      <c r="M3207" t="s">
        <v>9</v>
      </c>
      <c r="N3207" t="s">
        <v>357</v>
      </c>
    </row>
    <row r="3208" spans="1:14" x14ac:dyDescent="0.25">
      <c r="A3208" t="s">
        <v>8</v>
      </c>
      <c r="B3208" t="s">
        <v>348</v>
      </c>
      <c r="C3208" t="s">
        <v>9</v>
      </c>
      <c r="D3208" t="s">
        <v>349</v>
      </c>
      <c r="E3208" t="s">
        <v>168</v>
      </c>
      <c r="F3208" t="s">
        <v>248</v>
      </c>
      <c r="G3208" t="s">
        <v>9</v>
      </c>
      <c r="H3208" s="1">
        <v>-1</v>
      </c>
      <c r="I3208" s="1">
        <v>0</v>
      </c>
      <c r="J3208" s="1">
        <v>-0.01</v>
      </c>
      <c r="K3208" s="1">
        <v>0</v>
      </c>
      <c r="L3208" t="s">
        <v>9</v>
      </c>
      <c r="M3208" t="s">
        <v>9</v>
      </c>
      <c r="N3208" t="s">
        <v>357</v>
      </c>
    </row>
    <row r="3209" spans="1:14" x14ac:dyDescent="0.25">
      <c r="A3209" t="s">
        <v>8</v>
      </c>
      <c r="B3209" t="s">
        <v>348</v>
      </c>
      <c r="C3209" t="s">
        <v>9</v>
      </c>
      <c r="D3209" t="s">
        <v>349</v>
      </c>
      <c r="E3209" t="s">
        <v>168</v>
      </c>
      <c r="F3209" t="s">
        <v>273</v>
      </c>
      <c r="G3209" t="s">
        <v>9</v>
      </c>
      <c r="H3209" s="1">
        <v>195</v>
      </c>
      <c r="I3209" s="1">
        <v>195</v>
      </c>
      <c r="J3209" s="1">
        <v>0.46666666666666701</v>
      </c>
      <c r="K3209" s="1">
        <v>0.46666666666666701</v>
      </c>
      <c r="L3209" t="s">
        <v>9</v>
      </c>
      <c r="M3209" t="s">
        <v>9</v>
      </c>
      <c r="N3209" t="s">
        <v>357</v>
      </c>
    </row>
    <row r="3210" spans="1:14" x14ac:dyDescent="0.25">
      <c r="A3210" t="s">
        <v>8</v>
      </c>
      <c r="B3210" t="s">
        <v>348</v>
      </c>
      <c r="C3210" t="s">
        <v>9</v>
      </c>
      <c r="D3210" t="s">
        <v>349</v>
      </c>
      <c r="E3210" t="s">
        <v>166</v>
      </c>
      <c r="F3210" t="s">
        <v>171</v>
      </c>
      <c r="G3210" t="s">
        <v>9</v>
      </c>
      <c r="H3210" s="1">
        <v>-1</v>
      </c>
      <c r="I3210" s="1">
        <v>0</v>
      </c>
      <c r="J3210" s="1">
        <v>-0.01</v>
      </c>
      <c r="K3210" s="1">
        <v>0</v>
      </c>
      <c r="L3210" t="s">
        <v>9</v>
      </c>
      <c r="M3210" t="s">
        <v>9</v>
      </c>
      <c r="N3210" t="s">
        <v>357</v>
      </c>
    </row>
    <row r="3211" spans="1:14" x14ac:dyDescent="0.25">
      <c r="A3211" t="s">
        <v>8</v>
      </c>
      <c r="B3211" t="s">
        <v>348</v>
      </c>
      <c r="C3211" t="s">
        <v>9</v>
      </c>
      <c r="D3211" t="s">
        <v>349</v>
      </c>
      <c r="E3211" t="s">
        <v>166</v>
      </c>
      <c r="F3211" t="s">
        <v>248</v>
      </c>
      <c r="G3211" t="s">
        <v>9</v>
      </c>
      <c r="H3211">
        <v>420</v>
      </c>
      <c r="I3211">
        <v>420</v>
      </c>
      <c r="J3211">
        <v>1</v>
      </c>
      <c r="K3211">
        <v>1</v>
      </c>
      <c r="L3211" s="1" t="s">
        <v>9</v>
      </c>
      <c r="M3211" s="1" t="s">
        <v>9</v>
      </c>
      <c r="N3211" t="s">
        <v>357</v>
      </c>
    </row>
    <row r="3212" spans="1:14" x14ac:dyDescent="0.25">
      <c r="A3212" t="s">
        <v>8</v>
      </c>
      <c r="B3212" t="s">
        <v>348</v>
      </c>
      <c r="C3212" t="s">
        <v>9</v>
      </c>
      <c r="D3212" t="s">
        <v>349</v>
      </c>
      <c r="E3212" t="s">
        <v>229</v>
      </c>
      <c r="F3212" t="s">
        <v>230</v>
      </c>
      <c r="G3212" t="s">
        <v>9</v>
      </c>
      <c r="H3212" s="1">
        <v>-1</v>
      </c>
      <c r="I3212" s="1">
        <v>0</v>
      </c>
      <c r="J3212" s="1">
        <v>-0.01</v>
      </c>
      <c r="K3212" s="1">
        <v>0</v>
      </c>
      <c r="L3212" t="s">
        <v>9</v>
      </c>
      <c r="M3212" t="s">
        <v>9</v>
      </c>
      <c r="N3212" t="s">
        <v>357</v>
      </c>
    </row>
    <row r="3213" spans="1:14" x14ac:dyDescent="0.25">
      <c r="A3213" t="s">
        <v>8</v>
      </c>
      <c r="B3213" t="s">
        <v>348</v>
      </c>
      <c r="C3213" t="s">
        <v>9</v>
      </c>
      <c r="D3213" t="s">
        <v>349</v>
      </c>
      <c r="E3213" t="s">
        <v>257</v>
      </c>
      <c r="F3213" t="s">
        <v>228</v>
      </c>
      <c r="G3213" t="s">
        <v>9</v>
      </c>
      <c r="H3213" s="1">
        <v>420</v>
      </c>
      <c r="I3213" s="1">
        <v>420</v>
      </c>
      <c r="J3213" s="1">
        <v>1</v>
      </c>
      <c r="K3213" s="1">
        <v>1</v>
      </c>
      <c r="L3213" t="s">
        <v>9</v>
      </c>
      <c r="M3213" t="s">
        <v>9</v>
      </c>
      <c r="N3213" t="s">
        <v>357</v>
      </c>
    </row>
    <row r="3214" spans="1:14" x14ac:dyDescent="0.25">
      <c r="A3214" t="s">
        <v>8</v>
      </c>
      <c r="B3214" t="s">
        <v>350</v>
      </c>
      <c r="C3214" t="s">
        <v>9</v>
      </c>
      <c r="D3214" t="s">
        <v>351</v>
      </c>
      <c r="E3214" t="s">
        <v>166</v>
      </c>
      <c r="F3214" t="s">
        <v>253</v>
      </c>
      <c r="G3214" t="s">
        <v>9</v>
      </c>
      <c r="H3214" s="1">
        <v>-1</v>
      </c>
      <c r="I3214" s="1">
        <v>0</v>
      </c>
      <c r="J3214" s="1">
        <v>-0.01</v>
      </c>
      <c r="K3214" s="1">
        <v>0</v>
      </c>
      <c r="L3214" t="s">
        <v>9</v>
      </c>
      <c r="M3214" t="s">
        <v>9</v>
      </c>
      <c r="N3214" t="s">
        <v>357</v>
      </c>
    </row>
    <row r="3215" spans="1:14" x14ac:dyDescent="0.25">
      <c r="A3215" t="s">
        <v>8</v>
      </c>
      <c r="B3215" t="s">
        <v>350</v>
      </c>
      <c r="C3215" t="s">
        <v>9</v>
      </c>
      <c r="D3215" t="s">
        <v>351</v>
      </c>
      <c r="E3215" t="s">
        <v>166</v>
      </c>
      <c r="F3215" t="s">
        <v>169</v>
      </c>
      <c r="G3215" t="s">
        <v>9</v>
      </c>
      <c r="H3215" s="1">
        <v>295</v>
      </c>
      <c r="I3215" s="1">
        <v>295</v>
      </c>
      <c r="J3215" s="1">
        <v>0.69230769230769196</v>
      </c>
      <c r="K3215" s="1">
        <v>0.69230769230769196</v>
      </c>
      <c r="L3215" t="s">
        <v>9</v>
      </c>
      <c r="M3215" t="s">
        <v>9</v>
      </c>
      <c r="N3215" t="s">
        <v>357</v>
      </c>
    </row>
    <row r="3216" spans="1:14" x14ac:dyDescent="0.25">
      <c r="A3216" t="s">
        <v>8</v>
      </c>
      <c r="B3216" t="s">
        <v>350</v>
      </c>
      <c r="C3216" t="s">
        <v>9</v>
      </c>
      <c r="D3216" t="s">
        <v>351</v>
      </c>
      <c r="E3216" t="s">
        <v>166</v>
      </c>
      <c r="F3216" t="s">
        <v>252</v>
      </c>
      <c r="G3216" t="s">
        <v>9</v>
      </c>
      <c r="H3216" s="1">
        <v>-1</v>
      </c>
      <c r="I3216" s="1">
        <v>0</v>
      </c>
      <c r="J3216" s="1">
        <v>-0.01</v>
      </c>
      <c r="K3216" s="1">
        <v>0</v>
      </c>
      <c r="L3216" t="s">
        <v>9</v>
      </c>
      <c r="M3216" t="s">
        <v>9</v>
      </c>
      <c r="N3216" t="s">
        <v>357</v>
      </c>
    </row>
    <row r="3217" spans="1:14" x14ac:dyDescent="0.25">
      <c r="A3217" t="s">
        <v>8</v>
      </c>
      <c r="B3217" t="s">
        <v>350</v>
      </c>
      <c r="C3217" t="s">
        <v>9</v>
      </c>
      <c r="D3217" t="s">
        <v>351</v>
      </c>
      <c r="E3217" t="s">
        <v>257</v>
      </c>
      <c r="F3217" t="s">
        <v>340</v>
      </c>
      <c r="G3217" t="s">
        <v>9</v>
      </c>
      <c r="H3217" s="1">
        <v>20</v>
      </c>
      <c r="I3217" s="1">
        <v>20</v>
      </c>
      <c r="J3217" s="1">
        <v>5.1282051282051301E-2</v>
      </c>
      <c r="K3217" s="1">
        <v>5.1282051282051301E-2</v>
      </c>
      <c r="L3217" t="s">
        <v>9</v>
      </c>
      <c r="M3217" t="s">
        <v>9</v>
      </c>
      <c r="N3217" t="s">
        <v>357</v>
      </c>
    </row>
    <row r="3218" spans="1:14" x14ac:dyDescent="0.25">
      <c r="A3218" t="s">
        <v>8</v>
      </c>
      <c r="B3218" t="s">
        <v>350</v>
      </c>
      <c r="C3218" t="s">
        <v>9</v>
      </c>
      <c r="D3218" t="s">
        <v>351</v>
      </c>
      <c r="E3218" t="s">
        <v>242</v>
      </c>
      <c r="F3218" t="s">
        <v>238</v>
      </c>
      <c r="G3218" t="s">
        <v>9</v>
      </c>
      <c r="H3218" s="1">
        <v>-1</v>
      </c>
      <c r="I3218" s="1">
        <v>0</v>
      </c>
      <c r="J3218" s="1">
        <v>-0.01</v>
      </c>
      <c r="K3218" s="1">
        <v>0</v>
      </c>
      <c r="L3218" t="s">
        <v>9</v>
      </c>
      <c r="M3218" t="s">
        <v>9</v>
      </c>
      <c r="N3218" t="s">
        <v>357</v>
      </c>
    </row>
    <row r="3219" spans="1:14" x14ac:dyDescent="0.25">
      <c r="A3219" t="s">
        <v>8</v>
      </c>
      <c r="B3219" t="s">
        <v>350</v>
      </c>
      <c r="C3219" t="s">
        <v>9</v>
      </c>
      <c r="D3219" t="s">
        <v>351</v>
      </c>
      <c r="E3219" t="s">
        <v>229</v>
      </c>
      <c r="F3219" t="s">
        <v>217</v>
      </c>
      <c r="G3219" t="s">
        <v>9</v>
      </c>
      <c r="H3219" s="1">
        <v>-1</v>
      </c>
      <c r="I3219" s="1">
        <v>0</v>
      </c>
      <c r="J3219" s="1">
        <v>-0.01</v>
      </c>
      <c r="K3219" s="1">
        <v>0</v>
      </c>
      <c r="L3219" t="s">
        <v>9</v>
      </c>
      <c r="M3219" t="s">
        <v>9</v>
      </c>
      <c r="N3219" t="s">
        <v>357</v>
      </c>
    </row>
    <row r="3220" spans="1:14" x14ac:dyDescent="0.25">
      <c r="A3220" t="s">
        <v>8</v>
      </c>
      <c r="B3220" t="s">
        <v>350</v>
      </c>
      <c r="C3220" t="s">
        <v>9</v>
      </c>
      <c r="D3220" t="s">
        <v>351</v>
      </c>
      <c r="E3220" t="s">
        <v>257</v>
      </c>
      <c r="F3220" t="s">
        <v>280</v>
      </c>
      <c r="G3220" t="s">
        <v>9</v>
      </c>
      <c r="H3220" s="1">
        <v>-1</v>
      </c>
      <c r="I3220" s="1">
        <v>0</v>
      </c>
      <c r="J3220" s="1">
        <v>-0.01</v>
      </c>
      <c r="K3220" s="1">
        <v>0</v>
      </c>
      <c r="L3220" t="s">
        <v>9</v>
      </c>
      <c r="M3220" t="s">
        <v>9</v>
      </c>
      <c r="N3220" t="s">
        <v>357</v>
      </c>
    </row>
    <row r="3221" spans="1:14" x14ac:dyDescent="0.25">
      <c r="A3221" t="s">
        <v>8</v>
      </c>
      <c r="B3221" t="s">
        <v>350</v>
      </c>
      <c r="C3221" t="s">
        <v>9</v>
      </c>
      <c r="D3221" t="s">
        <v>351</v>
      </c>
      <c r="E3221" t="s">
        <v>353</v>
      </c>
      <c r="F3221" t="s">
        <v>16</v>
      </c>
      <c r="G3221" t="s">
        <v>9</v>
      </c>
      <c r="H3221" s="1">
        <v>-1</v>
      </c>
      <c r="I3221" s="1">
        <v>0</v>
      </c>
      <c r="J3221" s="1">
        <v>-0.01</v>
      </c>
      <c r="K3221" s="1">
        <v>0</v>
      </c>
      <c r="L3221" t="s">
        <v>9</v>
      </c>
      <c r="M3221" t="s">
        <v>9</v>
      </c>
      <c r="N3221" t="s">
        <v>357</v>
      </c>
    </row>
    <row r="3222" spans="1:14" x14ac:dyDescent="0.25">
      <c r="A3222" t="s">
        <v>8</v>
      </c>
      <c r="B3222" t="s">
        <v>350</v>
      </c>
      <c r="C3222" t="s">
        <v>9</v>
      </c>
      <c r="D3222" t="s">
        <v>351</v>
      </c>
      <c r="E3222" t="s">
        <v>168</v>
      </c>
      <c r="F3222" t="s">
        <v>273</v>
      </c>
      <c r="G3222" t="s">
        <v>9</v>
      </c>
      <c r="H3222" s="1">
        <v>100</v>
      </c>
      <c r="I3222" s="1">
        <v>100</v>
      </c>
      <c r="J3222" s="1">
        <v>0.23310023310023301</v>
      </c>
      <c r="K3222" s="1">
        <v>0.23310023310023301</v>
      </c>
      <c r="L3222" t="s">
        <v>9</v>
      </c>
      <c r="M3222" t="s">
        <v>9</v>
      </c>
      <c r="N3222" t="s">
        <v>357</v>
      </c>
    </row>
    <row r="3223" spans="1:14" x14ac:dyDescent="0.25">
      <c r="A3223" t="s">
        <v>8</v>
      </c>
      <c r="B3223" t="s">
        <v>350</v>
      </c>
      <c r="C3223" t="s">
        <v>9</v>
      </c>
      <c r="D3223" t="s">
        <v>351</v>
      </c>
      <c r="E3223" t="s">
        <v>242</v>
      </c>
      <c r="F3223" t="s">
        <v>235</v>
      </c>
      <c r="G3223" t="s">
        <v>9</v>
      </c>
      <c r="H3223" s="1">
        <v>-1</v>
      </c>
      <c r="I3223" s="1">
        <v>0</v>
      </c>
      <c r="J3223" s="1">
        <v>-0.01</v>
      </c>
      <c r="K3223" s="1">
        <v>0</v>
      </c>
      <c r="L3223" t="s">
        <v>9</v>
      </c>
      <c r="M3223" t="s">
        <v>9</v>
      </c>
      <c r="N3223" t="s">
        <v>357</v>
      </c>
    </row>
    <row r="3224" spans="1:14" x14ac:dyDescent="0.25">
      <c r="A3224" t="s">
        <v>8</v>
      </c>
      <c r="B3224" t="s">
        <v>350</v>
      </c>
      <c r="C3224" t="s">
        <v>9</v>
      </c>
      <c r="D3224" t="s">
        <v>351</v>
      </c>
      <c r="E3224" t="s">
        <v>168</v>
      </c>
      <c r="F3224" t="s">
        <v>271</v>
      </c>
      <c r="G3224" t="s">
        <v>9</v>
      </c>
      <c r="H3224" s="1">
        <v>280</v>
      </c>
      <c r="I3224" s="1">
        <v>280</v>
      </c>
      <c r="J3224" s="1">
        <v>0.65034965034964998</v>
      </c>
      <c r="K3224" s="1">
        <v>0.65034965034964998</v>
      </c>
      <c r="L3224" t="s">
        <v>9</v>
      </c>
      <c r="M3224" t="s">
        <v>9</v>
      </c>
      <c r="N3224" t="s">
        <v>357</v>
      </c>
    </row>
    <row r="3225" spans="1:14" x14ac:dyDescent="0.25">
      <c r="A3225" t="s">
        <v>8</v>
      </c>
      <c r="B3225" t="s">
        <v>350</v>
      </c>
      <c r="C3225" t="s">
        <v>9</v>
      </c>
      <c r="D3225" t="s">
        <v>351</v>
      </c>
      <c r="E3225" t="s">
        <v>257</v>
      </c>
      <c r="F3225" t="s">
        <v>260</v>
      </c>
      <c r="G3225" t="s">
        <v>9</v>
      </c>
      <c r="H3225" s="1">
        <v>120</v>
      </c>
      <c r="I3225" s="1">
        <v>120</v>
      </c>
      <c r="J3225" s="1">
        <v>0.27738927738927699</v>
      </c>
      <c r="K3225" s="1">
        <v>0.27738927738927699</v>
      </c>
      <c r="L3225" t="s">
        <v>9</v>
      </c>
      <c r="M3225" t="s">
        <v>9</v>
      </c>
      <c r="N3225" t="s">
        <v>357</v>
      </c>
    </row>
    <row r="3226" spans="1:14" x14ac:dyDescent="0.25">
      <c r="A3226" t="s">
        <v>8</v>
      </c>
      <c r="B3226" t="s">
        <v>350</v>
      </c>
      <c r="C3226" t="s">
        <v>9</v>
      </c>
      <c r="D3226" t="s">
        <v>351</v>
      </c>
      <c r="E3226" t="s">
        <v>166</v>
      </c>
      <c r="F3226" t="s">
        <v>167</v>
      </c>
      <c r="G3226" t="s">
        <v>9</v>
      </c>
      <c r="H3226" s="1">
        <v>-1</v>
      </c>
      <c r="I3226" s="1">
        <v>0</v>
      </c>
      <c r="J3226" s="1">
        <v>-0.01</v>
      </c>
      <c r="K3226" s="1">
        <v>0</v>
      </c>
      <c r="L3226" t="s">
        <v>9</v>
      </c>
      <c r="M3226" t="s">
        <v>9</v>
      </c>
      <c r="N3226" t="s">
        <v>357</v>
      </c>
    </row>
    <row r="3227" spans="1:14" x14ac:dyDescent="0.25">
      <c r="A3227" t="s">
        <v>8</v>
      </c>
      <c r="B3227" t="s">
        <v>350</v>
      </c>
      <c r="C3227" t="s">
        <v>9</v>
      </c>
      <c r="D3227" t="s">
        <v>351</v>
      </c>
      <c r="E3227" t="s">
        <v>353</v>
      </c>
      <c r="F3227" t="s">
        <v>228</v>
      </c>
      <c r="G3227" t="s">
        <v>9</v>
      </c>
      <c r="H3227" s="1">
        <v>430</v>
      </c>
      <c r="I3227" s="1">
        <v>430</v>
      </c>
      <c r="J3227" s="1">
        <v>1</v>
      </c>
      <c r="K3227" s="1">
        <v>1</v>
      </c>
      <c r="L3227" t="s">
        <v>9</v>
      </c>
      <c r="M3227" t="s">
        <v>9</v>
      </c>
      <c r="N3227" t="s">
        <v>357</v>
      </c>
    </row>
    <row r="3228" spans="1:14" x14ac:dyDescent="0.25">
      <c r="A3228" t="s">
        <v>8</v>
      </c>
      <c r="B3228" t="s">
        <v>350</v>
      </c>
      <c r="C3228" t="s">
        <v>9</v>
      </c>
      <c r="D3228" t="s">
        <v>351</v>
      </c>
      <c r="E3228" t="s">
        <v>166</v>
      </c>
      <c r="F3228" t="s">
        <v>248</v>
      </c>
      <c r="G3228" t="s">
        <v>9</v>
      </c>
      <c r="H3228" s="1">
        <v>-1</v>
      </c>
      <c r="I3228" s="1">
        <v>0</v>
      </c>
      <c r="J3228" s="1">
        <v>-0.01</v>
      </c>
      <c r="K3228" s="1">
        <v>0</v>
      </c>
      <c r="L3228" t="s">
        <v>9</v>
      </c>
      <c r="M3228" t="s">
        <v>9</v>
      </c>
      <c r="N3228" t="s">
        <v>357</v>
      </c>
    </row>
    <row r="3229" spans="1:14" x14ac:dyDescent="0.25">
      <c r="A3229" t="s">
        <v>8</v>
      </c>
      <c r="B3229" t="s">
        <v>350</v>
      </c>
      <c r="C3229" t="s">
        <v>9</v>
      </c>
      <c r="D3229" t="s">
        <v>351</v>
      </c>
      <c r="E3229" t="s">
        <v>257</v>
      </c>
      <c r="F3229" t="s">
        <v>258</v>
      </c>
      <c r="G3229" t="s">
        <v>9</v>
      </c>
      <c r="H3229" s="1">
        <v>90</v>
      </c>
      <c r="I3229" s="1">
        <v>90</v>
      </c>
      <c r="J3229" s="1">
        <v>0.20745920745920701</v>
      </c>
      <c r="K3229" s="1">
        <v>0.20745920745920701</v>
      </c>
      <c r="L3229" t="s">
        <v>9</v>
      </c>
      <c r="M3229" t="s">
        <v>9</v>
      </c>
      <c r="N3229" t="s">
        <v>357</v>
      </c>
    </row>
    <row r="3230" spans="1:14" x14ac:dyDescent="0.25">
      <c r="A3230" t="s">
        <v>8</v>
      </c>
      <c r="B3230" t="s">
        <v>350</v>
      </c>
      <c r="C3230" t="s">
        <v>9</v>
      </c>
      <c r="D3230" t="s">
        <v>351</v>
      </c>
      <c r="E3230" t="s">
        <v>180</v>
      </c>
      <c r="F3230" t="s">
        <v>218</v>
      </c>
      <c r="G3230" t="s">
        <v>215</v>
      </c>
      <c r="H3230" s="1">
        <v>-1</v>
      </c>
      <c r="I3230" s="1">
        <v>0</v>
      </c>
      <c r="J3230" s="1">
        <v>-0.01</v>
      </c>
      <c r="K3230" s="1">
        <v>0</v>
      </c>
      <c r="L3230" t="s">
        <v>9</v>
      </c>
      <c r="M3230" t="s">
        <v>9</v>
      </c>
      <c r="N3230" t="s">
        <v>357</v>
      </c>
    </row>
    <row r="3231" spans="1:14" x14ac:dyDescent="0.25">
      <c r="A3231" t="s">
        <v>8</v>
      </c>
      <c r="B3231" t="s">
        <v>350</v>
      </c>
      <c r="C3231" t="s">
        <v>9</v>
      </c>
      <c r="D3231" t="s">
        <v>351</v>
      </c>
      <c r="E3231" t="s">
        <v>242</v>
      </c>
      <c r="F3231" t="s">
        <v>239</v>
      </c>
      <c r="G3231" t="s">
        <v>9</v>
      </c>
      <c r="H3231" s="1">
        <v>-1</v>
      </c>
      <c r="I3231" s="1">
        <v>0</v>
      </c>
      <c r="J3231" s="1">
        <v>-0.01</v>
      </c>
      <c r="K3231" s="1">
        <v>0</v>
      </c>
      <c r="L3231" t="s">
        <v>9</v>
      </c>
      <c r="M3231" t="s">
        <v>9</v>
      </c>
      <c r="N3231" t="s">
        <v>357</v>
      </c>
    </row>
    <row r="3232" spans="1:14" x14ac:dyDescent="0.25">
      <c r="A3232" t="s">
        <v>8</v>
      </c>
      <c r="B3232" t="s">
        <v>350</v>
      </c>
      <c r="C3232" t="s">
        <v>9</v>
      </c>
      <c r="D3232" t="s">
        <v>351</v>
      </c>
      <c r="E3232" t="s">
        <v>257</v>
      </c>
      <c r="F3232" t="s">
        <v>259</v>
      </c>
      <c r="G3232" t="s">
        <v>9</v>
      </c>
      <c r="H3232" s="1">
        <v>145</v>
      </c>
      <c r="I3232" s="1">
        <v>145</v>
      </c>
      <c r="J3232" s="1">
        <v>0.34265734265734299</v>
      </c>
      <c r="K3232" s="1">
        <v>0.34265734265734299</v>
      </c>
      <c r="L3232" t="s">
        <v>9</v>
      </c>
      <c r="M3232" t="s">
        <v>9</v>
      </c>
      <c r="N3232" t="s">
        <v>357</v>
      </c>
    </row>
    <row r="3233" spans="1:14" x14ac:dyDescent="0.25">
      <c r="A3233" t="s">
        <v>8</v>
      </c>
      <c r="B3233" t="s">
        <v>350</v>
      </c>
      <c r="C3233" t="s">
        <v>9</v>
      </c>
      <c r="D3233" t="s">
        <v>351</v>
      </c>
      <c r="E3233" t="s">
        <v>257</v>
      </c>
      <c r="F3233" t="s">
        <v>261</v>
      </c>
      <c r="G3233" t="s">
        <v>9</v>
      </c>
      <c r="H3233" s="1">
        <v>40</v>
      </c>
      <c r="I3233" s="1">
        <v>40</v>
      </c>
      <c r="J3233" s="1">
        <v>9.7902097902097904E-2</v>
      </c>
      <c r="K3233" s="1">
        <v>9.7902097902097904E-2</v>
      </c>
      <c r="L3233" t="s">
        <v>9</v>
      </c>
      <c r="M3233" t="s">
        <v>9</v>
      </c>
      <c r="N3233" t="s">
        <v>357</v>
      </c>
    </row>
    <row r="3234" spans="1:14" x14ac:dyDescent="0.25">
      <c r="A3234" t="s">
        <v>8</v>
      </c>
      <c r="B3234" t="s">
        <v>350</v>
      </c>
      <c r="C3234" t="s">
        <v>9</v>
      </c>
      <c r="D3234" t="s">
        <v>351</v>
      </c>
      <c r="E3234" t="s">
        <v>166</v>
      </c>
      <c r="F3234" t="s">
        <v>254</v>
      </c>
      <c r="G3234" t="s">
        <v>9</v>
      </c>
      <c r="H3234" s="1">
        <v>-1</v>
      </c>
      <c r="I3234" s="1">
        <v>0</v>
      </c>
      <c r="J3234" s="1">
        <v>-0.01</v>
      </c>
      <c r="K3234" s="1">
        <v>0</v>
      </c>
      <c r="L3234" t="s">
        <v>9</v>
      </c>
      <c r="M3234" t="s">
        <v>9</v>
      </c>
      <c r="N3234" t="s">
        <v>357</v>
      </c>
    </row>
    <row r="3235" spans="1:14" x14ac:dyDescent="0.25">
      <c r="A3235" t="s">
        <v>8</v>
      </c>
      <c r="B3235" t="s">
        <v>350</v>
      </c>
      <c r="C3235" t="s">
        <v>9</v>
      </c>
      <c r="D3235" t="s">
        <v>351</v>
      </c>
      <c r="E3235" t="s">
        <v>10</v>
      </c>
      <c r="F3235" t="s">
        <v>240</v>
      </c>
      <c r="G3235" t="s">
        <v>9</v>
      </c>
      <c r="H3235" s="1">
        <v>1</v>
      </c>
      <c r="I3235" s="1" t="s">
        <v>9</v>
      </c>
      <c r="J3235" s="1" t="s">
        <v>9</v>
      </c>
      <c r="K3235" s="1" t="s">
        <v>9</v>
      </c>
      <c r="L3235" t="s">
        <v>9</v>
      </c>
      <c r="M3235" t="s">
        <v>9</v>
      </c>
      <c r="N3235" t="s">
        <v>357</v>
      </c>
    </row>
    <row r="3236" spans="1:14" x14ac:dyDescent="0.25">
      <c r="A3236" t="s">
        <v>8</v>
      </c>
      <c r="B3236" t="s">
        <v>350</v>
      </c>
      <c r="C3236" t="s">
        <v>9</v>
      </c>
      <c r="D3236" t="s">
        <v>351</v>
      </c>
      <c r="E3236" t="s">
        <v>165</v>
      </c>
      <c r="F3236" t="s">
        <v>9</v>
      </c>
      <c r="G3236" t="s">
        <v>9</v>
      </c>
      <c r="H3236" s="1" t="s">
        <v>9</v>
      </c>
      <c r="I3236" s="1" t="s">
        <v>9</v>
      </c>
      <c r="J3236" s="1" t="s">
        <v>9</v>
      </c>
      <c r="K3236" s="1" t="s">
        <v>9</v>
      </c>
      <c r="L3236">
        <v>28.123539999999998</v>
      </c>
      <c r="M3236">
        <v>28</v>
      </c>
      <c r="N3236" t="s">
        <v>357</v>
      </c>
    </row>
    <row r="3237" spans="1:14" x14ac:dyDescent="0.25">
      <c r="A3237" t="s">
        <v>8</v>
      </c>
      <c r="B3237" t="s">
        <v>350</v>
      </c>
      <c r="C3237" t="s">
        <v>9</v>
      </c>
      <c r="D3237" t="s">
        <v>351</v>
      </c>
      <c r="E3237" t="s">
        <v>172</v>
      </c>
      <c r="F3237" t="s">
        <v>9</v>
      </c>
      <c r="G3237" t="s">
        <v>9</v>
      </c>
      <c r="H3237" s="1" t="s">
        <v>9</v>
      </c>
      <c r="I3237" s="1" t="s">
        <v>9</v>
      </c>
      <c r="J3237" s="1" t="s">
        <v>9</v>
      </c>
      <c r="K3237" s="1" t="s">
        <v>9</v>
      </c>
      <c r="L3237">
        <v>-1</v>
      </c>
      <c r="M3237">
        <v>-1</v>
      </c>
      <c r="N3237" t="s">
        <v>357</v>
      </c>
    </row>
    <row r="3238" spans="1:14" x14ac:dyDescent="0.25">
      <c r="A3238" t="s">
        <v>8</v>
      </c>
      <c r="B3238" t="s">
        <v>350</v>
      </c>
      <c r="C3238" t="s">
        <v>9</v>
      </c>
      <c r="D3238" t="s">
        <v>351</v>
      </c>
      <c r="E3238" t="s">
        <v>242</v>
      </c>
      <c r="F3238" t="s">
        <v>237</v>
      </c>
      <c r="G3238" t="s">
        <v>9</v>
      </c>
      <c r="H3238" s="1">
        <v>-1</v>
      </c>
      <c r="I3238" s="1">
        <v>0</v>
      </c>
      <c r="J3238" s="1">
        <v>-0.01</v>
      </c>
      <c r="K3238" s="1">
        <v>0</v>
      </c>
      <c r="L3238" t="s">
        <v>9</v>
      </c>
      <c r="M3238" t="s">
        <v>9</v>
      </c>
      <c r="N3238" t="s">
        <v>357</v>
      </c>
    </row>
    <row r="3239" spans="1:14" x14ac:dyDescent="0.25">
      <c r="A3239" t="s">
        <v>8</v>
      </c>
      <c r="B3239" t="s">
        <v>350</v>
      </c>
      <c r="C3239" t="s">
        <v>9</v>
      </c>
      <c r="D3239" t="s">
        <v>351</v>
      </c>
      <c r="E3239" t="s">
        <v>242</v>
      </c>
      <c r="F3239" t="s">
        <v>248</v>
      </c>
      <c r="G3239" t="s">
        <v>9</v>
      </c>
      <c r="H3239" s="1">
        <v>430</v>
      </c>
      <c r="I3239" s="1">
        <v>430</v>
      </c>
      <c r="J3239" s="1">
        <v>1</v>
      </c>
      <c r="K3239" s="1">
        <v>1</v>
      </c>
      <c r="L3239" t="s">
        <v>9</v>
      </c>
      <c r="M3239" t="s">
        <v>9</v>
      </c>
      <c r="N3239" t="s">
        <v>357</v>
      </c>
    </row>
    <row r="3240" spans="1:14" x14ac:dyDescent="0.25">
      <c r="A3240" t="s">
        <v>8</v>
      </c>
      <c r="B3240" t="s">
        <v>350</v>
      </c>
      <c r="C3240" t="s">
        <v>9</v>
      </c>
      <c r="D3240" t="s">
        <v>351</v>
      </c>
      <c r="E3240" t="s">
        <v>166</v>
      </c>
      <c r="F3240" t="s">
        <v>171</v>
      </c>
      <c r="G3240" t="s">
        <v>9</v>
      </c>
      <c r="H3240" s="1">
        <v>-1</v>
      </c>
      <c r="I3240">
        <v>0</v>
      </c>
      <c r="J3240">
        <v>-0.01</v>
      </c>
      <c r="K3240">
        <v>0</v>
      </c>
      <c r="L3240" t="s">
        <v>9</v>
      </c>
      <c r="M3240" t="s">
        <v>9</v>
      </c>
      <c r="N3240" t="s">
        <v>357</v>
      </c>
    </row>
    <row r="3241" spans="1:14" x14ac:dyDescent="0.25">
      <c r="A3241" t="s">
        <v>8</v>
      </c>
      <c r="B3241" t="s">
        <v>350</v>
      </c>
      <c r="C3241" t="s">
        <v>9</v>
      </c>
      <c r="D3241" t="s">
        <v>351</v>
      </c>
      <c r="E3241" t="s">
        <v>353</v>
      </c>
      <c r="F3241" t="s">
        <v>14</v>
      </c>
      <c r="G3241" t="s">
        <v>9</v>
      </c>
      <c r="H3241">
        <v>-1</v>
      </c>
      <c r="I3241">
        <v>0</v>
      </c>
      <c r="J3241">
        <v>-0.01</v>
      </c>
      <c r="K3241">
        <v>0</v>
      </c>
      <c r="L3241" s="1" t="s">
        <v>9</v>
      </c>
      <c r="M3241" s="1" t="s">
        <v>9</v>
      </c>
      <c r="N3241" t="s">
        <v>357</v>
      </c>
    </row>
    <row r="3242" spans="1:14" x14ac:dyDescent="0.25">
      <c r="A3242" t="s">
        <v>8</v>
      </c>
      <c r="B3242" t="s">
        <v>350</v>
      </c>
      <c r="C3242" t="s">
        <v>9</v>
      </c>
      <c r="D3242" t="s">
        <v>351</v>
      </c>
      <c r="E3242" t="s">
        <v>166</v>
      </c>
      <c r="F3242" t="s">
        <v>170</v>
      </c>
      <c r="G3242" t="s">
        <v>9</v>
      </c>
      <c r="H3242">
        <v>120</v>
      </c>
      <c r="I3242">
        <v>120</v>
      </c>
      <c r="J3242">
        <v>0.27972027972028002</v>
      </c>
      <c r="K3242">
        <v>0.27972027972028002</v>
      </c>
      <c r="L3242" s="1" t="s">
        <v>9</v>
      </c>
      <c r="M3242" s="1" t="s">
        <v>9</v>
      </c>
      <c r="N3242" t="s">
        <v>357</v>
      </c>
    </row>
    <row r="3243" spans="1:14" x14ac:dyDescent="0.25">
      <c r="A3243" t="s">
        <v>8</v>
      </c>
      <c r="B3243" t="s">
        <v>350</v>
      </c>
      <c r="C3243" t="s">
        <v>9</v>
      </c>
      <c r="D3243" t="s">
        <v>351</v>
      </c>
      <c r="E3243" t="s">
        <v>242</v>
      </c>
      <c r="F3243" t="s">
        <v>234</v>
      </c>
      <c r="G3243" t="s">
        <v>9</v>
      </c>
      <c r="H3243">
        <v>-1</v>
      </c>
      <c r="I3243">
        <v>0</v>
      </c>
      <c r="J3243">
        <v>-0.01</v>
      </c>
      <c r="K3243">
        <v>0</v>
      </c>
      <c r="L3243" s="1" t="s">
        <v>9</v>
      </c>
      <c r="M3243" s="1" t="s">
        <v>9</v>
      </c>
      <c r="N3243" t="s">
        <v>357</v>
      </c>
    </row>
    <row r="3244" spans="1:14" x14ac:dyDescent="0.25">
      <c r="A3244" t="s">
        <v>8</v>
      </c>
      <c r="B3244" t="s">
        <v>350</v>
      </c>
      <c r="C3244" t="s">
        <v>9</v>
      </c>
      <c r="D3244" t="s">
        <v>351</v>
      </c>
      <c r="E3244" t="s">
        <v>168</v>
      </c>
      <c r="F3244" t="s">
        <v>272</v>
      </c>
      <c r="G3244" t="s">
        <v>9</v>
      </c>
      <c r="H3244" s="1">
        <v>15</v>
      </c>
      <c r="I3244" s="1">
        <v>15</v>
      </c>
      <c r="J3244" s="1">
        <v>3.4965034965035002E-2</v>
      </c>
      <c r="K3244" s="1">
        <v>3.4965034965035002E-2</v>
      </c>
      <c r="L3244" t="s">
        <v>9</v>
      </c>
      <c r="M3244" t="s">
        <v>9</v>
      </c>
      <c r="N3244" t="s">
        <v>357</v>
      </c>
    </row>
    <row r="3245" spans="1:14" x14ac:dyDescent="0.25">
      <c r="A3245" t="s">
        <v>8</v>
      </c>
      <c r="B3245" t="s">
        <v>350</v>
      </c>
      <c r="C3245" t="s">
        <v>9</v>
      </c>
      <c r="D3245" t="s">
        <v>351</v>
      </c>
      <c r="E3245" t="s">
        <v>168</v>
      </c>
      <c r="F3245" t="s">
        <v>274</v>
      </c>
      <c r="G3245" t="s">
        <v>9</v>
      </c>
      <c r="H3245" s="1">
        <v>35</v>
      </c>
      <c r="I3245" s="1">
        <v>35</v>
      </c>
      <c r="J3245" s="1">
        <v>8.1585081585081598E-2</v>
      </c>
      <c r="K3245" s="1">
        <v>8.1585081585081598E-2</v>
      </c>
      <c r="L3245" t="s">
        <v>9</v>
      </c>
      <c r="M3245" t="s">
        <v>9</v>
      </c>
      <c r="N3245" t="s">
        <v>357</v>
      </c>
    </row>
    <row r="3246" spans="1:14" x14ac:dyDescent="0.25">
      <c r="A3246" t="s">
        <v>8</v>
      </c>
      <c r="B3246" t="s">
        <v>350</v>
      </c>
      <c r="C3246" t="s">
        <v>9</v>
      </c>
      <c r="D3246" t="s">
        <v>351</v>
      </c>
      <c r="E3246" t="s">
        <v>180</v>
      </c>
      <c r="F3246" t="s">
        <v>219</v>
      </c>
      <c r="G3246" t="s">
        <v>216</v>
      </c>
      <c r="H3246" s="1">
        <v>-1</v>
      </c>
      <c r="I3246" s="1">
        <v>0</v>
      </c>
      <c r="J3246" s="1">
        <v>-0.01</v>
      </c>
      <c r="K3246" s="1">
        <v>0</v>
      </c>
      <c r="L3246" t="s">
        <v>9</v>
      </c>
      <c r="M3246" t="s">
        <v>9</v>
      </c>
      <c r="N3246" t="s">
        <v>357</v>
      </c>
    </row>
    <row r="3247" spans="1:14" x14ac:dyDescent="0.25">
      <c r="A3247" t="s">
        <v>8</v>
      </c>
      <c r="B3247" t="s">
        <v>350</v>
      </c>
      <c r="C3247" t="s">
        <v>9</v>
      </c>
      <c r="D3247" t="s">
        <v>351</v>
      </c>
      <c r="E3247" t="s">
        <v>180</v>
      </c>
      <c r="F3247" t="s">
        <v>228</v>
      </c>
      <c r="G3247" t="s">
        <v>228</v>
      </c>
      <c r="H3247" s="1">
        <v>430</v>
      </c>
      <c r="I3247" s="1">
        <v>430</v>
      </c>
      <c r="J3247" s="1">
        <v>1</v>
      </c>
      <c r="K3247" s="1">
        <v>1</v>
      </c>
      <c r="L3247" t="s">
        <v>9</v>
      </c>
      <c r="M3247" t="s">
        <v>9</v>
      </c>
      <c r="N3247" t="s">
        <v>357</v>
      </c>
    </row>
    <row r="3248" spans="1:14" x14ac:dyDescent="0.25">
      <c r="A3248" t="s">
        <v>8</v>
      </c>
      <c r="B3248" t="s">
        <v>350</v>
      </c>
      <c r="C3248" t="s">
        <v>9</v>
      </c>
      <c r="D3248" t="s">
        <v>351</v>
      </c>
      <c r="E3248" t="s">
        <v>232</v>
      </c>
      <c r="F3248" t="s">
        <v>9</v>
      </c>
      <c r="G3248" t="s">
        <v>9</v>
      </c>
      <c r="H3248" s="1">
        <v>430</v>
      </c>
      <c r="I3248" s="1">
        <v>430</v>
      </c>
      <c r="J3248" s="1">
        <v>1</v>
      </c>
      <c r="K3248" s="1">
        <v>1</v>
      </c>
      <c r="L3248" t="s">
        <v>9</v>
      </c>
      <c r="M3248" t="s">
        <v>9</v>
      </c>
      <c r="N3248" t="s">
        <v>357</v>
      </c>
    </row>
    <row r="3249" spans="1:14" x14ac:dyDescent="0.25">
      <c r="A3249" t="s">
        <v>8</v>
      </c>
      <c r="B3249" t="s">
        <v>350</v>
      </c>
      <c r="C3249" t="s">
        <v>9</v>
      </c>
      <c r="D3249" t="s">
        <v>351</v>
      </c>
      <c r="E3249" t="s">
        <v>257</v>
      </c>
      <c r="F3249" t="s">
        <v>262</v>
      </c>
      <c r="G3249" t="s">
        <v>9</v>
      </c>
      <c r="H3249" s="1">
        <v>10</v>
      </c>
      <c r="I3249" s="1">
        <v>10</v>
      </c>
      <c r="J3249" s="1">
        <v>2.3310023310023301E-2</v>
      </c>
      <c r="K3249" s="1">
        <v>2.3310023310023301E-2</v>
      </c>
      <c r="L3249" t="s">
        <v>9</v>
      </c>
      <c r="M3249" t="s">
        <v>9</v>
      </c>
      <c r="N3249" t="s">
        <v>357</v>
      </c>
    </row>
    <row r="3250" spans="1:14" x14ac:dyDescent="0.25">
      <c r="A3250" t="s">
        <v>8</v>
      </c>
      <c r="B3250" t="s">
        <v>350</v>
      </c>
      <c r="C3250" t="s">
        <v>9</v>
      </c>
      <c r="D3250" t="s">
        <v>351</v>
      </c>
      <c r="E3250" t="s">
        <v>353</v>
      </c>
      <c r="F3250" t="s">
        <v>13</v>
      </c>
      <c r="G3250" t="s">
        <v>9</v>
      </c>
      <c r="H3250" s="1">
        <v>-1</v>
      </c>
      <c r="I3250" s="1">
        <v>0</v>
      </c>
      <c r="J3250" s="1">
        <v>-0.01</v>
      </c>
      <c r="K3250" s="1">
        <v>0</v>
      </c>
      <c r="L3250" t="s">
        <v>9</v>
      </c>
      <c r="M3250" t="s">
        <v>9</v>
      </c>
      <c r="N3250" t="s">
        <v>357</v>
      </c>
    </row>
    <row r="3251" spans="1:14" x14ac:dyDescent="0.25">
      <c r="A3251" t="s">
        <v>8</v>
      </c>
      <c r="B3251" t="s">
        <v>350</v>
      </c>
      <c r="C3251" t="s">
        <v>9</v>
      </c>
      <c r="D3251" t="s">
        <v>351</v>
      </c>
      <c r="E3251" t="s">
        <v>242</v>
      </c>
      <c r="F3251" t="s">
        <v>236</v>
      </c>
      <c r="G3251" t="s">
        <v>9</v>
      </c>
      <c r="H3251" s="1">
        <v>-1</v>
      </c>
      <c r="I3251" s="1">
        <v>0</v>
      </c>
      <c r="J3251" s="1">
        <v>-0.01</v>
      </c>
      <c r="K3251" s="1">
        <v>0</v>
      </c>
      <c r="L3251" t="s">
        <v>9</v>
      </c>
      <c r="M3251" t="s">
        <v>9</v>
      </c>
      <c r="N3251" t="s">
        <v>357</v>
      </c>
    </row>
    <row r="3252" spans="1:14" x14ac:dyDescent="0.25">
      <c r="A3252" t="s">
        <v>8</v>
      </c>
      <c r="B3252" t="s">
        <v>350</v>
      </c>
      <c r="C3252" t="s">
        <v>9</v>
      </c>
      <c r="D3252" t="s">
        <v>351</v>
      </c>
      <c r="E3252" t="s">
        <v>229</v>
      </c>
      <c r="F3252" t="s">
        <v>248</v>
      </c>
      <c r="G3252" t="s">
        <v>9</v>
      </c>
      <c r="H3252" s="1">
        <v>430</v>
      </c>
      <c r="I3252" s="1">
        <v>430</v>
      </c>
      <c r="J3252" s="1">
        <v>1</v>
      </c>
      <c r="K3252" s="1">
        <v>1</v>
      </c>
      <c r="L3252" t="s">
        <v>9</v>
      </c>
      <c r="M3252" t="s">
        <v>9</v>
      </c>
      <c r="N3252" t="s">
        <v>357</v>
      </c>
    </row>
    <row r="3253" spans="1:14" x14ac:dyDescent="0.25">
      <c r="A3253" t="s">
        <v>8</v>
      </c>
      <c r="B3253" t="s">
        <v>350</v>
      </c>
      <c r="C3253" t="s">
        <v>9</v>
      </c>
      <c r="D3253" t="s">
        <v>351</v>
      </c>
      <c r="E3253" t="s">
        <v>168</v>
      </c>
      <c r="F3253" t="s">
        <v>248</v>
      </c>
      <c r="G3253" t="s">
        <v>9</v>
      </c>
      <c r="H3253" s="1">
        <v>-1</v>
      </c>
      <c r="I3253" s="1">
        <v>0</v>
      </c>
      <c r="J3253" s="1">
        <v>-0.01</v>
      </c>
      <c r="K3253" s="1">
        <v>0</v>
      </c>
      <c r="L3253" t="s">
        <v>9</v>
      </c>
      <c r="M3253" t="s">
        <v>9</v>
      </c>
      <c r="N3253" t="s">
        <v>357</v>
      </c>
    </row>
    <row r="3254" spans="1:14" x14ac:dyDescent="0.25">
      <c r="A3254" t="s">
        <v>8</v>
      </c>
      <c r="B3254" t="s">
        <v>350</v>
      </c>
      <c r="C3254" t="s">
        <v>9</v>
      </c>
      <c r="D3254" t="s">
        <v>351</v>
      </c>
      <c r="E3254" t="s">
        <v>257</v>
      </c>
      <c r="F3254" t="s">
        <v>228</v>
      </c>
      <c r="G3254" t="s">
        <v>9</v>
      </c>
      <c r="H3254" s="1">
        <v>-1</v>
      </c>
      <c r="I3254" s="1">
        <v>0</v>
      </c>
      <c r="J3254" s="1">
        <v>-0.01</v>
      </c>
      <c r="K3254" s="1">
        <v>0</v>
      </c>
      <c r="L3254" t="s">
        <v>9</v>
      </c>
      <c r="M3254" t="s">
        <v>9</v>
      </c>
      <c r="N3254" t="s">
        <v>357</v>
      </c>
    </row>
    <row r="3255" spans="1:14" x14ac:dyDescent="0.25">
      <c r="A3255" t="s">
        <v>8</v>
      </c>
      <c r="B3255" t="s">
        <v>350</v>
      </c>
      <c r="C3255" t="s">
        <v>9</v>
      </c>
      <c r="D3255" t="s">
        <v>351</v>
      </c>
      <c r="E3255" t="s">
        <v>353</v>
      </c>
      <c r="F3255" t="s">
        <v>15</v>
      </c>
      <c r="G3255" t="s">
        <v>9</v>
      </c>
      <c r="H3255" s="1">
        <v>-1</v>
      </c>
      <c r="I3255" s="1">
        <v>0</v>
      </c>
      <c r="J3255" s="1">
        <v>-0.01</v>
      </c>
      <c r="K3255" s="1">
        <v>0</v>
      </c>
      <c r="L3255" t="s">
        <v>9</v>
      </c>
      <c r="M3255" t="s">
        <v>9</v>
      </c>
      <c r="N3255" t="s">
        <v>357</v>
      </c>
    </row>
    <row r="3256" spans="1:14" x14ac:dyDescent="0.25">
      <c r="A3256" t="s">
        <v>8</v>
      </c>
      <c r="B3256" t="s">
        <v>350</v>
      </c>
      <c r="C3256" t="s">
        <v>9</v>
      </c>
      <c r="D3256" t="s">
        <v>351</v>
      </c>
      <c r="E3256" t="s">
        <v>229</v>
      </c>
      <c r="F3256" t="s">
        <v>231</v>
      </c>
      <c r="G3256" t="s">
        <v>9</v>
      </c>
      <c r="H3256" s="1">
        <v>-1</v>
      </c>
      <c r="I3256" s="1">
        <v>0</v>
      </c>
      <c r="J3256" s="1">
        <v>-0.01</v>
      </c>
      <c r="K3256" s="1">
        <v>0</v>
      </c>
      <c r="L3256" t="s">
        <v>9</v>
      </c>
      <c r="M3256" t="s">
        <v>9</v>
      </c>
      <c r="N3256" t="s">
        <v>357</v>
      </c>
    </row>
    <row r="3257" spans="1:14" x14ac:dyDescent="0.25">
      <c r="A3257" t="s">
        <v>8</v>
      </c>
      <c r="B3257" t="s">
        <v>350</v>
      </c>
      <c r="C3257" t="s">
        <v>9</v>
      </c>
      <c r="D3257" t="s">
        <v>351</v>
      </c>
      <c r="E3257" t="s">
        <v>229</v>
      </c>
      <c r="F3257" t="s">
        <v>230</v>
      </c>
      <c r="G3257" t="s">
        <v>9</v>
      </c>
      <c r="H3257" s="1">
        <v>-1</v>
      </c>
      <c r="I3257" s="1">
        <v>0</v>
      </c>
      <c r="J3257" s="1">
        <v>-0.01</v>
      </c>
      <c r="K3257" s="1">
        <v>0</v>
      </c>
      <c r="L3257" t="s">
        <v>9</v>
      </c>
      <c r="M3257" t="s">
        <v>9</v>
      </c>
      <c r="N3257" t="s">
        <v>357</v>
      </c>
    </row>
    <row r="3258" spans="1:14" x14ac:dyDescent="0.25">
      <c r="A3258" t="s">
        <v>8</v>
      </c>
      <c r="B3258" t="s">
        <v>114</v>
      </c>
      <c r="C3258" t="s">
        <v>9</v>
      </c>
      <c r="D3258" t="s">
        <v>308</v>
      </c>
      <c r="E3258" t="s">
        <v>166</v>
      </c>
      <c r="F3258" t="s">
        <v>169</v>
      </c>
      <c r="G3258" t="s">
        <v>9</v>
      </c>
      <c r="H3258" s="1">
        <v>355</v>
      </c>
      <c r="I3258" s="1">
        <v>355</v>
      </c>
      <c r="J3258" s="1">
        <v>0.82903981264636994</v>
      </c>
      <c r="K3258" s="1">
        <v>0.82903981264636994</v>
      </c>
      <c r="L3258" t="s">
        <v>9</v>
      </c>
      <c r="M3258" t="s">
        <v>9</v>
      </c>
      <c r="N3258" t="s">
        <v>357</v>
      </c>
    </row>
    <row r="3259" spans="1:14" x14ac:dyDescent="0.25">
      <c r="A3259" t="s">
        <v>8</v>
      </c>
      <c r="B3259" t="s">
        <v>114</v>
      </c>
      <c r="C3259" t="s">
        <v>9</v>
      </c>
      <c r="D3259" t="s">
        <v>308</v>
      </c>
      <c r="E3259" t="s">
        <v>166</v>
      </c>
      <c r="F3259" t="s">
        <v>171</v>
      </c>
      <c r="G3259" t="s">
        <v>9</v>
      </c>
      <c r="H3259" s="1">
        <v>-1</v>
      </c>
      <c r="I3259" s="1">
        <v>0</v>
      </c>
      <c r="J3259" s="1">
        <v>-0.01</v>
      </c>
      <c r="K3259" s="1">
        <v>0</v>
      </c>
      <c r="L3259" t="s">
        <v>9</v>
      </c>
      <c r="M3259" t="s">
        <v>9</v>
      </c>
      <c r="N3259" t="s">
        <v>357</v>
      </c>
    </row>
    <row r="3260" spans="1:14" x14ac:dyDescent="0.25">
      <c r="A3260" t="s">
        <v>8</v>
      </c>
      <c r="B3260" t="s">
        <v>114</v>
      </c>
      <c r="C3260" t="s">
        <v>9</v>
      </c>
      <c r="D3260" t="s">
        <v>308</v>
      </c>
      <c r="E3260" t="s">
        <v>242</v>
      </c>
      <c r="F3260" t="s">
        <v>236</v>
      </c>
      <c r="G3260" t="s">
        <v>9</v>
      </c>
      <c r="H3260" s="1">
        <v>10</v>
      </c>
      <c r="I3260" s="1">
        <v>10</v>
      </c>
      <c r="J3260" s="1">
        <v>2.1077283372365301E-2</v>
      </c>
      <c r="K3260" s="1">
        <v>2.1077283372365301E-2</v>
      </c>
      <c r="L3260" t="s">
        <v>9</v>
      </c>
      <c r="M3260" t="s">
        <v>9</v>
      </c>
      <c r="N3260" t="s">
        <v>357</v>
      </c>
    </row>
    <row r="3261" spans="1:14" x14ac:dyDescent="0.25">
      <c r="A3261" t="s">
        <v>8</v>
      </c>
      <c r="B3261" t="s">
        <v>114</v>
      </c>
      <c r="C3261" t="s">
        <v>9</v>
      </c>
      <c r="D3261" t="s">
        <v>308</v>
      </c>
      <c r="E3261" t="s">
        <v>242</v>
      </c>
      <c r="F3261" t="s">
        <v>234</v>
      </c>
      <c r="G3261" t="s">
        <v>9</v>
      </c>
      <c r="H3261" s="1">
        <v>175</v>
      </c>
      <c r="I3261" s="1">
        <v>175</v>
      </c>
      <c r="J3261" s="1">
        <v>0.40515222482435598</v>
      </c>
      <c r="K3261" s="1">
        <v>0.40515222482435598</v>
      </c>
      <c r="L3261" t="s">
        <v>9</v>
      </c>
      <c r="M3261" t="s">
        <v>9</v>
      </c>
      <c r="N3261" t="s">
        <v>357</v>
      </c>
    </row>
    <row r="3262" spans="1:14" x14ac:dyDescent="0.25">
      <c r="A3262" t="s">
        <v>8</v>
      </c>
      <c r="B3262" t="s">
        <v>114</v>
      </c>
      <c r="C3262" t="s">
        <v>9</v>
      </c>
      <c r="D3262" t="s">
        <v>308</v>
      </c>
      <c r="E3262" t="s">
        <v>353</v>
      </c>
      <c r="F3262" t="s">
        <v>14</v>
      </c>
      <c r="G3262" t="s">
        <v>9</v>
      </c>
      <c r="H3262" s="1">
        <v>185</v>
      </c>
      <c r="I3262" s="1">
        <v>185</v>
      </c>
      <c r="J3262" s="1">
        <v>0.43091334894613598</v>
      </c>
      <c r="K3262" s="1">
        <v>0.43091334894613598</v>
      </c>
      <c r="L3262" t="s">
        <v>9</v>
      </c>
      <c r="M3262" t="s">
        <v>9</v>
      </c>
      <c r="N3262" t="s">
        <v>357</v>
      </c>
    </row>
    <row r="3263" spans="1:14" x14ac:dyDescent="0.25">
      <c r="A3263" t="s">
        <v>8</v>
      </c>
      <c r="B3263" t="s">
        <v>114</v>
      </c>
      <c r="C3263" t="s">
        <v>9</v>
      </c>
      <c r="D3263" t="s">
        <v>308</v>
      </c>
      <c r="E3263" t="s">
        <v>257</v>
      </c>
      <c r="F3263" t="s">
        <v>228</v>
      </c>
      <c r="G3263" t="s">
        <v>9</v>
      </c>
      <c r="H3263" s="1">
        <v>-1</v>
      </c>
      <c r="I3263" s="1">
        <v>0</v>
      </c>
      <c r="J3263" s="1">
        <v>-0.01</v>
      </c>
      <c r="K3263" s="1">
        <v>0</v>
      </c>
      <c r="L3263" t="s">
        <v>9</v>
      </c>
      <c r="M3263" t="s">
        <v>9</v>
      </c>
      <c r="N3263" t="s">
        <v>357</v>
      </c>
    </row>
    <row r="3264" spans="1:14" x14ac:dyDescent="0.25">
      <c r="A3264" t="s">
        <v>8</v>
      </c>
      <c r="B3264" t="s">
        <v>114</v>
      </c>
      <c r="C3264" t="s">
        <v>9</v>
      </c>
      <c r="D3264" t="s">
        <v>308</v>
      </c>
      <c r="E3264" t="s">
        <v>242</v>
      </c>
      <c r="F3264" t="s">
        <v>237</v>
      </c>
      <c r="G3264" t="s">
        <v>9</v>
      </c>
      <c r="H3264" s="1">
        <v>20</v>
      </c>
      <c r="I3264" s="1">
        <v>20</v>
      </c>
      <c r="J3264" s="1">
        <v>5.15222482435597E-2</v>
      </c>
      <c r="K3264" s="1">
        <v>5.15222482435597E-2</v>
      </c>
      <c r="L3264" t="s">
        <v>9</v>
      </c>
      <c r="M3264" t="s">
        <v>9</v>
      </c>
      <c r="N3264" t="s">
        <v>357</v>
      </c>
    </row>
    <row r="3265" spans="1:14" x14ac:dyDescent="0.25">
      <c r="A3265" t="s">
        <v>8</v>
      </c>
      <c r="B3265" t="s">
        <v>114</v>
      </c>
      <c r="C3265" t="s">
        <v>9</v>
      </c>
      <c r="D3265" t="s">
        <v>308</v>
      </c>
      <c r="E3265" t="s">
        <v>229</v>
      </c>
      <c r="F3265" t="s">
        <v>217</v>
      </c>
      <c r="G3265" t="s">
        <v>9</v>
      </c>
      <c r="H3265" s="1">
        <v>-1</v>
      </c>
      <c r="I3265" s="1">
        <v>0</v>
      </c>
      <c r="J3265" s="1">
        <v>-0.01</v>
      </c>
      <c r="K3265" s="1">
        <v>0</v>
      </c>
      <c r="L3265" t="s">
        <v>9</v>
      </c>
      <c r="M3265" t="s">
        <v>9</v>
      </c>
      <c r="N3265" t="s">
        <v>357</v>
      </c>
    </row>
    <row r="3266" spans="1:14" x14ac:dyDescent="0.25">
      <c r="A3266" t="s">
        <v>8</v>
      </c>
      <c r="B3266" t="s">
        <v>114</v>
      </c>
      <c r="C3266" t="s">
        <v>9</v>
      </c>
      <c r="D3266" t="s">
        <v>308</v>
      </c>
      <c r="E3266" t="s">
        <v>166</v>
      </c>
      <c r="F3266" t="s">
        <v>248</v>
      </c>
      <c r="G3266" t="s">
        <v>9</v>
      </c>
      <c r="H3266" s="1">
        <v>-1</v>
      </c>
      <c r="I3266" s="1">
        <v>0</v>
      </c>
      <c r="J3266" s="1">
        <v>-0.01</v>
      </c>
      <c r="K3266" s="1">
        <v>0</v>
      </c>
      <c r="L3266" t="s">
        <v>9</v>
      </c>
      <c r="M3266" t="s">
        <v>9</v>
      </c>
      <c r="N3266" t="s">
        <v>357</v>
      </c>
    </row>
    <row r="3267" spans="1:14" x14ac:dyDescent="0.25">
      <c r="A3267" t="s">
        <v>8</v>
      </c>
      <c r="B3267" t="s">
        <v>114</v>
      </c>
      <c r="C3267" t="s">
        <v>9</v>
      </c>
      <c r="D3267" t="s">
        <v>308</v>
      </c>
      <c r="E3267" t="s">
        <v>180</v>
      </c>
      <c r="F3267" t="s">
        <v>218</v>
      </c>
      <c r="G3267" t="s">
        <v>215</v>
      </c>
      <c r="H3267" s="1">
        <v>-1</v>
      </c>
      <c r="I3267">
        <v>0</v>
      </c>
      <c r="J3267">
        <v>-0.01</v>
      </c>
      <c r="K3267">
        <v>0</v>
      </c>
      <c r="L3267" t="s">
        <v>9</v>
      </c>
      <c r="M3267" t="s">
        <v>9</v>
      </c>
      <c r="N3267" t="s">
        <v>357</v>
      </c>
    </row>
    <row r="3268" spans="1:14" x14ac:dyDescent="0.25">
      <c r="A3268" t="s">
        <v>8</v>
      </c>
      <c r="B3268" t="s">
        <v>114</v>
      </c>
      <c r="C3268" t="s">
        <v>9</v>
      </c>
      <c r="D3268" t="s">
        <v>308</v>
      </c>
      <c r="E3268" t="s">
        <v>353</v>
      </c>
      <c r="F3268" t="s">
        <v>13</v>
      </c>
      <c r="G3268" t="s">
        <v>9</v>
      </c>
      <c r="H3268" s="1">
        <v>110</v>
      </c>
      <c r="I3268" s="1">
        <v>110</v>
      </c>
      <c r="J3268" s="1">
        <v>0.25995316159250598</v>
      </c>
      <c r="K3268" s="1">
        <v>0.25995316159250598</v>
      </c>
      <c r="L3268" t="s">
        <v>9</v>
      </c>
      <c r="M3268" t="s">
        <v>9</v>
      </c>
      <c r="N3268" t="s">
        <v>357</v>
      </c>
    </row>
    <row r="3269" spans="1:14" x14ac:dyDescent="0.25">
      <c r="A3269" t="s">
        <v>8</v>
      </c>
      <c r="B3269" t="s">
        <v>114</v>
      </c>
      <c r="C3269" t="s">
        <v>9</v>
      </c>
      <c r="D3269" t="s">
        <v>308</v>
      </c>
      <c r="E3269" t="s">
        <v>242</v>
      </c>
      <c r="F3269" t="s">
        <v>235</v>
      </c>
      <c r="G3269" t="s">
        <v>9</v>
      </c>
      <c r="H3269" s="1">
        <v>70</v>
      </c>
      <c r="I3269" s="1">
        <v>70</v>
      </c>
      <c r="J3269" s="1">
        <v>0.16861826697892299</v>
      </c>
      <c r="K3269" s="1">
        <v>0.16861826697892299</v>
      </c>
      <c r="L3269" t="s">
        <v>9</v>
      </c>
      <c r="M3269" t="s">
        <v>9</v>
      </c>
      <c r="N3269" t="s">
        <v>357</v>
      </c>
    </row>
    <row r="3270" spans="1:14" x14ac:dyDescent="0.25">
      <c r="A3270" t="s">
        <v>8</v>
      </c>
      <c r="B3270" t="s">
        <v>114</v>
      </c>
      <c r="C3270" t="s">
        <v>9</v>
      </c>
      <c r="D3270" t="s">
        <v>308</v>
      </c>
      <c r="E3270" t="s">
        <v>166</v>
      </c>
      <c r="F3270" t="s">
        <v>254</v>
      </c>
      <c r="G3270" t="s">
        <v>9</v>
      </c>
      <c r="H3270" s="1">
        <v>-1</v>
      </c>
      <c r="I3270" s="1">
        <v>0</v>
      </c>
      <c r="J3270" s="1">
        <v>-0.01</v>
      </c>
      <c r="K3270" s="1">
        <v>0</v>
      </c>
      <c r="L3270" t="s">
        <v>9</v>
      </c>
      <c r="M3270" t="s">
        <v>9</v>
      </c>
      <c r="N3270" t="s">
        <v>357</v>
      </c>
    </row>
    <row r="3271" spans="1:14" x14ac:dyDescent="0.25">
      <c r="A3271" t="s">
        <v>8</v>
      </c>
      <c r="B3271" t="s">
        <v>114</v>
      </c>
      <c r="C3271" t="s">
        <v>9</v>
      </c>
      <c r="D3271" t="s">
        <v>308</v>
      </c>
      <c r="E3271" t="s">
        <v>242</v>
      </c>
      <c r="F3271" t="s">
        <v>239</v>
      </c>
      <c r="G3271" t="s">
        <v>9</v>
      </c>
      <c r="H3271" s="1">
        <v>145</v>
      </c>
      <c r="I3271" s="1">
        <v>145</v>
      </c>
      <c r="J3271" s="1">
        <v>0.33489461358313799</v>
      </c>
      <c r="K3271" s="1">
        <v>0.33489461358313799</v>
      </c>
      <c r="L3271" t="s">
        <v>9</v>
      </c>
      <c r="M3271" t="s">
        <v>9</v>
      </c>
      <c r="N3271" t="s">
        <v>357</v>
      </c>
    </row>
    <row r="3272" spans="1:14" x14ac:dyDescent="0.25">
      <c r="A3272" t="s">
        <v>8</v>
      </c>
      <c r="B3272" t="s">
        <v>114</v>
      </c>
      <c r="C3272" t="s">
        <v>9</v>
      </c>
      <c r="D3272" t="s">
        <v>308</v>
      </c>
      <c r="E3272" t="s">
        <v>168</v>
      </c>
      <c r="F3272" t="s">
        <v>274</v>
      </c>
      <c r="G3272" t="s">
        <v>9</v>
      </c>
      <c r="H3272" s="1">
        <v>35</v>
      </c>
      <c r="I3272" s="1">
        <v>35</v>
      </c>
      <c r="J3272" s="1">
        <v>8.6651053864168603E-2</v>
      </c>
      <c r="K3272" s="1">
        <v>8.6651053864168603E-2</v>
      </c>
      <c r="L3272" t="s">
        <v>9</v>
      </c>
      <c r="M3272" t="s">
        <v>9</v>
      </c>
      <c r="N3272" t="s">
        <v>357</v>
      </c>
    </row>
    <row r="3273" spans="1:14" x14ac:dyDescent="0.25">
      <c r="A3273" t="s">
        <v>8</v>
      </c>
      <c r="B3273" t="s">
        <v>114</v>
      </c>
      <c r="C3273" t="s">
        <v>9</v>
      </c>
      <c r="D3273" t="s">
        <v>308</v>
      </c>
      <c r="E3273" t="s">
        <v>10</v>
      </c>
      <c r="F3273" t="s">
        <v>240</v>
      </c>
      <c r="G3273" t="s">
        <v>9</v>
      </c>
      <c r="H3273" s="1">
        <v>1</v>
      </c>
      <c r="I3273" s="1" t="s">
        <v>9</v>
      </c>
      <c r="J3273" s="1" t="s">
        <v>9</v>
      </c>
      <c r="K3273" s="1" t="s">
        <v>9</v>
      </c>
      <c r="L3273" t="s">
        <v>9</v>
      </c>
      <c r="M3273" t="s">
        <v>9</v>
      </c>
      <c r="N3273" t="s">
        <v>357</v>
      </c>
    </row>
    <row r="3274" spans="1:14" x14ac:dyDescent="0.25">
      <c r="A3274" t="s">
        <v>8</v>
      </c>
      <c r="B3274" t="s">
        <v>114</v>
      </c>
      <c r="C3274" t="s">
        <v>9</v>
      </c>
      <c r="D3274" t="s">
        <v>308</v>
      </c>
      <c r="E3274" t="s">
        <v>257</v>
      </c>
      <c r="F3274" t="s">
        <v>259</v>
      </c>
      <c r="G3274" t="s">
        <v>9</v>
      </c>
      <c r="H3274" s="1">
        <v>135</v>
      </c>
      <c r="I3274" s="1">
        <v>135</v>
      </c>
      <c r="J3274" s="1">
        <v>0.32084309133489503</v>
      </c>
      <c r="K3274" s="1">
        <v>0.32084309133489503</v>
      </c>
      <c r="L3274" t="s">
        <v>9</v>
      </c>
      <c r="M3274" t="s">
        <v>9</v>
      </c>
      <c r="N3274" t="s">
        <v>357</v>
      </c>
    </row>
    <row r="3275" spans="1:14" x14ac:dyDescent="0.25">
      <c r="A3275" t="s">
        <v>8</v>
      </c>
      <c r="B3275" t="s">
        <v>114</v>
      </c>
      <c r="C3275" t="s">
        <v>9</v>
      </c>
      <c r="D3275" t="s">
        <v>308</v>
      </c>
      <c r="E3275" t="s">
        <v>166</v>
      </c>
      <c r="F3275" t="s">
        <v>252</v>
      </c>
      <c r="G3275" t="s">
        <v>9</v>
      </c>
      <c r="H3275" s="1">
        <v>-1</v>
      </c>
      <c r="I3275" s="1">
        <v>0</v>
      </c>
      <c r="J3275" s="1">
        <v>-0.01</v>
      </c>
      <c r="K3275" s="1">
        <v>0</v>
      </c>
      <c r="L3275" t="s">
        <v>9</v>
      </c>
      <c r="M3275" t="s">
        <v>9</v>
      </c>
      <c r="N3275" t="s">
        <v>357</v>
      </c>
    </row>
    <row r="3276" spans="1:14" x14ac:dyDescent="0.25">
      <c r="A3276" t="s">
        <v>8</v>
      </c>
      <c r="B3276" t="s">
        <v>114</v>
      </c>
      <c r="C3276" t="s">
        <v>9</v>
      </c>
      <c r="D3276" t="s">
        <v>308</v>
      </c>
      <c r="E3276" t="s">
        <v>353</v>
      </c>
      <c r="F3276" t="s">
        <v>15</v>
      </c>
      <c r="G3276" t="s">
        <v>9</v>
      </c>
      <c r="H3276" s="1">
        <v>120</v>
      </c>
      <c r="I3276" s="1">
        <v>120</v>
      </c>
      <c r="J3276" s="1">
        <v>0.28103044496487101</v>
      </c>
      <c r="K3276" s="1">
        <v>0.28103044496487101</v>
      </c>
      <c r="L3276" t="s">
        <v>9</v>
      </c>
      <c r="M3276" t="s">
        <v>9</v>
      </c>
      <c r="N3276" t="s">
        <v>357</v>
      </c>
    </row>
    <row r="3277" spans="1:14" x14ac:dyDescent="0.25">
      <c r="A3277" t="s">
        <v>8</v>
      </c>
      <c r="B3277" t="s">
        <v>114</v>
      </c>
      <c r="C3277" t="s">
        <v>9</v>
      </c>
      <c r="D3277" t="s">
        <v>308</v>
      </c>
      <c r="E3277" t="s">
        <v>166</v>
      </c>
      <c r="F3277" t="s">
        <v>170</v>
      </c>
      <c r="G3277" t="s">
        <v>9</v>
      </c>
      <c r="H3277" s="1">
        <v>5</v>
      </c>
      <c r="I3277" s="1">
        <v>5</v>
      </c>
      <c r="J3277" s="1">
        <v>1.63934426229508E-2</v>
      </c>
      <c r="K3277" s="1">
        <v>1.63934426229508E-2</v>
      </c>
      <c r="L3277" t="s">
        <v>9</v>
      </c>
      <c r="M3277" t="s">
        <v>9</v>
      </c>
      <c r="N3277" t="s">
        <v>357</v>
      </c>
    </row>
    <row r="3278" spans="1:14" x14ac:dyDescent="0.25">
      <c r="A3278" t="s">
        <v>8</v>
      </c>
      <c r="B3278" t="s">
        <v>114</v>
      </c>
      <c r="C3278" t="s">
        <v>9</v>
      </c>
      <c r="D3278" t="s">
        <v>308</v>
      </c>
      <c r="E3278" t="s">
        <v>229</v>
      </c>
      <c r="F3278" t="s">
        <v>230</v>
      </c>
      <c r="G3278" t="s">
        <v>9</v>
      </c>
      <c r="H3278" s="1">
        <v>80</v>
      </c>
      <c r="I3278" s="1">
        <v>80</v>
      </c>
      <c r="J3278" s="1">
        <v>0.18969555035128799</v>
      </c>
      <c r="K3278" s="1">
        <v>0.18969555035128799</v>
      </c>
      <c r="L3278" t="s">
        <v>9</v>
      </c>
      <c r="M3278" t="s">
        <v>9</v>
      </c>
      <c r="N3278" t="s">
        <v>357</v>
      </c>
    </row>
    <row r="3279" spans="1:14" x14ac:dyDescent="0.25">
      <c r="A3279" t="s">
        <v>8</v>
      </c>
      <c r="B3279" t="s">
        <v>114</v>
      </c>
      <c r="C3279" t="s">
        <v>9</v>
      </c>
      <c r="D3279" t="s">
        <v>308</v>
      </c>
      <c r="E3279" t="s">
        <v>168</v>
      </c>
      <c r="F3279" t="s">
        <v>271</v>
      </c>
      <c r="G3279" t="s">
        <v>9</v>
      </c>
      <c r="H3279" s="1">
        <v>195</v>
      </c>
      <c r="I3279" s="1">
        <v>195</v>
      </c>
      <c r="J3279" s="1">
        <v>0.45199063231850101</v>
      </c>
      <c r="K3279" s="1">
        <v>0.45199063231850101</v>
      </c>
      <c r="L3279" t="s">
        <v>9</v>
      </c>
      <c r="M3279" t="s">
        <v>9</v>
      </c>
      <c r="N3279" t="s">
        <v>357</v>
      </c>
    </row>
    <row r="3280" spans="1:14" x14ac:dyDescent="0.25">
      <c r="A3280" t="s">
        <v>8</v>
      </c>
      <c r="B3280" t="s">
        <v>114</v>
      </c>
      <c r="C3280" t="s">
        <v>9</v>
      </c>
      <c r="D3280" t="s">
        <v>308</v>
      </c>
      <c r="E3280" t="s">
        <v>168</v>
      </c>
      <c r="F3280" t="s">
        <v>248</v>
      </c>
      <c r="G3280" t="s">
        <v>9</v>
      </c>
      <c r="H3280" s="1">
        <v>-1</v>
      </c>
      <c r="I3280" s="1">
        <v>0</v>
      </c>
      <c r="J3280" s="1">
        <v>-0.01</v>
      </c>
      <c r="K3280" s="1">
        <v>0</v>
      </c>
      <c r="L3280" t="s">
        <v>9</v>
      </c>
      <c r="M3280" t="s">
        <v>9</v>
      </c>
      <c r="N3280" t="s">
        <v>357</v>
      </c>
    </row>
    <row r="3281" spans="1:14" x14ac:dyDescent="0.25">
      <c r="A3281" t="s">
        <v>8</v>
      </c>
      <c r="B3281" t="s">
        <v>114</v>
      </c>
      <c r="C3281" t="s">
        <v>9</v>
      </c>
      <c r="D3281" t="s">
        <v>308</v>
      </c>
      <c r="E3281" t="s">
        <v>257</v>
      </c>
      <c r="F3281" t="s">
        <v>260</v>
      </c>
      <c r="G3281" t="s">
        <v>9</v>
      </c>
      <c r="H3281" s="1">
        <v>120</v>
      </c>
      <c r="I3281" s="1">
        <v>120</v>
      </c>
      <c r="J3281" s="1">
        <v>0.28103044496487101</v>
      </c>
      <c r="K3281" s="1">
        <v>0.28103044496487101</v>
      </c>
      <c r="L3281" t="s">
        <v>9</v>
      </c>
      <c r="M3281" t="s">
        <v>9</v>
      </c>
      <c r="N3281" t="s">
        <v>357</v>
      </c>
    </row>
    <row r="3282" spans="1:14" x14ac:dyDescent="0.25">
      <c r="A3282" t="s">
        <v>8</v>
      </c>
      <c r="B3282" t="s">
        <v>114</v>
      </c>
      <c r="C3282" t="s">
        <v>9</v>
      </c>
      <c r="D3282" t="s">
        <v>308</v>
      </c>
      <c r="E3282" t="s">
        <v>168</v>
      </c>
      <c r="F3282" t="s">
        <v>273</v>
      </c>
      <c r="G3282" t="s">
        <v>9</v>
      </c>
      <c r="H3282" s="1">
        <v>170</v>
      </c>
      <c r="I3282" s="1">
        <v>170</v>
      </c>
      <c r="J3282" s="1">
        <v>0.39578454332552698</v>
      </c>
      <c r="K3282" s="1">
        <v>0.39578454332552698</v>
      </c>
      <c r="L3282" t="s">
        <v>9</v>
      </c>
      <c r="M3282" t="s">
        <v>9</v>
      </c>
      <c r="N3282" t="s">
        <v>357</v>
      </c>
    </row>
    <row r="3283" spans="1:14" x14ac:dyDescent="0.25">
      <c r="A3283" t="s">
        <v>8</v>
      </c>
      <c r="B3283" t="s">
        <v>114</v>
      </c>
      <c r="C3283" t="s">
        <v>9</v>
      </c>
      <c r="D3283" t="s">
        <v>308</v>
      </c>
      <c r="E3283" t="s">
        <v>353</v>
      </c>
      <c r="F3283" t="s">
        <v>16</v>
      </c>
      <c r="G3283" t="s">
        <v>9</v>
      </c>
      <c r="H3283" s="1">
        <v>10</v>
      </c>
      <c r="I3283" s="1">
        <v>10</v>
      </c>
      <c r="J3283" s="1">
        <v>2.5761124121779898E-2</v>
      </c>
      <c r="K3283" s="1">
        <v>2.5761124121779898E-2</v>
      </c>
      <c r="L3283" t="s">
        <v>9</v>
      </c>
      <c r="M3283" t="s">
        <v>9</v>
      </c>
      <c r="N3283" t="s">
        <v>357</v>
      </c>
    </row>
    <row r="3284" spans="1:14" x14ac:dyDescent="0.25">
      <c r="A3284" t="s">
        <v>8</v>
      </c>
      <c r="B3284" t="s">
        <v>114</v>
      </c>
      <c r="C3284" t="s">
        <v>9</v>
      </c>
      <c r="D3284" t="s">
        <v>308</v>
      </c>
      <c r="E3284" t="s">
        <v>353</v>
      </c>
      <c r="F3284" t="s">
        <v>228</v>
      </c>
      <c r="G3284" t="s">
        <v>9</v>
      </c>
      <c r="H3284" s="1">
        <v>-1</v>
      </c>
      <c r="I3284" s="1">
        <v>0</v>
      </c>
      <c r="J3284" s="1">
        <v>-0.01</v>
      </c>
      <c r="K3284" s="1">
        <v>0</v>
      </c>
      <c r="L3284" t="s">
        <v>9</v>
      </c>
      <c r="M3284" t="s">
        <v>9</v>
      </c>
      <c r="N3284" t="s">
        <v>357</v>
      </c>
    </row>
    <row r="3285" spans="1:14" x14ac:dyDescent="0.25">
      <c r="A3285" t="s">
        <v>8</v>
      </c>
      <c r="B3285" t="s">
        <v>114</v>
      </c>
      <c r="C3285" t="s">
        <v>9</v>
      </c>
      <c r="D3285" t="s">
        <v>308</v>
      </c>
      <c r="E3285" t="s">
        <v>257</v>
      </c>
      <c r="F3285" t="s">
        <v>261</v>
      </c>
      <c r="G3285" t="s">
        <v>9</v>
      </c>
      <c r="H3285" s="1">
        <v>55</v>
      </c>
      <c r="I3285" s="1">
        <v>55</v>
      </c>
      <c r="J3285" s="1">
        <v>0.128805620608899</v>
      </c>
      <c r="K3285" s="1">
        <v>0.128805620608899</v>
      </c>
      <c r="L3285" t="s">
        <v>9</v>
      </c>
      <c r="M3285" t="s">
        <v>9</v>
      </c>
      <c r="N3285" t="s">
        <v>357</v>
      </c>
    </row>
    <row r="3286" spans="1:14" x14ac:dyDescent="0.25">
      <c r="A3286" t="s">
        <v>8</v>
      </c>
      <c r="B3286" t="s">
        <v>114</v>
      </c>
      <c r="C3286" t="s">
        <v>9</v>
      </c>
      <c r="D3286" t="s">
        <v>308</v>
      </c>
      <c r="E3286" t="s">
        <v>229</v>
      </c>
      <c r="F3286" t="s">
        <v>248</v>
      </c>
      <c r="G3286" t="s">
        <v>9</v>
      </c>
      <c r="H3286" s="1">
        <v>95</v>
      </c>
      <c r="I3286" s="1">
        <v>95</v>
      </c>
      <c r="J3286" s="1">
        <v>0.22482435597189701</v>
      </c>
      <c r="K3286" s="1">
        <v>0.22482435597189701</v>
      </c>
      <c r="L3286" t="s">
        <v>9</v>
      </c>
      <c r="M3286" t="s">
        <v>9</v>
      </c>
      <c r="N3286" t="s">
        <v>357</v>
      </c>
    </row>
    <row r="3287" spans="1:14" x14ac:dyDescent="0.25">
      <c r="A3287" t="s">
        <v>8</v>
      </c>
      <c r="B3287" t="s">
        <v>114</v>
      </c>
      <c r="C3287" t="s">
        <v>9</v>
      </c>
      <c r="D3287" t="s">
        <v>308</v>
      </c>
      <c r="E3287" t="s">
        <v>166</v>
      </c>
      <c r="F3287" t="s">
        <v>167</v>
      </c>
      <c r="G3287" t="s">
        <v>9</v>
      </c>
      <c r="H3287" s="1">
        <v>-1</v>
      </c>
      <c r="I3287" s="1">
        <v>0</v>
      </c>
      <c r="J3287" s="1">
        <v>-0.01</v>
      </c>
      <c r="K3287" s="1">
        <v>0</v>
      </c>
      <c r="L3287" t="s">
        <v>9</v>
      </c>
      <c r="M3287" t="s">
        <v>9</v>
      </c>
      <c r="N3287" t="s">
        <v>357</v>
      </c>
    </row>
    <row r="3288" spans="1:14" x14ac:dyDescent="0.25">
      <c r="A3288" t="s">
        <v>8</v>
      </c>
      <c r="B3288" t="s">
        <v>114</v>
      </c>
      <c r="C3288" t="s">
        <v>9</v>
      </c>
      <c r="D3288" t="s">
        <v>308</v>
      </c>
      <c r="E3288" t="s">
        <v>232</v>
      </c>
      <c r="F3288" t="s">
        <v>9</v>
      </c>
      <c r="G3288" t="s">
        <v>9</v>
      </c>
      <c r="H3288" s="1">
        <v>425</v>
      </c>
      <c r="I3288" s="1">
        <v>425</v>
      </c>
      <c r="J3288" s="1">
        <v>1</v>
      </c>
      <c r="K3288" s="1">
        <v>1</v>
      </c>
      <c r="L3288" t="s">
        <v>9</v>
      </c>
      <c r="M3288" t="s">
        <v>9</v>
      </c>
      <c r="N3288" t="s">
        <v>357</v>
      </c>
    </row>
    <row r="3289" spans="1:14" x14ac:dyDescent="0.25">
      <c r="A3289" t="s">
        <v>8</v>
      </c>
      <c r="B3289" t="s">
        <v>114</v>
      </c>
      <c r="C3289" t="s">
        <v>9</v>
      </c>
      <c r="D3289" t="s">
        <v>308</v>
      </c>
      <c r="E3289" t="s">
        <v>257</v>
      </c>
      <c r="F3289" t="s">
        <v>262</v>
      </c>
      <c r="G3289" t="s">
        <v>9</v>
      </c>
      <c r="H3289" s="1">
        <v>15</v>
      </c>
      <c r="I3289" s="1">
        <v>15</v>
      </c>
      <c r="J3289" s="1">
        <v>3.2786885245901599E-2</v>
      </c>
      <c r="K3289" s="1">
        <v>3.2786885245901599E-2</v>
      </c>
      <c r="L3289" t="s">
        <v>9</v>
      </c>
      <c r="M3289" t="s">
        <v>9</v>
      </c>
      <c r="N3289" t="s">
        <v>357</v>
      </c>
    </row>
    <row r="3290" spans="1:14" x14ac:dyDescent="0.25">
      <c r="A3290" t="s">
        <v>8</v>
      </c>
      <c r="B3290" t="s">
        <v>114</v>
      </c>
      <c r="C3290" t="s">
        <v>9</v>
      </c>
      <c r="D3290" t="s">
        <v>308</v>
      </c>
      <c r="E3290" t="s">
        <v>257</v>
      </c>
      <c r="F3290" t="s">
        <v>340</v>
      </c>
      <c r="G3290" t="s">
        <v>9</v>
      </c>
      <c r="H3290" s="1">
        <v>25</v>
      </c>
      <c r="I3290" s="1">
        <v>25</v>
      </c>
      <c r="J3290" s="1">
        <v>5.8548009367681501E-2</v>
      </c>
      <c r="K3290" s="1">
        <v>5.8548009367681501E-2</v>
      </c>
      <c r="L3290" t="s">
        <v>9</v>
      </c>
      <c r="M3290" t="s">
        <v>9</v>
      </c>
      <c r="N3290" t="s">
        <v>357</v>
      </c>
    </row>
    <row r="3291" spans="1:14" x14ac:dyDescent="0.25">
      <c r="A3291" t="s">
        <v>8</v>
      </c>
      <c r="B3291" t="s">
        <v>114</v>
      </c>
      <c r="C3291" t="s">
        <v>9</v>
      </c>
      <c r="D3291" t="s">
        <v>308</v>
      </c>
      <c r="E3291" t="s">
        <v>166</v>
      </c>
      <c r="F3291" t="s">
        <v>253</v>
      </c>
      <c r="G3291" t="s">
        <v>9</v>
      </c>
      <c r="H3291" s="1">
        <v>60</v>
      </c>
      <c r="I3291" s="1">
        <v>60</v>
      </c>
      <c r="J3291" s="1">
        <v>0.13817330210772799</v>
      </c>
      <c r="K3291" s="1">
        <v>0.13817330210772799</v>
      </c>
      <c r="L3291" t="s">
        <v>9</v>
      </c>
      <c r="M3291" t="s">
        <v>9</v>
      </c>
      <c r="N3291" t="s">
        <v>357</v>
      </c>
    </row>
    <row r="3292" spans="1:14" x14ac:dyDescent="0.25">
      <c r="A3292" t="s">
        <v>8</v>
      </c>
      <c r="B3292" t="s">
        <v>114</v>
      </c>
      <c r="C3292" t="s">
        <v>9</v>
      </c>
      <c r="D3292" t="s">
        <v>308</v>
      </c>
      <c r="E3292" t="s">
        <v>180</v>
      </c>
      <c r="F3292" t="s">
        <v>228</v>
      </c>
      <c r="G3292" t="s">
        <v>228</v>
      </c>
      <c r="H3292" s="1">
        <v>425</v>
      </c>
      <c r="I3292" s="1">
        <v>425</v>
      </c>
      <c r="J3292" s="1">
        <v>1</v>
      </c>
      <c r="K3292" s="1">
        <v>1</v>
      </c>
      <c r="L3292" t="s">
        <v>9</v>
      </c>
      <c r="M3292" t="s">
        <v>9</v>
      </c>
      <c r="N3292" t="s">
        <v>357</v>
      </c>
    </row>
    <row r="3293" spans="1:14" x14ac:dyDescent="0.25">
      <c r="A3293" t="s">
        <v>8</v>
      </c>
      <c r="B3293" t="s">
        <v>114</v>
      </c>
      <c r="C3293" t="s">
        <v>9</v>
      </c>
      <c r="D3293" t="s">
        <v>308</v>
      </c>
      <c r="E3293" t="s">
        <v>165</v>
      </c>
      <c r="F3293" t="s">
        <v>9</v>
      </c>
      <c r="G3293" t="s">
        <v>9</v>
      </c>
      <c r="H3293" s="1" t="s">
        <v>9</v>
      </c>
      <c r="I3293" s="1" t="s">
        <v>9</v>
      </c>
      <c r="J3293" s="1" t="s">
        <v>9</v>
      </c>
      <c r="K3293" s="1" t="s">
        <v>9</v>
      </c>
      <c r="L3293">
        <v>28.697890000000001</v>
      </c>
      <c r="M3293">
        <v>28</v>
      </c>
      <c r="N3293" t="s">
        <v>357</v>
      </c>
    </row>
    <row r="3294" spans="1:14" x14ac:dyDescent="0.25">
      <c r="A3294" t="s">
        <v>8</v>
      </c>
      <c r="B3294" t="s">
        <v>114</v>
      </c>
      <c r="C3294" t="s">
        <v>9</v>
      </c>
      <c r="D3294" t="s">
        <v>308</v>
      </c>
      <c r="E3294" t="s">
        <v>172</v>
      </c>
      <c r="F3294" t="s">
        <v>9</v>
      </c>
      <c r="G3294" t="s">
        <v>9</v>
      </c>
      <c r="H3294" s="1" t="s">
        <v>9</v>
      </c>
      <c r="I3294" s="1" t="s">
        <v>9</v>
      </c>
      <c r="J3294" s="1" t="s">
        <v>9</v>
      </c>
      <c r="K3294" s="1" t="s">
        <v>9</v>
      </c>
      <c r="L3294">
        <v>8.2533300000000001</v>
      </c>
      <c r="M3294">
        <v>6</v>
      </c>
      <c r="N3294" t="s">
        <v>357</v>
      </c>
    </row>
    <row r="3295" spans="1:14" x14ac:dyDescent="0.25">
      <c r="A3295" t="s">
        <v>8</v>
      </c>
      <c r="B3295" t="s">
        <v>114</v>
      </c>
      <c r="C3295" t="s">
        <v>9</v>
      </c>
      <c r="D3295" t="s">
        <v>308</v>
      </c>
      <c r="E3295" t="s">
        <v>257</v>
      </c>
      <c r="F3295" t="s">
        <v>258</v>
      </c>
      <c r="G3295" t="s">
        <v>9</v>
      </c>
      <c r="H3295" s="1">
        <v>75</v>
      </c>
      <c r="I3295" s="1">
        <v>75</v>
      </c>
      <c r="J3295" s="1">
        <v>0.175644028103045</v>
      </c>
      <c r="K3295" s="1">
        <v>0.175644028103045</v>
      </c>
      <c r="L3295" t="s">
        <v>9</v>
      </c>
      <c r="M3295" t="s">
        <v>9</v>
      </c>
      <c r="N3295" t="s">
        <v>357</v>
      </c>
    </row>
    <row r="3296" spans="1:14" x14ac:dyDescent="0.25">
      <c r="A3296" t="s">
        <v>8</v>
      </c>
      <c r="B3296" t="s">
        <v>114</v>
      </c>
      <c r="C3296" t="s">
        <v>9</v>
      </c>
      <c r="D3296" t="s">
        <v>308</v>
      </c>
      <c r="E3296" t="s">
        <v>257</v>
      </c>
      <c r="F3296" t="s">
        <v>280</v>
      </c>
      <c r="G3296" t="s">
        <v>9</v>
      </c>
      <c r="H3296" s="1">
        <v>-1</v>
      </c>
      <c r="I3296" s="1">
        <v>0</v>
      </c>
      <c r="J3296" s="1">
        <v>-0.01</v>
      </c>
      <c r="K3296" s="1">
        <v>0</v>
      </c>
      <c r="L3296" t="s">
        <v>9</v>
      </c>
      <c r="M3296" t="s">
        <v>9</v>
      </c>
      <c r="N3296" t="s">
        <v>357</v>
      </c>
    </row>
    <row r="3297" spans="1:14" x14ac:dyDescent="0.25">
      <c r="A3297" t="s">
        <v>8</v>
      </c>
      <c r="B3297" t="s">
        <v>114</v>
      </c>
      <c r="C3297" t="s">
        <v>9</v>
      </c>
      <c r="D3297" t="s">
        <v>308</v>
      </c>
      <c r="E3297" t="s">
        <v>168</v>
      </c>
      <c r="F3297" t="s">
        <v>272</v>
      </c>
      <c r="G3297" t="s">
        <v>9</v>
      </c>
      <c r="H3297" s="1">
        <v>30</v>
      </c>
      <c r="I3297" s="1">
        <v>30</v>
      </c>
      <c r="J3297" s="1">
        <v>6.5573770491803296E-2</v>
      </c>
      <c r="K3297" s="1">
        <v>6.5573770491803296E-2</v>
      </c>
      <c r="L3297" t="s">
        <v>9</v>
      </c>
      <c r="M3297" t="s">
        <v>9</v>
      </c>
      <c r="N3297" t="s">
        <v>357</v>
      </c>
    </row>
    <row r="3298" spans="1:14" x14ac:dyDescent="0.25">
      <c r="A3298" t="s">
        <v>8</v>
      </c>
      <c r="B3298" t="s">
        <v>114</v>
      </c>
      <c r="C3298" t="s">
        <v>9</v>
      </c>
      <c r="D3298" t="s">
        <v>308</v>
      </c>
      <c r="E3298" t="s">
        <v>229</v>
      </c>
      <c r="F3298" t="s">
        <v>231</v>
      </c>
      <c r="G3298" t="s">
        <v>9</v>
      </c>
      <c r="H3298" s="1">
        <v>250</v>
      </c>
      <c r="I3298" s="1">
        <v>250</v>
      </c>
      <c r="J3298" s="1">
        <v>0.58548009367681497</v>
      </c>
      <c r="K3298" s="1">
        <v>0.58548009367681497</v>
      </c>
      <c r="L3298" t="s">
        <v>9</v>
      </c>
      <c r="M3298" t="s">
        <v>9</v>
      </c>
      <c r="N3298" t="s">
        <v>357</v>
      </c>
    </row>
    <row r="3299" spans="1:14" x14ac:dyDescent="0.25">
      <c r="A3299" t="s">
        <v>8</v>
      </c>
      <c r="B3299" t="s">
        <v>114</v>
      </c>
      <c r="C3299" t="s">
        <v>9</v>
      </c>
      <c r="D3299" t="s">
        <v>308</v>
      </c>
      <c r="E3299" t="s">
        <v>242</v>
      </c>
      <c r="F3299" t="s">
        <v>248</v>
      </c>
      <c r="G3299" t="s">
        <v>9</v>
      </c>
      <c r="H3299">
        <v>-1</v>
      </c>
      <c r="I3299">
        <v>0</v>
      </c>
      <c r="J3299">
        <v>-0.01</v>
      </c>
      <c r="K3299">
        <v>0</v>
      </c>
      <c r="L3299" s="1" t="s">
        <v>9</v>
      </c>
      <c r="M3299" s="1" t="s">
        <v>9</v>
      </c>
      <c r="N3299" t="s">
        <v>357</v>
      </c>
    </row>
    <row r="3300" spans="1:14" x14ac:dyDescent="0.25">
      <c r="A3300" t="s">
        <v>8</v>
      </c>
      <c r="B3300" t="s">
        <v>114</v>
      </c>
      <c r="C3300" t="s">
        <v>9</v>
      </c>
      <c r="D3300" t="s">
        <v>308</v>
      </c>
      <c r="E3300" t="s">
        <v>242</v>
      </c>
      <c r="F3300" t="s">
        <v>238</v>
      </c>
      <c r="G3300" t="s">
        <v>9</v>
      </c>
      <c r="H3300">
        <v>5</v>
      </c>
      <c r="I3300">
        <v>5</v>
      </c>
      <c r="J3300">
        <v>1.63934426229508E-2</v>
      </c>
      <c r="K3300">
        <v>1.63934426229508E-2</v>
      </c>
      <c r="L3300" s="1" t="s">
        <v>9</v>
      </c>
      <c r="M3300" s="1" t="s">
        <v>9</v>
      </c>
      <c r="N3300" t="s">
        <v>357</v>
      </c>
    </row>
    <row r="3301" spans="1:14" x14ac:dyDescent="0.25">
      <c r="A3301" t="s">
        <v>8</v>
      </c>
      <c r="B3301" t="s">
        <v>114</v>
      </c>
      <c r="C3301" t="s">
        <v>9</v>
      </c>
      <c r="D3301" t="s">
        <v>308</v>
      </c>
      <c r="E3301" t="s">
        <v>180</v>
      </c>
      <c r="F3301" t="s">
        <v>219</v>
      </c>
      <c r="G3301" t="s">
        <v>216</v>
      </c>
      <c r="H3301" s="1">
        <v>-1</v>
      </c>
      <c r="I3301" s="1">
        <v>0</v>
      </c>
      <c r="J3301" s="1">
        <v>-0.01</v>
      </c>
      <c r="K3301" s="1">
        <v>0</v>
      </c>
      <c r="L3301" t="s">
        <v>9</v>
      </c>
      <c r="M3301" t="s">
        <v>9</v>
      </c>
      <c r="N3301" t="s">
        <v>357</v>
      </c>
    </row>
    <row r="3302" spans="1:14" x14ac:dyDescent="0.25">
      <c r="A3302" t="s">
        <v>8</v>
      </c>
      <c r="B3302" t="s">
        <v>115</v>
      </c>
      <c r="C3302" t="s">
        <v>9</v>
      </c>
      <c r="D3302" t="s">
        <v>150</v>
      </c>
      <c r="E3302" t="s">
        <v>242</v>
      </c>
      <c r="F3302" t="s">
        <v>234</v>
      </c>
      <c r="G3302" t="s">
        <v>9</v>
      </c>
      <c r="H3302" s="1">
        <v>-1</v>
      </c>
      <c r="I3302" s="1">
        <v>0</v>
      </c>
      <c r="J3302" s="1">
        <v>-0.01</v>
      </c>
      <c r="K3302" s="1">
        <v>0</v>
      </c>
      <c r="L3302" t="s">
        <v>9</v>
      </c>
      <c r="M3302" t="s">
        <v>9</v>
      </c>
      <c r="N3302" t="s">
        <v>357</v>
      </c>
    </row>
    <row r="3303" spans="1:14" x14ac:dyDescent="0.25">
      <c r="A3303" t="s">
        <v>8</v>
      </c>
      <c r="B3303" t="s">
        <v>115</v>
      </c>
      <c r="C3303" t="s">
        <v>9</v>
      </c>
      <c r="D3303" t="s">
        <v>150</v>
      </c>
      <c r="E3303" t="s">
        <v>353</v>
      </c>
      <c r="F3303" t="s">
        <v>228</v>
      </c>
      <c r="G3303" t="s">
        <v>9</v>
      </c>
      <c r="H3303" s="1">
        <v>25</v>
      </c>
      <c r="I3303" s="1">
        <v>25</v>
      </c>
      <c r="J3303" s="1">
        <v>1</v>
      </c>
      <c r="K3303" s="1">
        <v>1</v>
      </c>
      <c r="L3303" t="s">
        <v>9</v>
      </c>
      <c r="M3303" t="s">
        <v>9</v>
      </c>
      <c r="N3303" t="s">
        <v>357</v>
      </c>
    </row>
    <row r="3304" spans="1:14" x14ac:dyDescent="0.25">
      <c r="A3304" t="s">
        <v>8</v>
      </c>
      <c r="B3304" t="s">
        <v>115</v>
      </c>
      <c r="C3304" t="s">
        <v>9</v>
      </c>
      <c r="D3304" t="s">
        <v>150</v>
      </c>
      <c r="E3304" t="s">
        <v>229</v>
      </c>
      <c r="F3304" t="s">
        <v>230</v>
      </c>
      <c r="G3304" t="s">
        <v>9</v>
      </c>
      <c r="H3304" s="1">
        <v>-1</v>
      </c>
      <c r="I3304" s="1">
        <v>0</v>
      </c>
      <c r="J3304" s="1">
        <v>-0.01</v>
      </c>
      <c r="K3304" s="1">
        <v>0</v>
      </c>
      <c r="L3304" t="s">
        <v>9</v>
      </c>
      <c r="M3304" t="s">
        <v>9</v>
      </c>
      <c r="N3304" t="s">
        <v>357</v>
      </c>
    </row>
    <row r="3305" spans="1:14" x14ac:dyDescent="0.25">
      <c r="A3305" t="s">
        <v>8</v>
      </c>
      <c r="B3305" t="s">
        <v>115</v>
      </c>
      <c r="C3305" t="s">
        <v>9</v>
      </c>
      <c r="D3305" t="s">
        <v>150</v>
      </c>
      <c r="E3305" t="s">
        <v>166</v>
      </c>
      <c r="F3305" t="s">
        <v>170</v>
      </c>
      <c r="G3305" t="s">
        <v>9</v>
      </c>
      <c r="H3305" s="1">
        <v>-1</v>
      </c>
      <c r="I3305" s="1">
        <v>0</v>
      </c>
      <c r="J3305" s="1">
        <v>-0.01</v>
      </c>
      <c r="K3305" s="1">
        <v>0</v>
      </c>
      <c r="L3305" t="s">
        <v>9</v>
      </c>
      <c r="M3305" t="s">
        <v>9</v>
      </c>
      <c r="N3305" t="s">
        <v>357</v>
      </c>
    </row>
    <row r="3306" spans="1:14" x14ac:dyDescent="0.25">
      <c r="A3306" t="s">
        <v>8</v>
      </c>
      <c r="B3306" t="s">
        <v>115</v>
      </c>
      <c r="C3306" t="s">
        <v>9</v>
      </c>
      <c r="D3306" t="s">
        <v>150</v>
      </c>
      <c r="E3306" t="s">
        <v>257</v>
      </c>
      <c r="F3306" t="s">
        <v>260</v>
      </c>
      <c r="G3306" t="s">
        <v>9</v>
      </c>
      <c r="H3306" s="1">
        <v>5</v>
      </c>
      <c r="I3306" s="1">
        <v>5</v>
      </c>
      <c r="J3306" s="1">
        <v>0.19230769230769201</v>
      </c>
      <c r="K3306" s="1">
        <v>0.19230769230769201</v>
      </c>
      <c r="L3306" t="s">
        <v>9</v>
      </c>
      <c r="M3306" t="s">
        <v>9</v>
      </c>
      <c r="N3306" t="s">
        <v>357</v>
      </c>
    </row>
    <row r="3307" spans="1:14" x14ac:dyDescent="0.25">
      <c r="A3307" t="s">
        <v>8</v>
      </c>
      <c r="B3307" t="s">
        <v>115</v>
      </c>
      <c r="C3307" t="s">
        <v>9</v>
      </c>
      <c r="D3307" t="s">
        <v>150</v>
      </c>
      <c r="E3307" t="s">
        <v>168</v>
      </c>
      <c r="F3307" t="s">
        <v>273</v>
      </c>
      <c r="G3307" t="s">
        <v>9</v>
      </c>
      <c r="H3307" s="1">
        <v>-1</v>
      </c>
      <c r="I3307" s="1">
        <v>0</v>
      </c>
      <c r="J3307" s="1">
        <v>-0.01</v>
      </c>
      <c r="K3307" s="1">
        <v>0</v>
      </c>
      <c r="L3307" t="s">
        <v>9</v>
      </c>
      <c r="M3307" t="s">
        <v>9</v>
      </c>
      <c r="N3307" t="s">
        <v>357</v>
      </c>
    </row>
    <row r="3308" spans="1:14" x14ac:dyDescent="0.25">
      <c r="A3308" t="s">
        <v>8</v>
      </c>
      <c r="B3308" t="s">
        <v>115</v>
      </c>
      <c r="C3308" t="s">
        <v>9</v>
      </c>
      <c r="D3308" t="s">
        <v>150</v>
      </c>
      <c r="E3308" t="s">
        <v>242</v>
      </c>
      <c r="F3308" t="s">
        <v>248</v>
      </c>
      <c r="G3308" t="s">
        <v>9</v>
      </c>
      <c r="H3308" s="1">
        <v>25</v>
      </c>
      <c r="I3308" s="1">
        <v>25</v>
      </c>
      <c r="J3308" s="1">
        <v>1</v>
      </c>
      <c r="K3308" s="1">
        <v>1</v>
      </c>
      <c r="L3308" t="s">
        <v>9</v>
      </c>
      <c r="M3308" t="s">
        <v>9</v>
      </c>
      <c r="N3308" t="s">
        <v>357</v>
      </c>
    </row>
    <row r="3309" spans="1:14" x14ac:dyDescent="0.25">
      <c r="A3309" t="s">
        <v>8</v>
      </c>
      <c r="B3309" t="s">
        <v>115</v>
      </c>
      <c r="C3309" t="s">
        <v>9</v>
      </c>
      <c r="D3309" t="s">
        <v>150</v>
      </c>
      <c r="E3309" t="s">
        <v>229</v>
      </c>
      <c r="F3309" t="s">
        <v>248</v>
      </c>
      <c r="G3309" t="s">
        <v>9</v>
      </c>
      <c r="H3309" s="1">
        <v>25</v>
      </c>
      <c r="I3309" s="1">
        <v>25</v>
      </c>
      <c r="J3309" s="1">
        <v>1</v>
      </c>
      <c r="K3309" s="1">
        <v>1</v>
      </c>
      <c r="L3309" t="s">
        <v>9</v>
      </c>
      <c r="M3309" t="s">
        <v>9</v>
      </c>
      <c r="N3309" t="s">
        <v>357</v>
      </c>
    </row>
    <row r="3310" spans="1:14" x14ac:dyDescent="0.25">
      <c r="A3310" t="s">
        <v>8</v>
      </c>
      <c r="B3310" t="s">
        <v>115</v>
      </c>
      <c r="C3310" t="s">
        <v>9</v>
      </c>
      <c r="D3310" t="s">
        <v>150</v>
      </c>
      <c r="E3310" t="s">
        <v>257</v>
      </c>
      <c r="F3310" t="s">
        <v>261</v>
      </c>
      <c r="G3310" t="s">
        <v>9</v>
      </c>
      <c r="H3310" s="1">
        <v>-1</v>
      </c>
      <c r="I3310">
        <v>0</v>
      </c>
      <c r="J3310">
        <v>-0.01</v>
      </c>
      <c r="K3310">
        <v>0</v>
      </c>
      <c r="L3310" t="s">
        <v>9</v>
      </c>
      <c r="M3310" t="s">
        <v>9</v>
      </c>
      <c r="N3310" t="s">
        <v>357</v>
      </c>
    </row>
    <row r="3311" spans="1:14" x14ac:dyDescent="0.25">
      <c r="A3311" t="s">
        <v>8</v>
      </c>
      <c r="B3311" t="s">
        <v>115</v>
      </c>
      <c r="C3311" t="s">
        <v>9</v>
      </c>
      <c r="D3311" t="s">
        <v>150</v>
      </c>
      <c r="E3311" t="s">
        <v>180</v>
      </c>
      <c r="F3311" t="s">
        <v>228</v>
      </c>
      <c r="G3311" t="s">
        <v>228</v>
      </c>
      <c r="H3311" s="1">
        <v>25</v>
      </c>
      <c r="I3311" s="1">
        <v>25</v>
      </c>
      <c r="J3311" s="1">
        <v>1</v>
      </c>
      <c r="K3311" s="1">
        <v>1</v>
      </c>
      <c r="L3311" t="s">
        <v>9</v>
      </c>
      <c r="M3311" t="s">
        <v>9</v>
      </c>
      <c r="N3311" t="s">
        <v>357</v>
      </c>
    </row>
    <row r="3312" spans="1:14" x14ac:dyDescent="0.25">
      <c r="A3312" t="s">
        <v>8</v>
      </c>
      <c r="B3312" t="s">
        <v>115</v>
      </c>
      <c r="C3312" t="s">
        <v>9</v>
      </c>
      <c r="D3312" t="s">
        <v>150</v>
      </c>
      <c r="E3312" t="s">
        <v>168</v>
      </c>
      <c r="F3312" t="s">
        <v>271</v>
      </c>
      <c r="G3312" t="s">
        <v>9</v>
      </c>
      <c r="H3312" s="1">
        <v>20</v>
      </c>
      <c r="I3312" s="1">
        <v>20</v>
      </c>
      <c r="J3312" s="1">
        <v>0.69230769230769196</v>
      </c>
      <c r="K3312" s="1">
        <v>0.69230769230769196</v>
      </c>
      <c r="L3312" t="s">
        <v>9</v>
      </c>
      <c r="M3312" t="s">
        <v>9</v>
      </c>
      <c r="N3312" t="s">
        <v>357</v>
      </c>
    </row>
    <row r="3313" spans="1:14" x14ac:dyDescent="0.25">
      <c r="A3313" t="s">
        <v>8</v>
      </c>
      <c r="B3313" t="s">
        <v>115</v>
      </c>
      <c r="C3313" t="s">
        <v>9</v>
      </c>
      <c r="D3313" t="s">
        <v>150</v>
      </c>
      <c r="E3313" t="s">
        <v>353</v>
      </c>
      <c r="F3313" t="s">
        <v>15</v>
      </c>
      <c r="G3313" t="s">
        <v>9</v>
      </c>
      <c r="H3313" s="1">
        <v>-1</v>
      </c>
      <c r="I3313" s="1">
        <v>0</v>
      </c>
      <c r="J3313" s="1">
        <v>-0.01</v>
      </c>
      <c r="K3313" s="1">
        <v>0</v>
      </c>
      <c r="L3313" t="s">
        <v>9</v>
      </c>
      <c r="M3313" t="s">
        <v>9</v>
      </c>
      <c r="N3313" t="s">
        <v>357</v>
      </c>
    </row>
    <row r="3314" spans="1:14" x14ac:dyDescent="0.25">
      <c r="A3314" t="s">
        <v>8</v>
      </c>
      <c r="B3314" t="s">
        <v>115</v>
      </c>
      <c r="C3314" t="s">
        <v>9</v>
      </c>
      <c r="D3314" t="s">
        <v>150</v>
      </c>
      <c r="E3314" t="s">
        <v>166</v>
      </c>
      <c r="F3314" t="s">
        <v>167</v>
      </c>
      <c r="G3314" t="s">
        <v>9</v>
      </c>
      <c r="H3314" s="1">
        <v>-1</v>
      </c>
      <c r="I3314" s="1">
        <v>0</v>
      </c>
      <c r="J3314" s="1">
        <v>-0.01</v>
      </c>
      <c r="K3314" s="1">
        <v>0</v>
      </c>
      <c r="L3314" t="s">
        <v>9</v>
      </c>
      <c r="M3314" t="s">
        <v>9</v>
      </c>
      <c r="N3314" t="s">
        <v>357</v>
      </c>
    </row>
    <row r="3315" spans="1:14" x14ac:dyDescent="0.25">
      <c r="A3315" t="s">
        <v>8</v>
      </c>
      <c r="B3315" t="s">
        <v>115</v>
      </c>
      <c r="C3315" t="s">
        <v>9</v>
      </c>
      <c r="D3315" t="s">
        <v>150</v>
      </c>
      <c r="E3315" t="s">
        <v>353</v>
      </c>
      <c r="F3315" t="s">
        <v>16</v>
      </c>
      <c r="G3315" t="s">
        <v>9</v>
      </c>
      <c r="H3315" s="1">
        <v>-1</v>
      </c>
      <c r="I3315" s="1">
        <v>0</v>
      </c>
      <c r="J3315" s="1">
        <v>-0.01</v>
      </c>
      <c r="K3315" s="1">
        <v>0</v>
      </c>
      <c r="L3315" t="s">
        <v>9</v>
      </c>
      <c r="M3315" t="s">
        <v>9</v>
      </c>
      <c r="N3315" t="s">
        <v>357</v>
      </c>
    </row>
    <row r="3316" spans="1:14" x14ac:dyDescent="0.25">
      <c r="A3316" t="s">
        <v>8</v>
      </c>
      <c r="B3316" t="s">
        <v>115</v>
      </c>
      <c r="C3316" t="s">
        <v>9</v>
      </c>
      <c r="D3316" t="s">
        <v>150</v>
      </c>
      <c r="E3316" t="s">
        <v>242</v>
      </c>
      <c r="F3316" t="s">
        <v>236</v>
      </c>
      <c r="G3316" t="s">
        <v>9</v>
      </c>
      <c r="H3316" s="1">
        <v>-1</v>
      </c>
      <c r="I3316" s="1">
        <v>0</v>
      </c>
      <c r="J3316" s="1">
        <v>-0.01</v>
      </c>
      <c r="K3316" s="1">
        <v>0</v>
      </c>
      <c r="L3316" t="s">
        <v>9</v>
      </c>
      <c r="M3316" t="s">
        <v>9</v>
      </c>
      <c r="N3316" t="s">
        <v>357</v>
      </c>
    </row>
    <row r="3317" spans="1:14" x14ac:dyDescent="0.25">
      <c r="A3317" t="s">
        <v>8</v>
      </c>
      <c r="B3317" t="s">
        <v>115</v>
      </c>
      <c r="C3317" t="s">
        <v>9</v>
      </c>
      <c r="D3317" t="s">
        <v>150</v>
      </c>
      <c r="E3317" t="s">
        <v>166</v>
      </c>
      <c r="F3317" t="s">
        <v>169</v>
      </c>
      <c r="G3317" t="s">
        <v>9</v>
      </c>
      <c r="H3317" s="1">
        <v>20</v>
      </c>
      <c r="I3317" s="1">
        <v>20</v>
      </c>
      <c r="J3317" s="1">
        <v>0.73076923076923095</v>
      </c>
      <c r="K3317" s="1">
        <v>0.73076923076923095</v>
      </c>
      <c r="L3317" t="s">
        <v>9</v>
      </c>
      <c r="M3317" t="s">
        <v>9</v>
      </c>
      <c r="N3317" t="s">
        <v>357</v>
      </c>
    </row>
    <row r="3318" spans="1:14" x14ac:dyDescent="0.25">
      <c r="A3318" t="s">
        <v>8</v>
      </c>
      <c r="B3318" t="s">
        <v>115</v>
      </c>
      <c r="C3318" t="s">
        <v>9</v>
      </c>
      <c r="D3318" t="s">
        <v>150</v>
      </c>
      <c r="E3318" t="s">
        <v>257</v>
      </c>
      <c r="F3318" t="s">
        <v>259</v>
      </c>
      <c r="G3318" t="s">
        <v>9</v>
      </c>
      <c r="H3318" s="1">
        <v>10</v>
      </c>
      <c r="I3318" s="1">
        <v>10</v>
      </c>
      <c r="J3318" s="1">
        <v>0.30769230769230799</v>
      </c>
      <c r="K3318" s="1">
        <v>0.30769230769230799</v>
      </c>
      <c r="L3318" t="s">
        <v>9</v>
      </c>
      <c r="M3318" t="s">
        <v>9</v>
      </c>
      <c r="N3318" t="s">
        <v>357</v>
      </c>
    </row>
    <row r="3319" spans="1:14" x14ac:dyDescent="0.25">
      <c r="A3319" t="s">
        <v>8</v>
      </c>
      <c r="B3319" t="s">
        <v>115</v>
      </c>
      <c r="C3319" t="s">
        <v>9</v>
      </c>
      <c r="D3319" t="s">
        <v>150</v>
      </c>
      <c r="E3319" t="s">
        <v>353</v>
      </c>
      <c r="F3319" t="s">
        <v>14</v>
      </c>
      <c r="G3319" t="s">
        <v>9</v>
      </c>
      <c r="H3319" s="1">
        <v>-1</v>
      </c>
      <c r="I3319" s="1">
        <v>0</v>
      </c>
      <c r="J3319" s="1">
        <v>-0.01</v>
      </c>
      <c r="K3319" s="1">
        <v>0</v>
      </c>
      <c r="L3319" t="s">
        <v>9</v>
      </c>
      <c r="M3319" t="s">
        <v>9</v>
      </c>
      <c r="N3319" t="s">
        <v>357</v>
      </c>
    </row>
    <row r="3320" spans="1:14" x14ac:dyDescent="0.25">
      <c r="A3320" t="s">
        <v>8</v>
      </c>
      <c r="B3320" t="s">
        <v>115</v>
      </c>
      <c r="C3320" t="s">
        <v>9</v>
      </c>
      <c r="D3320" t="s">
        <v>150</v>
      </c>
      <c r="E3320" t="s">
        <v>257</v>
      </c>
      <c r="F3320" t="s">
        <v>280</v>
      </c>
      <c r="G3320" t="s">
        <v>9</v>
      </c>
      <c r="H3320" s="1">
        <v>-1</v>
      </c>
      <c r="I3320" s="1">
        <v>0</v>
      </c>
      <c r="J3320" s="1">
        <v>-0.01</v>
      </c>
      <c r="K3320" s="1">
        <v>0</v>
      </c>
      <c r="L3320" t="s">
        <v>9</v>
      </c>
      <c r="M3320" t="s">
        <v>9</v>
      </c>
      <c r="N3320" t="s">
        <v>357</v>
      </c>
    </row>
    <row r="3321" spans="1:14" x14ac:dyDescent="0.25">
      <c r="A3321" t="s">
        <v>8</v>
      </c>
      <c r="B3321" t="s">
        <v>115</v>
      </c>
      <c r="C3321" t="s">
        <v>9</v>
      </c>
      <c r="D3321" t="s">
        <v>150</v>
      </c>
      <c r="E3321" t="s">
        <v>168</v>
      </c>
      <c r="F3321" t="s">
        <v>248</v>
      </c>
      <c r="G3321" t="s">
        <v>9</v>
      </c>
      <c r="H3321" s="1">
        <v>-1</v>
      </c>
      <c r="I3321" s="1">
        <v>0</v>
      </c>
      <c r="J3321" s="1">
        <v>-0.01</v>
      </c>
      <c r="K3321" s="1">
        <v>0</v>
      </c>
      <c r="L3321" t="s">
        <v>9</v>
      </c>
      <c r="M3321" t="s">
        <v>9</v>
      </c>
      <c r="N3321" t="s">
        <v>357</v>
      </c>
    </row>
    <row r="3322" spans="1:14" x14ac:dyDescent="0.25">
      <c r="A3322" t="s">
        <v>8</v>
      </c>
      <c r="B3322" t="s">
        <v>115</v>
      </c>
      <c r="C3322" t="s">
        <v>9</v>
      </c>
      <c r="D3322" t="s">
        <v>150</v>
      </c>
      <c r="E3322" t="s">
        <v>166</v>
      </c>
      <c r="F3322" t="s">
        <v>252</v>
      </c>
      <c r="G3322" t="s">
        <v>9</v>
      </c>
      <c r="H3322" s="1">
        <v>-1</v>
      </c>
      <c r="I3322" s="1">
        <v>0</v>
      </c>
      <c r="J3322" s="1">
        <v>-0.01</v>
      </c>
      <c r="K3322" s="1">
        <v>0</v>
      </c>
      <c r="L3322" t="s">
        <v>9</v>
      </c>
      <c r="M3322" t="s">
        <v>9</v>
      </c>
      <c r="N3322" t="s">
        <v>357</v>
      </c>
    </row>
    <row r="3323" spans="1:14" x14ac:dyDescent="0.25">
      <c r="A3323" t="s">
        <v>8</v>
      </c>
      <c r="B3323" t="s">
        <v>115</v>
      </c>
      <c r="C3323" t="s">
        <v>9</v>
      </c>
      <c r="D3323" t="s">
        <v>150</v>
      </c>
      <c r="E3323" t="s">
        <v>353</v>
      </c>
      <c r="F3323" t="s">
        <v>13</v>
      </c>
      <c r="G3323" t="s">
        <v>9</v>
      </c>
      <c r="H3323" s="1">
        <v>-1</v>
      </c>
      <c r="I3323" s="1">
        <v>0</v>
      </c>
      <c r="J3323" s="1">
        <v>-0.01</v>
      </c>
      <c r="K3323" s="1">
        <v>0</v>
      </c>
      <c r="L3323" t="s">
        <v>9</v>
      </c>
      <c r="M3323" t="s">
        <v>9</v>
      </c>
      <c r="N3323" t="s">
        <v>357</v>
      </c>
    </row>
    <row r="3324" spans="1:14" x14ac:dyDescent="0.25">
      <c r="A3324" t="s">
        <v>8</v>
      </c>
      <c r="B3324" t="s">
        <v>115</v>
      </c>
      <c r="C3324" t="s">
        <v>9</v>
      </c>
      <c r="D3324" t="s">
        <v>150</v>
      </c>
      <c r="E3324" t="s">
        <v>166</v>
      </c>
      <c r="F3324" t="s">
        <v>253</v>
      </c>
      <c r="G3324" t="s">
        <v>9</v>
      </c>
      <c r="H3324" s="1">
        <v>5</v>
      </c>
      <c r="I3324" s="1">
        <v>5</v>
      </c>
      <c r="J3324" s="1">
        <v>0.19230769230769201</v>
      </c>
      <c r="K3324" s="1">
        <v>0.19230769230769201</v>
      </c>
      <c r="L3324" t="s">
        <v>9</v>
      </c>
      <c r="M3324" t="s">
        <v>9</v>
      </c>
      <c r="N3324" t="s">
        <v>357</v>
      </c>
    </row>
    <row r="3325" spans="1:14" x14ac:dyDescent="0.25">
      <c r="A3325" t="s">
        <v>8</v>
      </c>
      <c r="B3325" t="s">
        <v>115</v>
      </c>
      <c r="C3325" t="s">
        <v>9</v>
      </c>
      <c r="D3325" t="s">
        <v>150</v>
      </c>
      <c r="E3325" t="s">
        <v>166</v>
      </c>
      <c r="F3325" t="s">
        <v>248</v>
      </c>
      <c r="G3325" t="s">
        <v>9</v>
      </c>
      <c r="H3325" s="1">
        <v>-1</v>
      </c>
      <c r="I3325" s="1">
        <v>0</v>
      </c>
      <c r="J3325" s="1">
        <v>-0.01</v>
      </c>
      <c r="K3325" s="1">
        <v>0</v>
      </c>
      <c r="L3325" t="s">
        <v>9</v>
      </c>
      <c r="M3325" t="s">
        <v>9</v>
      </c>
      <c r="N3325" t="s">
        <v>357</v>
      </c>
    </row>
    <row r="3326" spans="1:14" x14ac:dyDescent="0.25">
      <c r="A3326" t="s">
        <v>8</v>
      </c>
      <c r="B3326" t="s">
        <v>115</v>
      </c>
      <c r="C3326" t="s">
        <v>9</v>
      </c>
      <c r="D3326" t="s">
        <v>150</v>
      </c>
      <c r="E3326" t="s">
        <v>257</v>
      </c>
      <c r="F3326" t="s">
        <v>340</v>
      </c>
      <c r="G3326" t="s">
        <v>9</v>
      </c>
      <c r="H3326" s="1">
        <v>-1</v>
      </c>
      <c r="I3326" s="1">
        <v>0</v>
      </c>
      <c r="J3326" s="1">
        <v>-0.01</v>
      </c>
      <c r="K3326" s="1">
        <v>0</v>
      </c>
      <c r="L3326" t="s">
        <v>9</v>
      </c>
      <c r="M3326" t="s">
        <v>9</v>
      </c>
      <c r="N3326" t="s">
        <v>357</v>
      </c>
    </row>
    <row r="3327" spans="1:14" x14ac:dyDescent="0.25">
      <c r="A3327" t="s">
        <v>8</v>
      </c>
      <c r="B3327" t="s">
        <v>115</v>
      </c>
      <c r="C3327" t="s">
        <v>9</v>
      </c>
      <c r="D3327" t="s">
        <v>150</v>
      </c>
      <c r="E3327" t="s">
        <v>172</v>
      </c>
      <c r="F3327" t="s">
        <v>9</v>
      </c>
      <c r="G3327" t="s">
        <v>9</v>
      </c>
      <c r="H3327" s="1" t="s">
        <v>9</v>
      </c>
      <c r="I3327" s="1" t="s">
        <v>9</v>
      </c>
      <c r="J3327" s="1" t="s">
        <v>9</v>
      </c>
      <c r="K3327" s="1" t="s">
        <v>9</v>
      </c>
      <c r="L3327">
        <v>-1</v>
      </c>
      <c r="M3327">
        <v>-1</v>
      </c>
      <c r="N3327" t="s">
        <v>357</v>
      </c>
    </row>
    <row r="3328" spans="1:14" x14ac:dyDescent="0.25">
      <c r="A3328" t="s">
        <v>8</v>
      </c>
      <c r="B3328" t="s">
        <v>115</v>
      </c>
      <c r="C3328" t="s">
        <v>9</v>
      </c>
      <c r="D3328" t="s">
        <v>150</v>
      </c>
      <c r="E3328" t="s">
        <v>165</v>
      </c>
      <c r="F3328" t="s">
        <v>9</v>
      </c>
      <c r="G3328" t="s">
        <v>9</v>
      </c>
      <c r="H3328" s="1" t="s">
        <v>9</v>
      </c>
      <c r="I3328" s="1" t="s">
        <v>9</v>
      </c>
      <c r="J3328" s="1" t="s">
        <v>9</v>
      </c>
      <c r="K3328" s="1" t="s">
        <v>9</v>
      </c>
      <c r="L3328">
        <v>25.846150000000002</v>
      </c>
      <c r="M3328">
        <v>26.5</v>
      </c>
      <c r="N3328" t="s">
        <v>357</v>
      </c>
    </row>
    <row r="3329" spans="1:14" x14ac:dyDescent="0.25">
      <c r="A3329" t="s">
        <v>8</v>
      </c>
      <c r="B3329" t="s">
        <v>115</v>
      </c>
      <c r="C3329" t="s">
        <v>9</v>
      </c>
      <c r="D3329" t="s">
        <v>150</v>
      </c>
      <c r="E3329" t="s">
        <v>229</v>
      </c>
      <c r="F3329" t="s">
        <v>217</v>
      </c>
      <c r="G3329" t="s">
        <v>9</v>
      </c>
      <c r="H3329" s="1">
        <v>-1</v>
      </c>
      <c r="I3329" s="1">
        <v>0</v>
      </c>
      <c r="J3329" s="1">
        <v>-0.01</v>
      </c>
      <c r="K3329" s="1">
        <v>0</v>
      </c>
      <c r="L3329" t="s">
        <v>9</v>
      </c>
      <c r="M3329" t="s">
        <v>9</v>
      </c>
      <c r="N3329" t="s">
        <v>357</v>
      </c>
    </row>
    <row r="3330" spans="1:14" x14ac:dyDescent="0.25">
      <c r="A3330" t="s">
        <v>8</v>
      </c>
      <c r="B3330" t="s">
        <v>115</v>
      </c>
      <c r="C3330" t="s">
        <v>9</v>
      </c>
      <c r="D3330" t="s">
        <v>150</v>
      </c>
      <c r="E3330" t="s">
        <v>232</v>
      </c>
      <c r="F3330" t="s">
        <v>9</v>
      </c>
      <c r="G3330" t="s">
        <v>9</v>
      </c>
      <c r="H3330" s="1">
        <v>25</v>
      </c>
      <c r="I3330" s="1">
        <v>25</v>
      </c>
      <c r="J3330" s="1">
        <v>1</v>
      </c>
      <c r="K3330" s="1">
        <v>1</v>
      </c>
      <c r="L3330" t="s">
        <v>9</v>
      </c>
      <c r="M3330" t="s">
        <v>9</v>
      </c>
      <c r="N3330" t="s">
        <v>357</v>
      </c>
    </row>
    <row r="3331" spans="1:14" x14ac:dyDescent="0.25">
      <c r="A3331" t="s">
        <v>8</v>
      </c>
      <c r="B3331" t="s">
        <v>115</v>
      </c>
      <c r="C3331" t="s">
        <v>9</v>
      </c>
      <c r="D3331" t="s">
        <v>150</v>
      </c>
      <c r="E3331" t="s">
        <v>242</v>
      </c>
      <c r="F3331" t="s">
        <v>235</v>
      </c>
      <c r="G3331" t="s">
        <v>9</v>
      </c>
      <c r="H3331" s="1">
        <v>-1</v>
      </c>
      <c r="I3331" s="1">
        <v>0</v>
      </c>
      <c r="J3331" s="1">
        <v>-0.01</v>
      </c>
      <c r="K3331" s="1">
        <v>0</v>
      </c>
      <c r="L3331" t="s">
        <v>9</v>
      </c>
      <c r="M3331" t="s">
        <v>9</v>
      </c>
      <c r="N3331" t="s">
        <v>357</v>
      </c>
    </row>
    <row r="3332" spans="1:14" x14ac:dyDescent="0.25">
      <c r="A3332" t="s">
        <v>8</v>
      </c>
      <c r="B3332" t="s">
        <v>115</v>
      </c>
      <c r="C3332" t="s">
        <v>9</v>
      </c>
      <c r="D3332" t="s">
        <v>150</v>
      </c>
      <c r="E3332" t="s">
        <v>166</v>
      </c>
      <c r="F3332" t="s">
        <v>171</v>
      </c>
      <c r="G3332" t="s">
        <v>9</v>
      </c>
      <c r="H3332">
        <v>-1</v>
      </c>
      <c r="I3332">
        <v>0</v>
      </c>
      <c r="J3332">
        <v>-0.01</v>
      </c>
      <c r="K3332">
        <v>0</v>
      </c>
      <c r="L3332" s="1" t="s">
        <v>9</v>
      </c>
      <c r="M3332" s="1" t="s">
        <v>9</v>
      </c>
      <c r="N3332" t="s">
        <v>357</v>
      </c>
    </row>
    <row r="3333" spans="1:14" x14ac:dyDescent="0.25">
      <c r="A3333" t="s">
        <v>8</v>
      </c>
      <c r="B3333" t="s">
        <v>115</v>
      </c>
      <c r="C3333" t="s">
        <v>9</v>
      </c>
      <c r="D3333" t="s">
        <v>150</v>
      </c>
      <c r="E3333" t="s">
        <v>257</v>
      </c>
      <c r="F3333" t="s">
        <v>258</v>
      </c>
      <c r="G3333" t="s">
        <v>9</v>
      </c>
      <c r="H3333">
        <v>10</v>
      </c>
      <c r="I3333">
        <v>10</v>
      </c>
      <c r="J3333">
        <v>0.30769230769230799</v>
      </c>
      <c r="K3333">
        <v>0.30769230769230799</v>
      </c>
      <c r="L3333" s="1" t="s">
        <v>9</v>
      </c>
      <c r="M3333" s="1" t="s">
        <v>9</v>
      </c>
      <c r="N3333" t="s">
        <v>357</v>
      </c>
    </row>
    <row r="3334" spans="1:14" x14ac:dyDescent="0.25">
      <c r="A3334" t="s">
        <v>8</v>
      </c>
      <c r="B3334" t="s">
        <v>115</v>
      </c>
      <c r="C3334" t="s">
        <v>9</v>
      </c>
      <c r="D3334" t="s">
        <v>150</v>
      </c>
      <c r="E3334" t="s">
        <v>180</v>
      </c>
      <c r="F3334" t="s">
        <v>218</v>
      </c>
      <c r="G3334" t="s">
        <v>215</v>
      </c>
      <c r="H3334" s="1">
        <v>-1</v>
      </c>
      <c r="I3334" s="1">
        <v>0</v>
      </c>
      <c r="J3334" s="1">
        <v>-0.01</v>
      </c>
      <c r="K3334" s="1">
        <v>0</v>
      </c>
      <c r="L3334" t="s">
        <v>9</v>
      </c>
      <c r="M3334" t="s">
        <v>9</v>
      </c>
      <c r="N3334" t="s">
        <v>357</v>
      </c>
    </row>
    <row r="3335" spans="1:14" x14ac:dyDescent="0.25">
      <c r="A3335" t="s">
        <v>8</v>
      </c>
      <c r="B3335" t="s">
        <v>115</v>
      </c>
      <c r="C3335" t="s">
        <v>9</v>
      </c>
      <c r="D3335" t="s">
        <v>150</v>
      </c>
      <c r="E3335" t="s">
        <v>166</v>
      </c>
      <c r="F3335" t="s">
        <v>254</v>
      </c>
      <c r="G3335" t="s">
        <v>9</v>
      </c>
      <c r="H3335" s="1">
        <v>-1</v>
      </c>
      <c r="I3335" s="1">
        <v>0</v>
      </c>
      <c r="J3335" s="1">
        <v>-0.01</v>
      </c>
      <c r="K3335" s="1">
        <v>0</v>
      </c>
      <c r="L3335" t="s">
        <v>9</v>
      </c>
      <c r="M3335" t="s">
        <v>9</v>
      </c>
      <c r="N3335" t="s">
        <v>357</v>
      </c>
    </row>
    <row r="3336" spans="1:14" x14ac:dyDescent="0.25">
      <c r="A3336" t="s">
        <v>8</v>
      </c>
      <c r="B3336" t="s">
        <v>115</v>
      </c>
      <c r="C3336" t="s">
        <v>9</v>
      </c>
      <c r="D3336" t="s">
        <v>150</v>
      </c>
      <c r="E3336" t="s">
        <v>10</v>
      </c>
      <c r="F3336" t="s">
        <v>240</v>
      </c>
      <c r="G3336" t="s">
        <v>9</v>
      </c>
      <c r="H3336" s="1">
        <v>1</v>
      </c>
      <c r="I3336" s="1" t="s">
        <v>9</v>
      </c>
      <c r="J3336" s="1" t="s">
        <v>9</v>
      </c>
      <c r="K3336" s="1" t="s">
        <v>9</v>
      </c>
      <c r="L3336" t="s">
        <v>9</v>
      </c>
      <c r="M3336" t="s">
        <v>9</v>
      </c>
      <c r="N3336" t="s">
        <v>357</v>
      </c>
    </row>
    <row r="3337" spans="1:14" x14ac:dyDescent="0.25">
      <c r="A3337" t="s">
        <v>8</v>
      </c>
      <c r="B3337" t="s">
        <v>115</v>
      </c>
      <c r="C3337" t="s">
        <v>9</v>
      </c>
      <c r="D3337" t="s">
        <v>150</v>
      </c>
      <c r="E3337" t="s">
        <v>242</v>
      </c>
      <c r="F3337" t="s">
        <v>238</v>
      </c>
      <c r="G3337" t="s">
        <v>9</v>
      </c>
      <c r="H3337" s="1">
        <v>-1</v>
      </c>
      <c r="I3337" s="1">
        <v>0</v>
      </c>
      <c r="J3337" s="1">
        <v>-0.01</v>
      </c>
      <c r="K3337" s="1">
        <v>0</v>
      </c>
      <c r="L3337" t="s">
        <v>9</v>
      </c>
      <c r="M3337" t="s">
        <v>9</v>
      </c>
      <c r="N3337" t="s">
        <v>357</v>
      </c>
    </row>
    <row r="3338" spans="1:14" x14ac:dyDescent="0.25">
      <c r="A3338" t="s">
        <v>8</v>
      </c>
      <c r="B3338" t="s">
        <v>115</v>
      </c>
      <c r="C3338" t="s">
        <v>9</v>
      </c>
      <c r="D3338" t="s">
        <v>150</v>
      </c>
      <c r="E3338" t="s">
        <v>257</v>
      </c>
      <c r="F3338" t="s">
        <v>262</v>
      </c>
      <c r="G3338" t="s">
        <v>9</v>
      </c>
      <c r="H3338" s="1">
        <v>-1</v>
      </c>
      <c r="I3338" s="1">
        <v>0</v>
      </c>
      <c r="J3338" s="1">
        <v>-0.01</v>
      </c>
      <c r="K3338" s="1">
        <v>0</v>
      </c>
      <c r="L3338" t="s">
        <v>9</v>
      </c>
      <c r="M3338" t="s">
        <v>9</v>
      </c>
      <c r="N3338" t="s">
        <v>357</v>
      </c>
    </row>
    <row r="3339" spans="1:14" x14ac:dyDescent="0.25">
      <c r="A3339" t="s">
        <v>8</v>
      </c>
      <c r="B3339" t="s">
        <v>115</v>
      </c>
      <c r="C3339" t="s">
        <v>9</v>
      </c>
      <c r="D3339" t="s">
        <v>150</v>
      </c>
      <c r="E3339" t="s">
        <v>180</v>
      </c>
      <c r="F3339" t="s">
        <v>219</v>
      </c>
      <c r="G3339" t="s">
        <v>216</v>
      </c>
      <c r="H3339" s="1">
        <v>-1</v>
      </c>
      <c r="I3339" s="1">
        <v>0</v>
      </c>
      <c r="J3339" s="1">
        <v>-0.01</v>
      </c>
      <c r="K3339" s="1">
        <v>0</v>
      </c>
      <c r="L3339" t="s">
        <v>9</v>
      </c>
      <c r="M3339" t="s">
        <v>9</v>
      </c>
      <c r="N3339" t="s">
        <v>357</v>
      </c>
    </row>
    <row r="3340" spans="1:14" x14ac:dyDescent="0.25">
      <c r="A3340" t="s">
        <v>8</v>
      </c>
      <c r="B3340" t="s">
        <v>115</v>
      </c>
      <c r="C3340" t="s">
        <v>9</v>
      </c>
      <c r="D3340" t="s">
        <v>150</v>
      </c>
      <c r="E3340" t="s">
        <v>229</v>
      </c>
      <c r="F3340" t="s">
        <v>231</v>
      </c>
      <c r="G3340" t="s">
        <v>9</v>
      </c>
      <c r="H3340" s="1">
        <v>-1</v>
      </c>
      <c r="I3340" s="1">
        <v>0</v>
      </c>
      <c r="J3340" s="1">
        <v>-0.01</v>
      </c>
      <c r="K3340" s="1">
        <v>0</v>
      </c>
      <c r="L3340" t="s">
        <v>9</v>
      </c>
      <c r="M3340" t="s">
        <v>9</v>
      </c>
      <c r="N3340" t="s">
        <v>357</v>
      </c>
    </row>
    <row r="3341" spans="1:14" x14ac:dyDescent="0.25">
      <c r="A3341" t="s">
        <v>8</v>
      </c>
      <c r="B3341" t="s">
        <v>115</v>
      </c>
      <c r="C3341" t="s">
        <v>9</v>
      </c>
      <c r="D3341" t="s">
        <v>150</v>
      </c>
      <c r="E3341" t="s">
        <v>168</v>
      </c>
      <c r="F3341" t="s">
        <v>272</v>
      </c>
      <c r="G3341" t="s">
        <v>9</v>
      </c>
      <c r="H3341" s="1">
        <v>-1</v>
      </c>
      <c r="I3341" s="1">
        <v>0</v>
      </c>
      <c r="J3341" s="1">
        <v>-0.01</v>
      </c>
      <c r="K3341" s="1">
        <v>0</v>
      </c>
      <c r="L3341" t="s">
        <v>9</v>
      </c>
      <c r="M3341" t="s">
        <v>9</v>
      </c>
      <c r="N3341" t="s">
        <v>357</v>
      </c>
    </row>
    <row r="3342" spans="1:14" x14ac:dyDescent="0.25">
      <c r="A3342" t="s">
        <v>8</v>
      </c>
      <c r="B3342" t="s">
        <v>115</v>
      </c>
      <c r="C3342" t="s">
        <v>9</v>
      </c>
      <c r="D3342" t="s">
        <v>150</v>
      </c>
      <c r="E3342" t="s">
        <v>168</v>
      </c>
      <c r="F3342" t="s">
        <v>274</v>
      </c>
      <c r="G3342" t="s">
        <v>9</v>
      </c>
      <c r="H3342" s="1">
        <v>-1</v>
      </c>
      <c r="I3342" s="1">
        <v>0</v>
      </c>
      <c r="J3342" s="1">
        <v>-0.01</v>
      </c>
      <c r="K3342" s="1">
        <v>0</v>
      </c>
      <c r="L3342" t="s">
        <v>9</v>
      </c>
      <c r="M3342" t="s">
        <v>9</v>
      </c>
      <c r="N3342" t="s">
        <v>357</v>
      </c>
    </row>
    <row r="3343" spans="1:14" x14ac:dyDescent="0.25">
      <c r="A3343" t="s">
        <v>8</v>
      </c>
      <c r="B3343" t="s">
        <v>115</v>
      </c>
      <c r="C3343" t="s">
        <v>9</v>
      </c>
      <c r="D3343" t="s">
        <v>150</v>
      </c>
      <c r="E3343" t="s">
        <v>257</v>
      </c>
      <c r="F3343" t="s">
        <v>228</v>
      </c>
      <c r="G3343" t="s">
        <v>9</v>
      </c>
      <c r="H3343" s="1">
        <v>-1</v>
      </c>
      <c r="I3343" s="1">
        <v>0</v>
      </c>
      <c r="J3343" s="1">
        <v>-0.01</v>
      </c>
      <c r="K3343" s="1">
        <v>0</v>
      </c>
      <c r="L3343" t="s">
        <v>9</v>
      </c>
      <c r="M3343" t="s">
        <v>9</v>
      </c>
      <c r="N3343" t="s">
        <v>357</v>
      </c>
    </row>
    <row r="3344" spans="1:14" x14ac:dyDescent="0.25">
      <c r="A3344" t="s">
        <v>8</v>
      </c>
      <c r="B3344" t="s">
        <v>115</v>
      </c>
      <c r="C3344" t="s">
        <v>9</v>
      </c>
      <c r="D3344" t="s">
        <v>150</v>
      </c>
      <c r="E3344" t="s">
        <v>242</v>
      </c>
      <c r="F3344" t="s">
        <v>237</v>
      </c>
      <c r="G3344" t="s">
        <v>9</v>
      </c>
      <c r="H3344" s="1">
        <v>-1</v>
      </c>
      <c r="I3344" s="1">
        <v>0</v>
      </c>
      <c r="J3344" s="1">
        <v>-0.01</v>
      </c>
      <c r="K3344" s="1">
        <v>0</v>
      </c>
      <c r="L3344" t="s">
        <v>9</v>
      </c>
      <c r="M3344" t="s">
        <v>9</v>
      </c>
      <c r="N3344" t="s">
        <v>357</v>
      </c>
    </row>
    <row r="3345" spans="1:14" x14ac:dyDescent="0.25">
      <c r="A3345" t="s">
        <v>8</v>
      </c>
      <c r="B3345" t="s">
        <v>115</v>
      </c>
      <c r="C3345" t="s">
        <v>9</v>
      </c>
      <c r="D3345" t="s">
        <v>150</v>
      </c>
      <c r="E3345" t="s">
        <v>242</v>
      </c>
      <c r="F3345" t="s">
        <v>239</v>
      </c>
      <c r="G3345" t="s">
        <v>9</v>
      </c>
      <c r="H3345" s="1">
        <v>-1</v>
      </c>
      <c r="I3345" s="1">
        <v>0</v>
      </c>
      <c r="J3345" s="1">
        <v>-0.01</v>
      </c>
      <c r="K3345" s="1">
        <v>0</v>
      </c>
      <c r="L3345" t="s">
        <v>9</v>
      </c>
      <c r="M3345" t="s">
        <v>9</v>
      </c>
      <c r="N3345" t="s">
        <v>357</v>
      </c>
    </row>
    <row r="3346" spans="1:14" x14ac:dyDescent="0.25">
      <c r="A3346" t="s">
        <v>8</v>
      </c>
      <c r="B3346" t="s">
        <v>330</v>
      </c>
      <c r="C3346" t="s">
        <v>9</v>
      </c>
      <c r="D3346" t="s">
        <v>331</v>
      </c>
      <c r="E3346" t="s">
        <v>242</v>
      </c>
      <c r="F3346" t="s">
        <v>236</v>
      </c>
      <c r="G3346" t="s">
        <v>9</v>
      </c>
      <c r="H3346" s="1">
        <v>-1</v>
      </c>
      <c r="I3346" s="1">
        <v>0</v>
      </c>
      <c r="J3346" s="1">
        <v>-0.01</v>
      </c>
      <c r="K3346" s="1">
        <v>0</v>
      </c>
      <c r="L3346" t="s">
        <v>9</v>
      </c>
      <c r="M3346" t="s">
        <v>9</v>
      </c>
      <c r="N3346" t="s">
        <v>357</v>
      </c>
    </row>
    <row r="3347" spans="1:14" x14ac:dyDescent="0.25">
      <c r="A3347" t="s">
        <v>8</v>
      </c>
      <c r="B3347" t="s">
        <v>330</v>
      </c>
      <c r="C3347" t="s">
        <v>9</v>
      </c>
      <c r="D3347" t="s">
        <v>331</v>
      </c>
      <c r="E3347" t="s">
        <v>353</v>
      </c>
      <c r="F3347" t="s">
        <v>228</v>
      </c>
      <c r="G3347" t="s">
        <v>9</v>
      </c>
      <c r="H3347" s="1">
        <v>820</v>
      </c>
      <c r="I3347" s="1">
        <v>820</v>
      </c>
      <c r="J3347" s="1">
        <v>1</v>
      </c>
      <c r="K3347" s="1">
        <v>1</v>
      </c>
      <c r="L3347" t="s">
        <v>9</v>
      </c>
      <c r="M3347" t="s">
        <v>9</v>
      </c>
      <c r="N3347" t="s">
        <v>357</v>
      </c>
    </row>
    <row r="3348" spans="1:14" x14ac:dyDescent="0.25">
      <c r="A3348" t="s">
        <v>8</v>
      </c>
      <c r="B3348" t="s">
        <v>330</v>
      </c>
      <c r="C3348" t="s">
        <v>9</v>
      </c>
      <c r="D3348" t="s">
        <v>331</v>
      </c>
      <c r="E3348" t="s">
        <v>242</v>
      </c>
      <c r="F3348" t="s">
        <v>234</v>
      </c>
      <c r="G3348" t="s">
        <v>9</v>
      </c>
      <c r="H3348" s="1">
        <v>-1</v>
      </c>
      <c r="I3348" s="1">
        <v>0</v>
      </c>
      <c r="J3348" s="1">
        <v>-0.01</v>
      </c>
      <c r="K3348" s="1">
        <v>0</v>
      </c>
      <c r="L3348" t="s">
        <v>9</v>
      </c>
      <c r="M3348" t="s">
        <v>9</v>
      </c>
      <c r="N3348" t="s">
        <v>357</v>
      </c>
    </row>
    <row r="3349" spans="1:14" x14ac:dyDescent="0.25">
      <c r="A3349" t="s">
        <v>8</v>
      </c>
      <c r="B3349" t="s">
        <v>330</v>
      </c>
      <c r="C3349" t="s">
        <v>9</v>
      </c>
      <c r="D3349" t="s">
        <v>331</v>
      </c>
      <c r="E3349" t="s">
        <v>257</v>
      </c>
      <c r="F3349" t="s">
        <v>259</v>
      </c>
      <c r="G3349" t="s">
        <v>9</v>
      </c>
      <c r="H3349" s="1">
        <v>205</v>
      </c>
      <c r="I3349" s="1">
        <v>205</v>
      </c>
      <c r="J3349" s="1">
        <v>0.25274725274725302</v>
      </c>
      <c r="K3349" s="1">
        <v>0.25274725274725302</v>
      </c>
      <c r="L3349" t="s">
        <v>9</v>
      </c>
      <c r="M3349" t="s">
        <v>9</v>
      </c>
      <c r="N3349" t="s">
        <v>357</v>
      </c>
    </row>
    <row r="3350" spans="1:14" x14ac:dyDescent="0.25">
      <c r="A3350" t="s">
        <v>8</v>
      </c>
      <c r="B3350" t="s">
        <v>330</v>
      </c>
      <c r="C3350" t="s">
        <v>9</v>
      </c>
      <c r="D3350" t="s">
        <v>331</v>
      </c>
      <c r="E3350" t="s">
        <v>242</v>
      </c>
      <c r="F3350" t="s">
        <v>248</v>
      </c>
      <c r="G3350" t="s">
        <v>9</v>
      </c>
      <c r="H3350" s="1">
        <v>820</v>
      </c>
      <c r="I3350" s="1">
        <v>820</v>
      </c>
      <c r="J3350" s="1">
        <v>1</v>
      </c>
      <c r="K3350" s="1">
        <v>1</v>
      </c>
      <c r="L3350" t="s">
        <v>9</v>
      </c>
      <c r="M3350" t="s">
        <v>9</v>
      </c>
      <c r="N3350" t="s">
        <v>357</v>
      </c>
    </row>
    <row r="3351" spans="1:14" x14ac:dyDescent="0.25">
      <c r="A3351" t="s">
        <v>8</v>
      </c>
      <c r="B3351" t="s">
        <v>330</v>
      </c>
      <c r="C3351" t="s">
        <v>9</v>
      </c>
      <c r="D3351" t="s">
        <v>331</v>
      </c>
      <c r="E3351" t="s">
        <v>168</v>
      </c>
      <c r="F3351" t="s">
        <v>271</v>
      </c>
      <c r="G3351" t="s">
        <v>9</v>
      </c>
      <c r="H3351" s="1">
        <v>180</v>
      </c>
      <c r="I3351" s="1">
        <v>180</v>
      </c>
      <c r="J3351" s="1">
        <v>0.218559218559219</v>
      </c>
      <c r="K3351" s="1">
        <v>0.218559218559219</v>
      </c>
      <c r="L3351" t="s">
        <v>9</v>
      </c>
      <c r="M3351" t="s">
        <v>9</v>
      </c>
      <c r="N3351" t="s">
        <v>357</v>
      </c>
    </row>
    <row r="3352" spans="1:14" x14ac:dyDescent="0.25">
      <c r="A3352" t="s">
        <v>8</v>
      </c>
      <c r="B3352" t="s">
        <v>330</v>
      </c>
      <c r="C3352" t="s">
        <v>9</v>
      </c>
      <c r="D3352" t="s">
        <v>331</v>
      </c>
      <c r="E3352" t="s">
        <v>353</v>
      </c>
      <c r="F3352" t="s">
        <v>13</v>
      </c>
      <c r="G3352" t="s">
        <v>9</v>
      </c>
      <c r="H3352" s="1">
        <v>-1</v>
      </c>
      <c r="I3352" s="1">
        <v>0</v>
      </c>
      <c r="J3352" s="1">
        <v>-0.01</v>
      </c>
      <c r="K3352" s="1">
        <v>0</v>
      </c>
      <c r="L3352" t="s">
        <v>9</v>
      </c>
      <c r="M3352" t="s">
        <v>9</v>
      </c>
      <c r="N3352" t="s">
        <v>357</v>
      </c>
    </row>
    <row r="3353" spans="1:14" x14ac:dyDescent="0.25">
      <c r="A3353" t="s">
        <v>8</v>
      </c>
      <c r="B3353" t="s">
        <v>330</v>
      </c>
      <c r="C3353" t="s">
        <v>9</v>
      </c>
      <c r="D3353" t="s">
        <v>331</v>
      </c>
      <c r="E3353" t="s">
        <v>168</v>
      </c>
      <c r="F3353" t="s">
        <v>272</v>
      </c>
      <c r="G3353" t="s">
        <v>9</v>
      </c>
      <c r="H3353" s="1">
        <v>80</v>
      </c>
      <c r="I3353" s="1">
        <v>80</v>
      </c>
      <c r="J3353" s="1">
        <v>0.1001221001221</v>
      </c>
      <c r="K3353" s="1">
        <v>0.1001221001221</v>
      </c>
      <c r="L3353" t="s">
        <v>9</v>
      </c>
      <c r="M3353" t="s">
        <v>9</v>
      </c>
      <c r="N3353" t="s">
        <v>357</v>
      </c>
    </row>
    <row r="3354" spans="1:14" x14ac:dyDescent="0.25">
      <c r="A3354" t="s">
        <v>8</v>
      </c>
      <c r="B3354" t="s">
        <v>330</v>
      </c>
      <c r="C3354" t="s">
        <v>9</v>
      </c>
      <c r="D3354" t="s">
        <v>331</v>
      </c>
      <c r="E3354" t="s">
        <v>229</v>
      </c>
      <c r="F3354" t="s">
        <v>231</v>
      </c>
      <c r="G3354" t="s">
        <v>9</v>
      </c>
      <c r="H3354" s="1">
        <v>45</v>
      </c>
      <c r="I3354" s="1">
        <v>45</v>
      </c>
      <c r="J3354" s="1">
        <v>5.37240537240537E-2</v>
      </c>
      <c r="K3354" s="1">
        <v>5.37240537240537E-2</v>
      </c>
      <c r="L3354" t="s">
        <v>9</v>
      </c>
      <c r="M3354" t="s">
        <v>9</v>
      </c>
      <c r="N3354" t="s">
        <v>357</v>
      </c>
    </row>
    <row r="3355" spans="1:14" x14ac:dyDescent="0.25">
      <c r="A3355" t="s">
        <v>8</v>
      </c>
      <c r="B3355" t="s">
        <v>330</v>
      </c>
      <c r="C3355" t="s">
        <v>9</v>
      </c>
      <c r="D3355" t="s">
        <v>331</v>
      </c>
      <c r="E3355" t="s">
        <v>242</v>
      </c>
      <c r="F3355" t="s">
        <v>237</v>
      </c>
      <c r="G3355" t="s">
        <v>9</v>
      </c>
      <c r="H3355" s="1">
        <v>-1</v>
      </c>
      <c r="I3355" s="1">
        <v>0</v>
      </c>
      <c r="J3355" s="1">
        <v>-0.01</v>
      </c>
      <c r="K3355" s="1">
        <v>0</v>
      </c>
      <c r="L3355" t="s">
        <v>9</v>
      </c>
      <c r="M3355" t="s">
        <v>9</v>
      </c>
      <c r="N3355" t="s">
        <v>357</v>
      </c>
    </row>
    <row r="3356" spans="1:14" x14ac:dyDescent="0.25">
      <c r="A3356" t="s">
        <v>8</v>
      </c>
      <c r="B3356" t="s">
        <v>330</v>
      </c>
      <c r="C3356" t="s">
        <v>9</v>
      </c>
      <c r="D3356" t="s">
        <v>331</v>
      </c>
      <c r="E3356" t="s">
        <v>242</v>
      </c>
      <c r="F3356" t="s">
        <v>239</v>
      </c>
      <c r="G3356" t="s">
        <v>9</v>
      </c>
      <c r="H3356" s="1">
        <v>-1</v>
      </c>
      <c r="I3356" s="1">
        <v>0</v>
      </c>
      <c r="J3356" s="1">
        <v>-0.01</v>
      </c>
      <c r="K3356" s="1">
        <v>0</v>
      </c>
      <c r="L3356" t="s">
        <v>9</v>
      </c>
      <c r="M3356" t="s">
        <v>9</v>
      </c>
      <c r="N3356" t="s">
        <v>357</v>
      </c>
    </row>
    <row r="3357" spans="1:14" x14ac:dyDescent="0.25">
      <c r="A3357" t="s">
        <v>8</v>
      </c>
      <c r="B3357" t="s">
        <v>330</v>
      </c>
      <c r="C3357" t="s">
        <v>9</v>
      </c>
      <c r="D3357" t="s">
        <v>331</v>
      </c>
      <c r="E3357" t="s">
        <v>168</v>
      </c>
      <c r="F3357" t="s">
        <v>248</v>
      </c>
      <c r="G3357" t="s">
        <v>9</v>
      </c>
      <c r="H3357" s="1">
        <v>-1</v>
      </c>
      <c r="I3357" s="1">
        <v>0</v>
      </c>
      <c r="J3357" s="1">
        <v>-0.01</v>
      </c>
      <c r="K3357" s="1">
        <v>0</v>
      </c>
      <c r="L3357" t="s">
        <v>9</v>
      </c>
      <c r="M3357" t="s">
        <v>9</v>
      </c>
      <c r="N3357" t="s">
        <v>357</v>
      </c>
    </row>
    <row r="3358" spans="1:14" x14ac:dyDescent="0.25">
      <c r="A3358" t="s">
        <v>8</v>
      </c>
      <c r="B3358" t="s">
        <v>330</v>
      </c>
      <c r="C3358" t="s">
        <v>9</v>
      </c>
      <c r="D3358" t="s">
        <v>331</v>
      </c>
      <c r="E3358" t="s">
        <v>166</v>
      </c>
      <c r="F3358" t="s">
        <v>169</v>
      </c>
      <c r="G3358" t="s">
        <v>9</v>
      </c>
      <c r="H3358" s="1">
        <v>-1</v>
      </c>
      <c r="I3358" s="1">
        <v>0</v>
      </c>
      <c r="J3358" s="1">
        <v>-0.01</v>
      </c>
      <c r="K3358" s="1">
        <v>0</v>
      </c>
      <c r="L3358" t="s">
        <v>9</v>
      </c>
      <c r="M3358" t="s">
        <v>9</v>
      </c>
      <c r="N3358" t="s">
        <v>357</v>
      </c>
    </row>
    <row r="3359" spans="1:14" x14ac:dyDescent="0.25">
      <c r="A3359" t="s">
        <v>8</v>
      </c>
      <c r="B3359" t="s">
        <v>330</v>
      </c>
      <c r="C3359" t="s">
        <v>9</v>
      </c>
      <c r="D3359" t="s">
        <v>331</v>
      </c>
      <c r="E3359" t="s">
        <v>180</v>
      </c>
      <c r="F3359" t="s">
        <v>218</v>
      </c>
      <c r="G3359" t="s">
        <v>215</v>
      </c>
      <c r="H3359" s="1">
        <v>490</v>
      </c>
      <c r="I3359" s="1">
        <v>490</v>
      </c>
      <c r="J3359" s="1">
        <v>0.59829059829059805</v>
      </c>
      <c r="K3359" s="1">
        <v>0.59829059829059805</v>
      </c>
      <c r="L3359" t="s">
        <v>9</v>
      </c>
      <c r="M3359" t="s">
        <v>9</v>
      </c>
      <c r="N3359" t="s">
        <v>357</v>
      </c>
    </row>
    <row r="3360" spans="1:14" x14ac:dyDescent="0.25">
      <c r="A3360" t="s">
        <v>8</v>
      </c>
      <c r="B3360" t="s">
        <v>330</v>
      </c>
      <c r="C3360" t="s">
        <v>9</v>
      </c>
      <c r="D3360" t="s">
        <v>331</v>
      </c>
      <c r="E3360" t="s">
        <v>166</v>
      </c>
      <c r="F3360" t="s">
        <v>248</v>
      </c>
      <c r="G3360" t="s">
        <v>9</v>
      </c>
      <c r="H3360" s="1">
        <v>820</v>
      </c>
      <c r="I3360" s="1">
        <v>820</v>
      </c>
      <c r="J3360" s="1">
        <v>1</v>
      </c>
      <c r="K3360" s="1">
        <v>1</v>
      </c>
      <c r="L3360" t="s">
        <v>9</v>
      </c>
      <c r="M3360" t="s">
        <v>9</v>
      </c>
      <c r="N3360" t="s">
        <v>357</v>
      </c>
    </row>
    <row r="3361" spans="1:14" x14ac:dyDescent="0.25">
      <c r="A3361" t="s">
        <v>8</v>
      </c>
      <c r="B3361" t="s">
        <v>330</v>
      </c>
      <c r="C3361" t="s">
        <v>9</v>
      </c>
      <c r="D3361" t="s">
        <v>331</v>
      </c>
      <c r="E3361" t="s">
        <v>166</v>
      </c>
      <c r="F3361" t="s">
        <v>171</v>
      </c>
      <c r="G3361" t="s">
        <v>9</v>
      </c>
      <c r="H3361" s="1">
        <v>-1</v>
      </c>
      <c r="I3361" s="1">
        <v>0</v>
      </c>
      <c r="J3361" s="1">
        <v>-0.01</v>
      </c>
      <c r="K3361" s="1">
        <v>0</v>
      </c>
      <c r="L3361" t="s">
        <v>9</v>
      </c>
      <c r="M3361" t="s">
        <v>9</v>
      </c>
      <c r="N3361" t="s">
        <v>357</v>
      </c>
    </row>
    <row r="3362" spans="1:14" x14ac:dyDescent="0.25">
      <c r="A3362" t="s">
        <v>8</v>
      </c>
      <c r="B3362" t="s">
        <v>330</v>
      </c>
      <c r="C3362" t="s">
        <v>9</v>
      </c>
      <c r="D3362" t="s">
        <v>331</v>
      </c>
      <c r="E3362" t="s">
        <v>229</v>
      </c>
      <c r="F3362" t="s">
        <v>217</v>
      </c>
      <c r="G3362" t="s">
        <v>9</v>
      </c>
      <c r="H3362" s="1">
        <v>775</v>
      </c>
      <c r="I3362" s="1">
        <v>775</v>
      </c>
      <c r="J3362" s="1">
        <v>0.94383394383394403</v>
      </c>
      <c r="K3362" s="1">
        <v>0.94383394383394403</v>
      </c>
      <c r="L3362" t="s">
        <v>9</v>
      </c>
      <c r="M3362" t="s">
        <v>9</v>
      </c>
      <c r="N3362" t="s">
        <v>357</v>
      </c>
    </row>
    <row r="3363" spans="1:14" x14ac:dyDescent="0.25">
      <c r="A3363" t="s">
        <v>8</v>
      </c>
      <c r="B3363" t="s">
        <v>330</v>
      </c>
      <c r="C3363" t="s">
        <v>9</v>
      </c>
      <c r="D3363" t="s">
        <v>331</v>
      </c>
      <c r="E3363" t="s">
        <v>242</v>
      </c>
      <c r="F3363" t="s">
        <v>235</v>
      </c>
      <c r="G3363" t="s">
        <v>9</v>
      </c>
      <c r="H3363" s="1">
        <v>-1</v>
      </c>
      <c r="I3363" s="1">
        <v>0</v>
      </c>
      <c r="J3363" s="1">
        <v>-0.01</v>
      </c>
      <c r="K3363" s="1">
        <v>0</v>
      </c>
      <c r="L3363" t="s">
        <v>9</v>
      </c>
      <c r="M3363" t="s">
        <v>9</v>
      </c>
      <c r="N3363" t="s">
        <v>357</v>
      </c>
    </row>
    <row r="3364" spans="1:14" x14ac:dyDescent="0.25">
      <c r="A3364" t="s">
        <v>8</v>
      </c>
      <c r="B3364" t="s">
        <v>330</v>
      </c>
      <c r="C3364" t="s">
        <v>9</v>
      </c>
      <c r="D3364" t="s">
        <v>331</v>
      </c>
      <c r="E3364" t="s">
        <v>232</v>
      </c>
      <c r="F3364" t="s">
        <v>9</v>
      </c>
      <c r="G3364" t="s">
        <v>9</v>
      </c>
      <c r="H3364" s="1">
        <v>820</v>
      </c>
      <c r="I3364" s="1">
        <v>820</v>
      </c>
      <c r="J3364" s="1">
        <v>1</v>
      </c>
      <c r="K3364" s="1">
        <v>1</v>
      </c>
      <c r="L3364" t="s">
        <v>9</v>
      </c>
      <c r="M3364" t="s">
        <v>9</v>
      </c>
      <c r="N3364" t="s">
        <v>357</v>
      </c>
    </row>
    <row r="3365" spans="1:14" x14ac:dyDescent="0.25">
      <c r="A3365" t="s">
        <v>8</v>
      </c>
      <c r="B3365" t="s">
        <v>330</v>
      </c>
      <c r="C3365" t="s">
        <v>9</v>
      </c>
      <c r="D3365" t="s">
        <v>331</v>
      </c>
      <c r="E3365" t="s">
        <v>168</v>
      </c>
      <c r="F3365" t="s">
        <v>274</v>
      </c>
      <c r="G3365" t="s">
        <v>9</v>
      </c>
      <c r="H3365" s="1">
        <v>145</v>
      </c>
      <c r="I3365" s="1">
        <v>145</v>
      </c>
      <c r="J3365" s="1">
        <v>0.17826617826617799</v>
      </c>
      <c r="K3365" s="1">
        <v>0.17826617826617799</v>
      </c>
      <c r="L3365" t="s">
        <v>9</v>
      </c>
      <c r="M3365" t="s">
        <v>9</v>
      </c>
      <c r="N3365" t="s">
        <v>357</v>
      </c>
    </row>
    <row r="3366" spans="1:14" x14ac:dyDescent="0.25">
      <c r="A3366" t="s">
        <v>8</v>
      </c>
      <c r="B3366" t="s">
        <v>330</v>
      </c>
      <c r="C3366" t="s">
        <v>9</v>
      </c>
      <c r="D3366" t="s">
        <v>331</v>
      </c>
      <c r="E3366" t="s">
        <v>166</v>
      </c>
      <c r="F3366" t="s">
        <v>254</v>
      </c>
      <c r="G3366" t="s">
        <v>9</v>
      </c>
      <c r="H3366" s="1">
        <v>-1</v>
      </c>
      <c r="I3366" s="1">
        <v>0</v>
      </c>
      <c r="J3366" s="1">
        <v>-0.01</v>
      </c>
      <c r="K3366" s="1">
        <v>0</v>
      </c>
      <c r="L3366" t="s">
        <v>9</v>
      </c>
      <c r="M3366" t="s">
        <v>9</v>
      </c>
      <c r="N3366" t="s">
        <v>357</v>
      </c>
    </row>
    <row r="3367" spans="1:14" x14ac:dyDescent="0.25">
      <c r="A3367" t="s">
        <v>8</v>
      </c>
      <c r="B3367" t="s">
        <v>330</v>
      </c>
      <c r="C3367" t="s">
        <v>9</v>
      </c>
      <c r="D3367" t="s">
        <v>331</v>
      </c>
      <c r="E3367" t="s">
        <v>257</v>
      </c>
      <c r="F3367" t="s">
        <v>258</v>
      </c>
      <c r="G3367" t="s">
        <v>9</v>
      </c>
      <c r="H3367" s="1">
        <v>60</v>
      </c>
      <c r="I3367" s="1">
        <v>60</v>
      </c>
      <c r="J3367" s="1">
        <v>7.0818070818070802E-2</v>
      </c>
      <c r="K3367" s="1">
        <v>7.0818070818070802E-2</v>
      </c>
      <c r="L3367" t="s">
        <v>9</v>
      </c>
      <c r="M3367" t="s">
        <v>9</v>
      </c>
      <c r="N3367" t="s">
        <v>357</v>
      </c>
    </row>
    <row r="3368" spans="1:14" x14ac:dyDescent="0.25">
      <c r="A3368" t="s">
        <v>8</v>
      </c>
      <c r="B3368" t="s">
        <v>330</v>
      </c>
      <c r="C3368" t="s">
        <v>9</v>
      </c>
      <c r="D3368" t="s">
        <v>331</v>
      </c>
      <c r="E3368" t="s">
        <v>180</v>
      </c>
      <c r="F3368" t="s">
        <v>219</v>
      </c>
      <c r="G3368" t="s">
        <v>216</v>
      </c>
      <c r="H3368" s="1">
        <v>330</v>
      </c>
      <c r="I3368" s="1">
        <v>330</v>
      </c>
      <c r="J3368" s="1">
        <v>0.401709401709402</v>
      </c>
      <c r="K3368" s="1">
        <v>0.401709401709402</v>
      </c>
      <c r="L3368" t="s">
        <v>9</v>
      </c>
      <c r="M3368" t="s">
        <v>9</v>
      </c>
      <c r="N3368" t="s">
        <v>357</v>
      </c>
    </row>
    <row r="3369" spans="1:14" x14ac:dyDescent="0.25">
      <c r="A3369" t="s">
        <v>8</v>
      </c>
      <c r="B3369" t="s">
        <v>330</v>
      </c>
      <c r="C3369" t="s">
        <v>9</v>
      </c>
      <c r="D3369" t="s">
        <v>331</v>
      </c>
      <c r="E3369" t="s">
        <v>166</v>
      </c>
      <c r="F3369" t="s">
        <v>253</v>
      </c>
      <c r="G3369" t="s">
        <v>9</v>
      </c>
      <c r="H3369" s="1">
        <v>-1</v>
      </c>
      <c r="I3369">
        <v>0</v>
      </c>
      <c r="J3369">
        <v>-0.01</v>
      </c>
      <c r="K3369">
        <v>0</v>
      </c>
      <c r="L3369" t="s">
        <v>9</v>
      </c>
      <c r="M3369" t="s">
        <v>9</v>
      </c>
      <c r="N3369" t="s">
        <v>357</v>
      </c>
    </row>
    <row r="3370" spans="1:14" x14ac:dyDescent="0.25">
      <c r="A3370" t="s">
        <v>8</v>
      </c>
      <c r="B3370" t="s">
        <v>330</v>
      </c>
      <c r="C3370" t="s">
        <v>9</v>
      </c>
      <c r="D3370" t="s">
        <v>331</v>
      </c>
      <c r="E3370" t="s">
        <v>172</v>
      </c>
      <c r="F3370" t="s">
        <v>9</v>
      </c>
      <c r="G3370" t="s">
        <v>9</v>
      </c>
      <c r="H3370" s="1" t="s">
        <v>9</v>
      </c>
      <c r="I3370" s="1" t="s">
        <v>9</v>
      </c>
      <c r="J3370" s="1" t="s">
        <v>9</v>
      </c>
      <c r="K3370" s="1" t="s">
        <v>9</v>
      </c>
      <c r="L3370">
        <v>-1</v>
      </c>
      <c r="M3370">
        <v>-1</v>
      </c>
      <c r="N3370" t="s">
        <v>357</v>
      </c>
    </row>
    <row r="3371" spans="1:14" x14ac:dyDescent="0.25">
      <c r="A3371" t="s">
        <v>8</v>
      </c>
      <c r="B3371" t="s">
        <v>330</v>
      </c>
      <c r="C3371" t="s">
        <v>9</v>
      </c>
      <c r="D3371" t="s">
        <v>331</v>
      </c>
      <c r="E3371" t="s">
        <v>353</v>
      </c>
      <c r="F3371" t="s">
        <v>14</v>
      </c>
      <c r="G3371" t="s">
        <v>9</v>
      </c>
      <c r="H3371" s="1">
        <v>-1</v>
      </c>
      <c r="I3371" s="1">
        <v>0</v>
      </c>
      <c r="J3371" s="1">
        <v>-0.01</v>
      </c>
      <c r="K3371" s="1">
        <v>0</v>
      </c>
      <c r="L3371" t="s">
        <v>9</v>
      </c>
      <c r="M3371" t="s">
        <v>9</v>
      </c>
      <c r="N3371" t="s">
        <v>357</v>
      </c>
    </row>
    <row r="3372" spans="1:14" x14ac:dyDescent="0.25">
      <c r="A3372" t="s">
        <v>8</v>
      </c>
      <c r="B3372" t="s">
        <v>330</v>
      </c>
      <c r="C3372" t="s">
        <v>9</v>
      </c>
      <c r="D3372" t="s">
        <v>331</v>
      </c>
      <c r="E3372" t="s">
        <v>229</v>
      </c>
      <c r="F3372" t="s">
        <v>230</v>
      </c>
      <c r="G3372" t="s">
        <v>9</v>
      </c>
      <c r="H3372" s="1">
        <v>-1</v>
      </c>
      <c r="I3372" s="1">
        <v>0</v>
      </c>
      <c r="J3372" s="1">
        <v>-0.01</v>
      </c>
      <c r="K3372" s="1">
        <v>0</v>
      </c>
      <c r="L3372" t="s">
        <v>9</v>
      </c>
      <c r="M3372" t="s">
        <v>9</v>
      </c>
      <c r="N3372" t="s">
        <v>357</v>
      </c>
    </row>
    <row r="3373" spans="1:14" x14ac:dyDescent="0.25">
      <c r="A3373" t="s">
        <v>8</v>
      </c>
      <c r="B3373" t="s">
        <v>330</v>
      </c>
      <c r="C3373" t="s">
        <v>9</v>
      </c>
      <c r="D3373" t="s">
        <v>331</v>
      </c>
      <c r="E3373" t="s">
        <v>353</v>
      </c>
      <c r="F3373" t="s">
        <v>16</v>
      </c>
      <c r="G3373" t="s">
        <v>9</v>
      </c>
      <c r="H3373" s="1">
        <v>-1</v>
      </c>
      <c r="I3373" s="1">
        <v>0</v>
      </c>
      <c r="J3373" s="1">
        <v>-0.01</v>
      </c>
      <c r="K3373" s="1">
        <v>0</v>
      </c>
      <c r="L3373" t="s">
        <v>9</v>
      </c>
      <c r="M3373" t="s">
        <v>9</v>
      </c>
      <c r="N3373" t="s">
        <v>357</v>
      </c>
    </row>
    <row r="3374" spans="1:14" x14ac:dyDescent="0.25">
      <c r="A3374" t="s">
        <v>8</v>
      </c>
      <c r="B3374" t="s">
        <v>330</v>
      </c>
      <c r="C3374" t="s">
        <v>9</v>
      </c>
      <c r="D3374" t="s">
        <v>331</v>
      </c>
      <c r="E3374" t="s">
        <v>257</v>
      </c>
      <c r="F3374" t="s">
        <v>280</v>
      </c>
      <c r="G3374" t="s">
        <v>9</v>
      </c>
      <c r="H3374" s="1">
        <v>5</v>
      </c>
      <c r="I3374" s="1">
        <v>5</v>
      </c>
      <c r="J3374" s="1">
        <v>7.3260073260073303E-3</v>
      </c>
      <c r="K3374" s="1">
        <v>7.3260073260073303E-3</v>
      </c>
      <c r="L3374" t="s">
        <v>9</v>
      </c>
      <c r="M3374" t="s">
        <v>9</v>
      </c>
      <c r="N3374" t="s">
        <v>357</v>
      </c>
    </row>
    <row r="3375" spans="1:14" x14ac:dyDescent="0.25">
      <c r="A3375" t="s">
        <v>8</v>
      </c>
      <c r="B3375" t="s">
        <v>330</v>
      </c>
      <c r="C3375" t="s">
        <v>9</v>
      </c>
      <c r="D3375" t="s">
        <v>331</v>
      </c>
      <c r="E3375" t="s">
        <v>257</v>
      </c>
      <c r="F3375" t="s">
        <v>260</v>
      </c>
      <c r="G3375" t="s">
        <v>9</v>
      </c>
      <c r="H3375" s="1">
        <v>295</v>
      </c>
      <c r="I3375" s="1">
        <v>295</v>
      </c>
      <c r="J3375" s="1">
        <v>0.35897435897435898</v>
      </c>
      <c r="K3375" s="1">
        <v>0.35897435897435898</v>
      </c>
      <c r="L3375" t="s">
        <v>9</v>
      </c>
      <c r="M3375" t="s">
        <v>9</v>
      </c>
      <c r="N3375" t="s">
        <v>357</v>
      </c>
    </row>
    <row r="3376" spans="1:14" x14ac:dyDescent="0.25">
      <c r="A3376" t="s">
        <v>8</v>
      </c>
      <c r="B3376" t="s">
        <v>330</v>
      </c>
      <c r="C3376" t="s">
        <v>9</v>
      </c>
      <c r="D3376" t="s">
        <v>331</v>
      </c>
      <c r="E3376" t="s">
        <v>166</v>
      </c>
      <c r="F3376" t="s">
        <v>170</v>
      </c>
      <c r="G3376" t="s">
        <v>9</v>
      </c>
      <c r="H3376" s="1">
        <v>-1</v>
      </c>
      <c r="I3376" s="1">
        <v>0</v>
      </c>
      <c r="J3376" s="1">
        <v>-0.01</v>
      </c>
      <c r="K3376" s="1">
        <v>0</v>
      </c>
      <c r="L3376" t="s">
        <v>9</v>
      </c>
      <c r="M3376" t="s">
        <v>9</v>
      </c>
      <c r="N3376" t="s">
        <v>357</v>
      </c>
    </row>
    <row r="3377" spans="1:14" x14ac:dyDescent="0.25">
      <c r="A3377" t="s">
        <v>8</v>
      </c>
      <c r="B3377" t="s">
        <v>330</v>
      </c>
      <c r="C3377" t="s">
        <v>9</v>
      </c>
      <c r="D3377" t="s">
        <v>331</v>
      </c>
      <c r="E3377" t="s">
        <v>229</v>
      </c>
      <c r="F3377" t="s">
        <v>248</v>
      </c>
      <c r="G3377" t="s">
        <v>9</v>
      </c>
      <c r="H3377" s="1">
        <v>-1</v>
      </c>
      <c r="I3377" s="1">
        <v>0</v>
      </c>
      <c r="J3377" s="1">
        <v>-0.01</v>
      </c>
      <c r="K3377" s="1">
        <v>0</v>
      </c>
      <c r="L3377" t="s">
        <v>9</v>
      </c>
      <c r="M3377" t="s">
        <v>9</v>
      </c>
      <c r="N3377" t="s">
        <v>357</v>
      </c>
    </row>
    <row r="3378" spans="1:14" x14ac:dyDescent="0.25">
      <c r="A3378" t="s">
        <v>8</v>
      </c>
      <c r="B3378" t="s">
        <v>330</v>
      </c>
      <c r="C3378" t="s">
        <v>9</v>
      </c>
      <c r="D3378" t="s">
        <v>331</v>
      </c>
      <c r="E3378" t="s">
        <v>165</v>
      </c>
      <c r="F3378" t="s">
        <v>9</v>
      </c>
      <c r="G3378" t="s">
        <v>9</v>
      </c>
      <c r="H3378" s="1" t="s">
        <v>9</v>
      </c>
      <c r="I3378" s="1" t="s">
        <v>9</v>
      </c>
      <c r="J3378" s="1" t="s">
        <v>9</v>
      </c>
      <c r="K3378" s="1" t="s">
        <v>9</v>
      </c>
      <c r="L3378">
        <v>31.56654</v>
      </c>
      <c r="M3378">
        <v>32</v>
      </c>
      <c r="N3378" t="s">
        <v>357</v>
      </c>
    </row>
    <row r="3379" spans="1:14" x14ac:dyDescent="0.25">
      <c r="A3379" t="s">
        <v>8</v>
      </c>
      <c r="B3379" t="s">
        <v>330</v>
      </c>
      <c r="C3379" t="s">
        <v>9</v>
      </c>
      <c r="D3379" t="s">
        <v>331</v>
      </c>
      <c r="E3379" t="s">
        <v>242</v>
      </c>
      <c r="F3379" t="s">
        <v>238</v>
      </c>
      <c r="G3379" t="s">
        <v>9</v>
      </c>
      <c r="H3379" s="1">
        <v>-1</v>
      </c>
      <c r="I3379" s="1">
        <v>0</v>
      </c>
      <c r="J3379" s="1">
        <v>-0.01</v>
      </c>
      <c r="K3379" s="1">
        <v>0</v>
      </c>
      <c r="L3379" t="s">
        <v>9</v>
      </c>
      <c r="M3379" t="s">
        <v>9</v>
      </c>
      <c r="N3379" t="s">
        <v>357</v>
      </c>
    </row>
    <row r="3380" spans="1:14" x14ac:dyDescent="0.25">
      <c r="A3380" t="s">
        <v>8</v>
      </c>
      <c r="B3380" t="s">
        <v>330</v>
      </c>
      <c r="C3380" t="s">
        <v>9</v>
      </c>
      <c r="D3380" t="s">
        <v>331</v>
      </c>
      <c r="E3380" t="s">
        <v>166</v>
      </c>
      <c r="F3380" t="s">
        <v>167</v>
      </c>
      <c r="G3380" t="s">
        <v>9</v>
      </c>
      <c r="H3380" s="1">
        <v>-1</v>
      </c>
      <c r="I3380" s="1">
        <v>0</v>
      </c>
      <c r="J3380" s="1">
        <v>-0.01</v>
      </c>
      <c r="K3380" s="1">
        <v>0</v>
      </c>
      <c r="L3380" t="s">
        <v>9</v>
      </c>
      <c r="M3380" t="s">
        <v>9</v>
      </c>
      <c r="N3380" t="s">
        <v>357</v>
      </c>
    </row>
    <row r="3381" spans="1:14" x14ac:dyDescent="0.25">
      <c r="A3381" t="s">
        <v>8</v>
      </c>
      <c r="B3381" t="s">
        <v>330</v>
      </c>
      <c r="C3381" t="s">
        <v>9</v>
      </c>
      <c r="D3381" t="s">
        <v>331</v>
      </c>
      <c r="E3381" t="s">
        <v>257</v>
      </c>
      <c r="F3381" t="s">
        <v>262</v>
      </c>
      <c r="G3381" t="s">
        <v>9</v>
      </c>
      <c r="H3381" s="1">
        <v>60</v>
      </c>
      <c r="I3381" s="1">
        <v>60</v>
      </c>
      <c r="J3381" s="1">
        <v>7.0818070818070802E-2</v>
      </c>
      <c r="K3381" s="1">
        <v>7.0818070818070802E-2</v>
      </c>
      <c r="L3381" t="s">
        <v>9</v>
      </c>
      <c r="M3381" t="s">
        <v>9</v>
      </c>
      <c r="N3381" t="s">
        <v>357</v>
      </c>
    </row>
    <row r="3382" spans="1:14" x14ac:dyDescent="0.25">
      <c r="A3382" t="s">
        <v>8</v>
      </c>
      <c r="B3382" t="s">
        <v>330</v>
      </c>
      <c r="C3382" t="s">
        <v>9</v>
      </c>
      <c r="D3382" t="s">
        <v>331</v>
      </c>
      <c r="E3382" t="s">
        <v>353</v>
      </c>
      <c r="F3382" t="s">
        <v>15</v>
      </c>
      <c r="G3382" t="s">
        <v>9</v>
      </c>
      <c r="H3382" s="1">
        <v>-1</v>
      </c>
      <c r="I3382" s="1">
        <v>0</v>
      </c>
      <c r="J3382" s="1">
        <v>-0.01</v>
      </c>
      <c r="K3382" s="1">
        <v>0</v>
      </c>
      <c r="L3382" t="s">
        <v>9</v>
      </c>
      <c r="M3382" t="s">
        <v>9</v>
      </c>
      <c r="N3382" t="s">
        <v>357</v>
      </c>
    </row>
    <row r="3383" spans="1:14" x14ac:dyDescent="0.25">
      <c r="A3383" t="s">
        <v>8</v>
      </c>
      <c r="B3383" t="s">
        <v>330</v>
      </c>
      <c r="C3383" t="s">
        <v>9</v>
      </c>
      <c r="D3383" t="s">
        <v>331</v>
      </c>
      <c r="E3383" t="s">
        <v>168</v>
      </c>
      <c r="F3383" t="s">
        <v>273</v>
      </c>
      <c r="G3383" t="s">
        <v>9</v>
      </c>
      <c r="H3383" s="1">
        <v>410</v>
      </c>
      <c r="I3383" s="1">
        <v>410</v>
      </c>
      <c r="J3383" s="1">
        <v>0.50305250305250304</v>
      </c>
      <c r="K3383" s="1">
        <v>0.50305250305250304</v>
      </c>
      <c r="L3383" t="s">
        <v>9</v>
      </c>
      <c r="M3383" t="s">
        <v>9</v>
      </c>
      <c r="N3383" t="s">
        <v>357</v>
      </c>
    </row>
    <row r="3384" spans="1:14" x14ac:dyDescent="0.25">
      <c r="A3384" t="s">
        <v>8</v>
      </c>
      <c r="B3384" t="s">
        <v>330</v>
      </c>
      <c r="C3384" t="s">
        <v>9</v>
      </c>
      <c r="D3384" t="s">
        <v>331</v>
      </c>
      <c r="E3384" t="s">
        <v>180</v>
      </c>
      <c r="F3384" t="s">
        <v>228</v>
      </c>
      <c r="G3384" t="s">
        <v>228</v>
      </c>
      <c r="H3384">
        <v>-1</v>
      </c>
      <c r="I3384">
        <v>0</v>
      </c>
      <c r="J3384">
        <v>-0.01</v>
      </c>
      <c r="K3384">
        <v>0</v>
      </c>
      <c r="L3384" s="1" t="s">
        <v>9</v>
      </c>
      <c r="M3384" s="1" t="s">
        <v>9</v>
      </c>
      <c r="N3384" t="s">
        <v>357</v>
      </c>
    </row>
    <row r="3385" spans="1:14" x14ac:dyDescent="0.25">
      <c r="A3385" t="s">
        <v>8</v>
      </c>
      <c r="B3385" t="s">
        <v>330</v>
      </c>
      <c r="C3385" t="s">
        <v>9</v>
      </c>
      <c r="D3385" t="s">
        <v>331</v>
      </c>
      <c r="E3385" t="s">
        <v>257</v>
      </c>
      <c r="F3385" t="s">
        <v>261</v>
      </c>
      <c r="G3385" t="s">
        <v>9</v>
      </c>
      <c r="H3385">
        <v>180</v>
      </c>
      <c r="I3385">
        <v>180</v>
      </c>
      <c r="J3385">
        <v>0.21733821733821701</v>
      </c>
      <c r="K3385">
        <v>0.21733821733821701</v>
      </c>
      <c r="L3385" s="1" t="s">
        <v>9</v>
      </c>
      <c r="M3385" s="1" t="s">
        <v>9</v>
      </c>
      <c r="N3385" t="s">
        <v>357</v>
      </c>
    </row>
    <row r="3386" spans="1:14" x14ac:dyDescent="0.25">
      <c r="A3386" t="s">
        <v>8</v>
      </c>
      <c r="B3386" t="s">
        <v>330</v>
      </c>
      <c r="C3386" t="s">
        <v>9</v>
      </c>
      <c r="D3386" t="s">
        <v>331</v>
      </c>
      <c r="E3386" t="s">
        <v>257</v>
      </c>
      <c r="F3386" t="s">
        <v>228</v>
      </c>
      <c r="G3386" t="s">
        <v>9</v>
      </c>
      <c r="H3386" s="1">
        <v>-1</v>
      </c>
      <c r="I3386" s="1">
        <v>0</v>
      </c>
      <c r="J3386" s="1">
        <v>-0.01</v>
      </c>
      <c r="K3386" s="1">
        <v>0</v>
      </c>
      <c r="L3386" t="s">
        <v>9</v>
      </c>
      <c r="M3386" t="s">
        <v>9</v>
      </c>
      <c r="N3386" t="s">
        <v>357</v>
      </c>
    </row>
    <row r="3387" spans="1:14" x14ac:dyDescent="0.25">
      <c r="A3387" t="s">
        <v>8</v>
      </c>
      <c r="B3387" t="s">
        <v>330</v>
      </c>
      <c r="C3387" t="s">
        <v>9</v>
      </c>
      <c r="D3387" t="s">
        <v>331</v>
      </c>
      <c r="E3387" t="s">
        <v>166</v>
      </c>
      <c r="F3387" t="s">
        <v>252</v>
      </c>
      <c r="G3387" t="s">
        <v>9</v>
      </c>
      <c r="H3387" s="1">
        <v>-1</v>
      </c>
      <c r="I3387" s="1">
        <v>0</v>
      </c>
      <c r="J3387" s="1">
        <v>-0.01</v>
      </c>
      <c r="K3387" s="1">
        <v>0</v>
      </c>
      <c r="L3387" t="s">
        <v>9</v>
      </c>
      <c r="M3387" t="s">
        <v>9</v>
      </c>
      <c r="N3387" t="s">
        <v>357</v>
      </c>
    </row>
    <row r="3388" spans="1:14" x14ac:dyDescent="0.25">
      <c r="A3388" t="s">
        <v>8</v>
      </c>
      <c r="B3388" t="s">
        <v>330</v>
      </c>
      <c r="C3388" t="s">
        <v>9</v>
      </c>
      <c r="D3388" t="s">
        <v>331</v>
      </c>
      <c r="E3388" t="s">
        <v>257</v>
      </c>
      <c r="F3388" t="s">
        <v>340</v>
      </c>
      <c r="G3388" t="s">
        <v>9</v>
      </c>
      <c r="H3388" s="1">
        <v>20</v>
      </c>
      <c r="I3388" s="1">
        <v>20</v>
      </c>
      <c r="J3388" s="1">
        <v>2.1978021978022001E-2</v>
      </c>
      <c r="K3388" s="1">
        <v>2.1978021978022001E-2</v>
      </c>
      <c r="L3388" t="s">
        <v>9</v>
      </c>
      <c r="M3388" t="s">
        <v>9</v>
      </c>
      <c r="N3388" t="s">
        <v>357</v>
      </c>
    </row>
    <row r="3389" spans="1:14" x14ac:dyDescent="0.25">
      <c r="A3389" t="s">
        <v>8</v>
      </c>
      <c r="B3389" t="s">
        <v>330</v>
      </c>
      <c r="C3389" t="s">
        <v>9</v>
      </c>
      <c r="D3389" t="s">
        <v>331</v>
      </c>
      <c r="E3389" t="s">
        <v>10</v>
      </c>
      <c r="F3389" t="s">
        <v>240</v>
      </c>
      <c r="G3389" t="s">
        <v>9</v>
      </c>
      <c r="H3389" s="1">
        <v>1</v>
      </c>
      <c r="I3389" s="1" t="s">
        <v>9</v>
      </c>
      <c r="J3389" s="1" t="s">
        <v>9</v>
      </c>
      <c r="K3389" s="1" t="s">
        <v>9</v>
      </c>
      <c r="L3389" t="s">
        <v>9</v>
      </c>
      <c r="M3389" t="s">
        <v>9</v>
      </c>
      <c r="N3389" t="s">
        <v>357</v>
      </c>
    </row>
    <row r="3390" spans="1:14" x14ac:dyDescent="0.25">
      <c r="A3390" t="s">
        <v>8</v>
      </c>
      <c r="B3390" t="s">
        <v>116</v>
      </c>
      <c r="C3390" t="s">
        <v>9</v>
      </c>
      <c r="D3390" t="s">
        <v>151</v>
      </c>
      <c r="E3390" t="s">
        <v>257</v>
      </c>
      <c r="F3390" t="s">
        <v>258</v>
      </c>
      <c r="G3390" t="s">
        <v>9</v>
      </c>
      <c r="H3390" s="1">
        <v>80</v>
      </c>
      <c r="I3390" s="1">
        <v>80</v>
      </c>
      <c r="J3390" s="1">
        <v>0.16205533596837901</v>
      </c>
      <c r="K3390" s="1">
        <v>0.16205533596837901</v>
      </c>
      <c r="L3390" t="s">
        <v>9</v>
      </c>
      <c r="M3390" t="s">
        <v>9</v>
      </c>
      <c r="N3390" t="s">
        <v>357</v>
      </c>
    </row>
    <row r="3391" spans="1:14" x14ac:dyDescent="0.25">
      <c r="A3391" t="s">
        <v>8</v>
      </c>
      <c r="B3391" t="s">
        <v>116</v>
      </c>
      <c r="C3391" t="s">
        <v>9</v>
      </c>
      <c r="D3391" t="s">
        <v>151</v>
      </c>
      <c r="E3391" t="s">
        <v>353</v>
      </c>
      <c r="F3391" t="s">
        <v>15</v>
      </c>
      <c r="G3391" t="s">
        <v>9</v>
      </c>
      <c r="H3391" s="1">
        <v>110</v>
      </c>
      <c r="I3391" s="1">
        <v>110</v>
      </c>
      <c r="J3391" s="1">
        <v>0.21343873517786599</v>
      </c>
      <c r="K3391" s="1">
        <v>0.21343873517786599</v>
      </c>
      <c r="L3391" t="s">
        <v>9</v>
      </c>
      <c r="M3391" t="s">
        <v>9</v>
      </c>
      <c r="N3391" t="s">
        <v>357</v>
      </c>
    </row>
    <row r="3392" spans="1:14" x14ac:dyDescent="0.25">
      <c r="A3392" t="s">
        <v>8</v>
      </c>
      <c r="B3392" t="s">
        <v>116</v>
      </c>
      <c r="C3392" t="s">
        <v>9</v>
      </c>
      <c r="D3392" t="s">
        <v>151</v>
      </c>
      <c r="E3392" t="s">
        <v>229</v>
      </c>
      <c r="F3392" t="s">
        <v>248</v>
      </c>
      <c r="G3392" t="s">
        <v>9</v>
      </c>
      <c r="H3392" s="1">
        <v>-1</v>
      </c>
      <c r="I3392" s="1">
        <v>0</v>
      </c>
      <c r="J3392" s="1">
        <v>-0.01</v>
      </c>
      <c r="K3392" s="1">
        <v>0</v>
      </c>
      <c r="L3392" t="s">
        <v>9</v>
      </c>
      <c r="M3392" t="s">
        <v>9</v>
      </c>
      <c r="N3392" t="s">
        <v>357</v>
      </c>
    </row>
    <row r="3393" spans="1:14" x14ac:dyDescent="0.25">
      <c r="A3393" t="s">
        <v>8</v>
      </c>
      <c r="B3393" t="s">
        <v>116</v>
      </c>
      <c r="C3393" t="s">
        <v>9</v>
      </c>
      <c r="D3393" t="s">
        <v>151</v>
      </c>
      <c r="E3393" t="s">
        <v>166</v>
      </c>
      <c r="F3393" t="s">
        <v>171</v>
      </c>
      <c r="G3393" t="s">
        <v>9</v>
      </c>
      <c r="H3393" s="1">
        <v>-1</v>
      </c>
      <c r="I3393">
        <v>0</v>
      </c>
      <c r="J3393">
        <v>-0.01</v>
      </c>
      <c r="K3393">
        <v>0</v>
      </c>
      <c r="L3393" t="s">
        <v>9</v>
      </c>
      <c r="M3393" t="s">
        <v>9</v>
      </c>
      <c r="N3393" t="s">
        <v>357</v>
      </c>
    </row>
    <row r="3394" spans="1:14" x14ac:dyDescent="0.25">
      <c r="A3394" t="s">
        <v>8</v>
      </c>
      <c r="B3394" t="s">
        <v>116</v>
      </c>
      <c r="C3394" t="s">
        <v>9</v>
      </c>
      <c r="D3394" t="s">
        <v>151</v>
      </c>
      <c r="E3394" t="s">
        <v>10</v>
      </c>
      <c r="F3394" t="s">
        <v>240</v>
      </c>
      <c r="G3394" t="s">
        <v>9</v>
      </c>
      <c r="H3394" s="1">
        <v>1</v>
      </c>
      <c r="I3394" s="1" t="s">
        <v>9</v>
      </c>
      <c r="J3394" s="1" t="s">
        <v>9</v>
      </c>
      <c r="K3394" s="1" t="s">
        <v>9</v>
      </c>
      <c r="L3394" t="s">
        <v>9</v>
      </c>
      <c r="M3394" t="s">
        <v>9</v>
      </c>
      <c r="N3394" t="s">
        <v>357</v>
      </c>
    </row>
    <row r="3395" spans="1:14" x14ac:dyDescent="0.25">
      <c r="A3395" t="s">
        <v>8</v>
      </c>
      <c r="B3395" t="s">
        <v>116</v>
      </c>
      <c r="C3395" t="s">
        <v>9</v>
      </c>
      <c r="D3395" t="s">
        <v>151</v>
      </c>
      <c r="E3395" t="s">
        <v>257</v>
      </c>
      <c r="F3395" t="s">
        <v>259</v>
      </c>
      <c r="G3395" t="s">
        <v>9</v>
      </c>
      <c r="H3395" s="1">
        <v>135</v>
      </c>
      <c r="I3395" s="1">
        <v>135</v>
      </c>
      <c r="J3395" s="1">
        <v>0.26482213438735203</v>
      </c>
      <c r="K3395" s="1">
        <v>0.26482213438735203</v>
      </c>
      <c r="L3395" t="s">
        <v>9</v>
      </c>
      <c r="M3395" t="s">
        <v>9</v>
      </c>
      <c r="N3395" t="s">
        <v>357</v>
      </c>
    </row>
    <row r="3396" spans="1:14" x14ac:dyDescent="0.25">
      <c r="A3396" t="s">
        <v>8</v>
      </c>
      <c r="B3396" t="s">
        <v>116</v>
      </c>
      <c r="C3396" t="s">
        <v>9</v>
      </c>
      <c r="D3396" t="s">
        <v>151</v>
      </c>
      <c r="E3396" t="s">
        <v>353</v>
      </c>
      <c r="F3396" t="s">
        <v>14</v>
      </c>
      <c r="G3396" t="s">
        <v>9</v>
      </c>
      <c r="H3396" s="1">
        <v>205</v>
      </c>
      <c r="I3396" s="1">
        <v>205</v>
      </c>
      <c r="J3396" s="1">
        <v>0.405138339920949</v>
      </c>
      <c r="K3396" s="1">
        <v>0.405138339920949</v>
      </c>
      <c r="L3396" t="s">
        <v>9</v>
      </c>
      <c r="M3396" t="s">
        <v>9</v>
      </c>
      <c r="N3396" t="s">
        <v>357</v>
      </c>
    </row>
    <row r="3397" spans="1:14" x14ac:dyDescent="0.25">
      <c r="A3397" t="s">
        <v>8</v>
      </c>
      <c r="B3397" t="s">
        <v>116</v>
      </c>
      <c r="C3397" t="s">
        <v>9</v>
      </c>
      <c r="D3397" t="s">
        <v>151</v>
      </c>
      <c r="E3397" t="s">
        <v>257</v>
      </c>
      <c r="F3397" t="s">
        <v>261</v>
      </c>
      <c r="G3397" t="s">
        <v>9</v>
      </c>
      <c r="H3397" s="1">
        <v>95</v>
      </c>
      <c r="I3397" s="1">
        <v>95</v>
      </c>
      <c r="J3397" s="1">
        <v>0.19169960474308301</v>
      </c>
      <c r="K3397" s="1">
        <v>0.19169960474308301</v>
      </c>
      <c r="L3397" t="s">
        <v>9</v>
      </c>
      <c r="M3397" t="s">
        <v>9</v>
      </c>
      <c r="N3397" t="s">
        <v>357</v>
      </c>
    </row>
    <row r="3398" spans="1:14" x14ac:dyDescent="0.25">
      <c r="A3398" t="s">
        <v>8</v>
      </c>
      <c r="B3398" t="s">
        <v>116</v>
      </c>
      <c r="C3398" t="s">
        <v>9</v>
      </c>
      <c r="D3398" t="s">
        <v>151</v>
      </c>
      <c r="E3398" t="s">
        <v>353</v>
      </c>
      <c r="F3398" t="s">
        <v>16</v>
      </c>
      <c r="G3398" t="s">
        <v>9</v>
      </c>
      <c r="H3398" s="1">
        <v>15</v>
      </c>
      <c r="I3398" s="1">
        <v>15</v>
      </c>
      <c r="J3398" s="1">
        <v>2.5691699604743101E-2</v>
      </c>
      <c r="K3398" s="1">
        <v>2.5691699604743101E-2</v>
      </c>
      <c r="L3398" t="s">
        <v>9</v>
      </c>
      <c r="M3398" t="s">
        <v>9</v>
      </c>
      <c r="N3398" t="s">
        <v>357</v>
      </c>
    </row>
    <row r="3399" spans="1:14" x14ac:dyDescent="0.25">
      <c r="A3399" t="s">
        <v>8</v>
      </c>
      <c r="B3399" t="s">
        <v>116</v>
      </c>
      <c r="C3399" t="s">
        <v>9</v>
      </c>
      <c r="D3399" t="s">
        <v>151</v>
      </c>
      <c r="E3399" t="s">
        <v>242</v>
      </c>
      <c r="F3399" t="s">
        <v>248</v>
      </c>
      <c r="G3399" t="s">
        <v>9</v>
      </c>
      <c r="H3399" s="1">
        <v>-1</v>
      </c>
      <c r="I3399" s="1">
        <v>0</v>
      </c>
      <c r="J3399" s="1">
        <v>-0.01</v>
      </c>
      <c r="K3399" s="1">
        <v>0</v>
      </c>
      <c r="L3399" t="s">
        <v>9</v>
      </c>
      <c r="M3399" t="s">
        <v>9</v>
      </c>
      <c r="N3399" t="s">
        <v>357</v>
      </c>
    </row>
    <row r="3400" spans="1:14" x14ac:dyDescent="0.25">
      <c r="A3400" t="s">
        <v>8</v>
      </c>
      <c r="B3400" t="s">
        <v>116</v>
      </c>
      <c r="C3400" t="s">
        <v>9</v>
      </c>
      <c r="D3400" t="s">
        <v>151</v>
      </c>
      <c r="E3400" t="s">
        <v>166</v>
      </c>
      <c r="F3400" t="s">
        <v>170</v>
      </c>
      <c r="G3400" t="s">
        <v>9</v>
      </c>
      <c r="H3400" s="1">
        <v>-1</v>
      </c>
      <c r="I3400" s="1">
        <v>0</v>
      </c>
      <c r="J3400" s="1">
        <v>-0.01</v>
      </c>
      <c r="K3400" s="1">
        <v>0</v>
      </c>
      <c r="L3400" t="s">
        <v>9</v>
      </c>
      <c r="M3400" t="s">
        <v>9</v>
      </c>
      <c r="N3400" t="s">
        <v>357</v>
      </c>
    </row>
    <row r="3401" spans="1:14" x14ac:dyDescent="0.25">
      <c r="A3401" t="s">
        <v>8</v>
      </c>
      <c r="B3401" t="s">
        <v>116</v>
      </c>
      <c r="C3401" t="s">
        <v>9</v>
      </c>
      <c r="D3401" t="s">
        <v>151</v>
      </c>
      <c r="E3401" t="s">
        <v>166</v>
      </c>
      <c r="F3401" t="s">
        <v>248</v>
      </c>
      <c r="G3401" t="s">
        <v>9</v>
      </c>
      <c r="H3401" s="1">
        <v>-1</v>
      </c>
      <c r="I3401" s="1">
        <v>0</v>
      </c>
      <c r="J3401" s="1">
        <v>-0.01</v>
      </c>
      <c r="K3401" s="1">
        <v>0</v>
      </c>
      <c r="L3401" t="s">
        <v>9</v>
      </c>
      <c r="M3401" t="s">
        <v>9</v>
      </c>
      <c r="N3401" t="s">
        <v>357</v>
      </c>
    </row>
    <row r="3402" spans="1:14" x14ac:dyDescent="0.25">
      <c r="A3402" t="s">
        <v>8</v>
      </c>
      <c r="B3402" t="s">
        <v>116</v>
      </c>
      <c r="C3402" t="s">
        <v>9</v>
      </c>
      <c r="D3402" t="s">
        <v>151</v>
      </c>
      <c r="E3402" t="s">
        <v>229</v>
      </c>
      <c r="F3402" t="s">
        <v>217</v>
      </c>
      <c r="G3402" t="s">
        <v>9</v>
      </c>
      <c r="H3402" s="1">
        <v>10</v>
      </c>
      <c r="I3402" s="1">
        <v>10</v>
      </c>
      <c r="J3402" s="1">
        <v>1.7786561264822101E-2</v>
      </c>
      <c r="K3402" s="1">
        <v>1.7786561264822101E-2</v>
      </c>
      <c r="L3402" t="s">
        <v>9</v>
      </c>
      <c r="M3402" t="s">
        <v>9</v>
      </c>
      <c r="N3402" t="s">
        <v>357</v>
      </c>
    </row>
    <row r="3403" spans="1:14" x14ac:dyDescent="0.25">
      <c r="A3403" t="s">
        <v>8</v>
      </c>
      <c r="B3403" t="s">
        <v>116</v>
      </c>
      <c r="C3403" t="s">
        <v>9</v>
      </c>
      <c r="D3403" t="s">
        <v>151</v>
      </c>
      <c r="E3403" t="s">
        <v>166</v>
      </c>
      <c r="F3403" t="s">
        <v>253</v>
      </c>
      <c r="G3403" t="s">
        <v>9</v>
      </c>
      <c r="H3403" s="1">
        <v>195</v>
      </c>
      <c r="I3403" s="1">
        <v>195</v>
      </c>
      <c r="J3403" s="1">
        <v>0.38932806324110703</v>
      </c>
      <c r="K3403" s="1">
        <v>0.38932806324110703</v>
      </c>
      <c r="L3403" t="s">
        <v>9</v>
      </c>
      <c r="M3403" t="s">
        <v>9</v>
      </c>
      <c r="N3403" t="s">
        <v>357</v>
      </c>
    </row>
    <row r="3404" spans="1:14" x14ac:dyDescent="0.25">
      <c r="A3404" t="s">
        <v>8</v>
      </c>
      <c r="B3404" t="s">
        <v>116</v>
      </c>
      <c r="C3404" t="s">
        <v>9</v>
      </c>
      <c r="D3404" t="s">
        <v>151</v>
      </c>
      <c r="E3404" t="s">
        <v>257</v>
      </c>
      <c r="F3404" t="s">
        <v>260</v>
      </c>
      <c r="G3404" t="s">
        <v>9</v>
      </c>
      <c r="H3404" s="1">
        <v>155</v>
      </c>
      <c r="I3404" s="1">
        <v>155</v>
      </c>
      <c r="J3404" s="1">
        <v>0.310276679841897</v>
      </c>
      <c r="K3404" s="1">
        <v>0.310276679841897</v>
      </c>
      <c r="L3404" t="s">
        <v>9</v>
      </c>
      <c r="M3404" t="s">
        <v>9</v>
      </c>
      <c r="N3404" t="s">
        <v>357</v>
      </c>
    </row>
    <row r="3405" spans="1:14" x14ac:dyDescent="0.25">
      <c r="A3405" t="s">
        <v>8</v>
      </c>
      <c r="B3405" t="s">
        <v>116</v>
      </c>
      <c r="C3405" t="s">
        <v>9</v>
      </c>
      <c r="D3405" t="s">
        <v>151</v>
      </c>
      <c r="E3405" t="s">
        <v>229</v>
      </c>
      <c r="F3405" t="s">
        <v>230</v>
      </c>
      <c r="G3405" t="s">
        <v>9</v>
      </c>
      <c r="H3405" s="1">
        <v>70</v>
      </c>
      <c r="I3405" s="1">
        <v>70</v>
      </c>
      <c r="J3405" s="1">
        <v>0.140316205533597</v>
      </c>
      <c r="K3405" s="1">
        <v>0.140316205533597</v>
      </c>
      <c r="L3405" t="s">
        <v>9</v>
      </c>
      <c r="M3405" t="s">
        <v>9</v>
      </c>
      <c r="N3405" t="s">
        <v>357</v>
      </c>
    </row>
    <row r="3406" spans="1:14" x14ac:dyDescent="0.25">
      <c r="A3406" t="s">
        <v>8</v>
      </c>
      <c r="B3406" t="s">
        <v>116</v>
      </c>
      <c r="C3406" t="s">
        <v>9</v>
      </c>
      <c r="D3406" t="s">
        <v>151</v>
      </c>
      <c r="E3406" t="s">
        <v>353</v>
      </c>
      <c r="F3406" t="s">
        <v>13</v>
      </c>
      <c r="G3406" t="s">
        <v>9</v>
      </c>
      <c r="H3406" s="1">
        <v>95</v>
      </c>
      <c r="I3406" s="1">
        <v>95</v>
      </c>
      <c r="J3406" s="1">
        <v>0.185770750988142</v>
      </c>
      <c r="K3406" s="1">
        <v>0.185770750988142</v>
      </c>
      <c r="L3406" t="s">
        <v>9</v>
      </c>
      <c r="M3406" t="s">
        <v>9</v>
      </c>
      <c r="N3406" t="s">
        <v>357</v>
      </c>
    </row>
    <row r="3407" spans="1:14" x14ac:dyDescent="0.25">
      <c r="A3407" t="s">
        <v>8</v>
      </c>
      <c r="B3407" t="s">
        <v>116</v>
      </c>
      <c r="C3407" t="s">
        <v>9</v>
      </c>
      <c r="D3407" t="s">
        <v>151</v>
      </c>
      <c r="E3407" t="s">
        <v>242</v>
      </c>
      <c r="F3407" t="s">
        <v>238</v>
      </c>
      <c r="G3407" t="s">
        <v>9</v>
      </c>
      <c r="H3407" s="1">
        <v>5</v>
      </c>
      <c r="I3407" s="1">
        <v>5</v>
      </c>
      <c r="J3407" s="1">
        <v>9.8814229249011894E-3</v>
      </c>
      <c r="K3407" s="1">
        <v>9.8814229249011894E-3</v>
      </c>
      <c r="L3407" t="s">
        <v>9</v>
      </c>
      <c r="M3407" t="s">
        <v>9</v>
      </c>
      <c r="N3407" t="s">
        <v>357</v>
      </c>
    </row>
    <row r="3408" spans="1:14" x14ac:dyDescent="0.25">
      <c r="A3408" t="s">
        <v>8</v>
      </c>
      <c r="B3408" t="s">
        <v>116</v>
      </c>
      <c r="C3408" t="s">
        <v>9</v>
      </c>
      <c r="D3408" t="s">
        <v>151</v>
      </c>
      <c r="E3408" t="s">
        <v>166</v>
      </c>
      <c r="F3408" t="s">
        <v>169</v>
      </c>
      <c r="G3408" t="s">
        <v>9</v>
      </c>
      <c r="H3408" s="1">
        <v>295</v>
      </c>
      <c r="I3408" s="1">
        <v>295</v>
      </c>
      <c r="J3408" s="1">
        <v>0.58300395256917004</v>
      </c>
      <c r="K3408" s="1">
        <v>0.58300395256917004</v>
      </c>
      <c r="L3408" t="s">
        <v>9</v>
      </c>
      <c r="M3408" t="s">
        <v>9</v>
      </c>
      <c r="N3408" t="s">
        <v>357</v>
      </c>
    </row>
    <row r="3409" spans="1:14" x14ac:dyDescent="0.25">
      <c r="A3409" t="s">
        <v>8</v>
      </c>
      <c r="B3409" t="s">
        <v>116</v>
      </c>
      <c r="C3409" t="s">
        <v>9</v>
      </c>
      <c r="D3409" t="s">
        <v>151</v>
      </c>
      <c r="E3409" t="s">
        <v>353</v>
      </c>
      <c r="F3409" t="s">
        <v>228</v>
      </c>
      <c r="G3409" t="s">
        <v>9</v>
      </c>
      <c r="H3409" s="1">
        <v>85</v>
      </c>
      <c r="I3409" s="1">
        <v>85</v>
      </c>
      <c r="J3409" s="1">
        <v>0.1699604743083</v>
      </c>
      <c r="K3409" s="1">
        <v>0.1699604743083</v>
      </c>
      <c r="L3409" t="s">
        <v>9</v>
      </c>
      <c r="M3409" t="s">
        <v>9</v>
      </c>
      <c r="N3409" t="s">
        <v>357</v>
      </c>
    </row>
    <row r="3410" spans="1:14" x14ac:dyDescent="0.25">
      <c r="A3410" t="s">
        <v>8</v>
      </c>
      <c r="B3410" t="s">
        <v>116</v>
      </c>
      <c r="C3410" t="s">
        <v>9</v>
      </c>
      <c r="D3410" t="s">
        <v>151</v>
      </c>
      <c r="E3410" t="s">
        <v>257</v>
      </c>
      <c r="F3410" t="s">
        <v>280</v>
      </c>
      <c r="G3410" t="s">
        <v>9</v>
      </c>
      <c r="H3410" s="1">
        <v>-1</v>
      </c>
      <c r="I3410" s="1">
        <v>0</v>
      </c>
      <c r="J3410" s="1">
        <v>-0.01</v>
      </c>
      <c r="K3410" s="1">
        <v>0</v>
      </c>
      <c r="L3410" t="s">
        <v>9</v>
      </c>
      <c r="M3410" t="s">
        <v>9</v>
      </c>
      <c r="N3410" t="s">
        <v>357</v>
      </c>
    </row>
    <row r="3411" spans="1:14" x14ac:dyDescent="0.25">
      <c r="A3411" t="s">
        <v>8</v>
      </c>
      <c r="B3411" t="s">
        <v>116</v>
      </c>
      <c r="C3411" t="s">
        <v>9</v>
      </c>
      <c r="D3411" t="s">
        <v>151</v>
      </c>
      <c r="E3411" t="s">
        <v>229</v>
      </c>
      <c r="F3411" t="s">
        <v>231</v>
      </c>
      <c r="G3411" t="s">
        <v>9</v>
      </c>
      <c r="H3411" s="1">
        <v>425</v>
      </c>
      <c r="I3411" s="1">
        <v>425</v>
      </c>
      <c r="J3411" s="1">
        <v>0.84189723320158105</v>
      </c>
      <c r="K3411" s="1">
        <v>0.84189723320158105</v>
      </c>
      <c r="L3411" t="s">
        <v>9</v>
      </c>
      <c r="M3411" t="s">
        <v>9</v>
      </c>
      <c r="N3411" t="s">
        <v>357</v>
      </c>
    </row>
    <row r="3412" spans="1:14" x14ac:dyDescent="0.25">
      <c r="A3412" t="s">
        <v>8</v>
      </c>
      <c r="B3412" t="s">
        <v>116</v>
      </c>
      <c r="C3412" t="s">
        <v>9</v>
      </c>
      <c r="D3412" t="s">
        <v>151</v>
      </c>
      <c r="E3412" t="s">
        <v>168</v>
      </c>
      <c r="F3412" t="s">
        <v>272</v>
      </c>
      <c r="G3412" t="s">
        <v>9</v>
      </c>
      <c r="H3412" s="1">
        <v>25</v>
      </c>
      <c r="I3412" s="1">
        <v>25</v>
      </c>
      <c r="J3412" s="1">
        <v>4.7430830039525702E-2</v>
      </c>
      <c r="K3412" s="1">
        <v>4.7430830039525702E-2</v>
      </c>
      <c r="L3412" t="s">
        <v>9</v>
      </c>
      <c r="M3412" t="s">
        <v>9</v>
      </c>
      <c r="N3412" t="s">
        <v>357</v>
      </c>
    </row>
    <row r="3413" spans="1:14" x14ac:dyDescent="0.25">
      <c r="A3413" t="s">
        <v>8</v>
      </c>
      <c r="B3413" t="s">
        <v>116</v>
      </c>
      <c r="C3413" t="s">
        <v>9</v>
      </c>
      <c r="D3413" t="s">
        <v>151</v>
      </c>
      <c r="E3413" t="s">
        <v>168</v>
      </c>
      <c r="F3413" t="s">
        <v>274</v>
      </c>
      <c r="G3413" t="s">
        <v>9</v>
      </c>
      <c r="H3413" s="1">
        <v>40</v>
      </c>
      <c r="I3413" s="1">
        <v>40</v>
      </c>
      <c r="J3413" s="1">
        <v>8.3003952569169995E-2</v>
      </c>
      <c r="K3413" s="1">
        <v>8.3003952569169995E-2</v>
      </c>
      <c r="L3413" t="s">
        <v>9</v>
      </c>
      <c r="M3413" t="s">
        <v>9</v>
      </c>
      <c r="N3413" t="s">
        <v>357</v>
      </c>
    </row>
    <row r="3414" spans="1:14" x14ac:dyDescent="0.25">
      <c r="A3414" t="s">
        <v>8</v>
      </c>
      <c r="B3414" t="s">
        <v>116</v>
      </c>
      <c r="C3414" t="s">
        <v>9</v>
      </c>
      <c r="D3414" t="s">
        <v>151</v>
      </c>
      <c r="E3414" t="s">
        <v>242</v>
      </c>
      <c r="F3414" t="s">
        <v>237</v>
      </c>
      <c r="G3414" t="s">
        <v>9</v>
      </c>
      <c r="H3414" s="1">
        <v>20</v>
      </c>
      <c r="I3414" s="1">
        <v>20</v>
      </c>
      <c r="J3414" s="1">
        <v>3.5573122529644299E-2</v>
      </c>
      <c r="K3414" s="1">
        <v>3.5573122529644299E-2</v>
      </c>
      <c r="L3414" t="s">
        <v>9</v>
      </c>
      <c r="M3414" t="s">
        <v>9</v>
      </c>
      <c r="N3414" t="s">
        <v>357</v>
      </c>
    </row>
    <row r="3415" spans="1:14" x14ac:dyDescent="0.25">
      <c r="A3415" t="s">
        <v>8</v>
      </c>
      <c r="B3415" t="s">
        <v>116</v>
      </c>
      <c r="C3415" t="s">
        <v>9</v>
      </c>
      <c r="D3415" t="s">
        <v>151</v>
      </c>
      <c r="E3415" t="s">
        <v>242</v>
      </c>
      <c r="F3415" t="s">
        <v>235</v>
      </c>
      <c r="G3415" t="s">
        <v>9</v>
      </c>
      <c r="H3415" s="1">
        <v>70</v>
      </c>
      <c r="I3415" s="1">
        <v>70</v>
      </c>
      <c r="J3415" s="1">
        <v>0.13438735177865599</v>
      </c>
      <c r="K3415" s="1">
        <v>0.13438735177865599</v>
      </c>
      <c r="L3415" t="s">
        <v>9</v>
      </c>
      <c r="M3415" t="s">
        <v>9</v>
      </c>
      <c r="N3415" t="s">
        <v>357</v>
      </c>
    </row>
    <row r="3416" spans="1:14" x14ac:dyDescent="0.25">
      <c r="A3416" t="s">
        <v>8</v>
      </c>
      <c r="B3416" t="s">
        <v>116</v>
      </c>
      <c r="C3416" t="s">
        <v>9</v>
      </c>
      <c r="D3416" t="s">
        <v>151</v>
      </c>
      <c r="E3416" t="s">
        <v>232</v>
      </c>
      <c r="F3416" t="s">
        <v>9</v>
      </c>
      <c r="G3416" t="s">
        <v>9</v>
      </c>
      <c r="H3416" s="1">
        <v>505</v>
      </c>
      <c r="I3416" s="1">
        <v>505</v>
      </c>
      <c r="J3416" s="1">
        <v>1</v>
      </c>
      <c r="K3416" s="1">
        <v>1</v>
      </c>
      <c r="L3416" t="s">
        <v>9</v>
      </c>
      <c r="M3416" t="s">
        <v>9</v>
      </c>
      <c r="N3416" t="s">
        <v>357</v>
      </c>
    </row>
    <row r="3417" spans="1:14" x14ac:dyDescent="0.25">
      <c r="A3417" t="s">
        <v>8</v>
      </c>
      <c r="B3417" t="s">
        <v>116</v>
      </c>
      <c r="C3417" t="s">
        <v>9</v>
      </c>
      <c r="D3417" t="s">
        <v>151</v>
      </c>
      <c r="E3417" t="s">
        <v>180</v>
      </c>
      <c r="F3417" t="s">
        <v>219</v>
      </c>
      <c r="G3417" t="s">
        <v>216</v>
      </c>
      <c r="H3417" s="1">
        <v>45</v>
      </c>
      <c r="I3417" s="1">
        <v>45</v>
      </c>
      <c r="J3417" s="1">
        <v>8.4980237154150207E-2</v>
      </c>
      <c r="K3417" s="1">
        <v>8.4980237154150207E-2</v>
      </c>
      <c r="L3417" t="s">
        <v>9</v>
      </c>
      <c r="M3417" t="s">
        <v>9</v>
      </c>
      <c r="N3417" t="s">
        <v>357</v>
      </c>
    </row>
    <row r="3418" spans="1:14" x14ac:dyDescent="0.25">
      <c r="A3418" t="s">
        <v>8</v>
      </c>
      <c r="B3418" t="s">
        <v>116</v>
      </c>
      <c r="C3418" t="s">
        <v>9</v>
      </c>
      <c r="D3418" t="s">
        <v>151</v>
      </c>
      <c r="E3418" t="s">
        <v>168</v>
      </c>
      <c r="F3418" t="s">
        <v>271</v>
      </c>
      <c r="G3418" t="s">
        <v>9</v>
      </c>
      <c r="H3418" s="1">
        <v>275</v>
      </c>
      <c r="I3418" s="1">
        <v>275</v>
      </c>
      <c r="J3418" s="1">
        <v>0.54743083003952597</v>
      </c>
      <c r="K3418" s="1">
        <v>0.54743083003952597</v>
      </c>
      <c r="L3418" t="s">
        <v>9</v>
      </c>
      <c r="M3418" t="s">
        <v>9</v>
      </c>
      <c r="N3418" t="s">
        <v>357</v>
      </c>
    </row>
    <row r="3419" spans="1:14" x14ac:dyDescent="0.25">
      <c r="A3419" t="s">
        <v>8</v>
      </c>
      <c r="B3419" t="s">
        <v>116</v>
      </c>
      <c r="C3419" t="s">
        <v>9</v>
      </c>
      <c r="D3419" t="s">
        <v>151</v>
      </c>
      <c r="E3419" t="s">
        <v>242</v>
      </c>
      <c r="F3419" t="s">
        <v>239</v>
      </c>
      <c r="G3419" t="s">
        <v>9</v>
      </c>
      <c r="H3419" s="1">
        <v>205</v>
      </c>
      <c r="I3419" s="1">
        <v>205</v>
      </c>
      <c r="J3419" s="1">
        <v>0.40316205533596799</v>
      </c>
      <c r="K3419" s="1">
        <v>0.40316205533596799</v>
      </c>
      <c r="L3419" t="s">
        <v>9</v>
      </c>
      <c r="M3419" t="s">
        <v>9</v>
      </c>
      <c r="N3419" t="s">
        <v>357</v>
      </c>
    </row>
    <row r="3420" spans="1:14" x14ac:dyDescent="0.25">
      <c r="A3420" t="s">
        <v>8</v>
      </c>
      <c r="B3420" t="s">
        <v>116</v>
      </c>
      <c r="C3420" t="s">
        <v>9</v>
      </c>
      <c r="D3420" t="s">
        <v>151</v>
      </c>
      <c r="E3420" t="s">
        <v>166</v>
      </c>
      <c r="F3420" t="s">
        <v>254</v>
      </c>
      <c r="G3420" t="s">
        <v>9</v>
      </c>
      <c r="H3420" s="1">
        <v>5</v>
      </c>
      <c r="I3420" s="1">
        <v>5</v>
      </c>
      <c r="J3420" s="1">
        <v>1.38339920948617E-2</v>
      </c>
      <c r="K3420" s="1">
        <v>1.38339920948617E-2</v>
      </c>
      <c r="L3420" t="s">
        <v>9</v>
      </c>
      <c r="M3420" t="s">
        <v>9</v>
      </c>
      <c r="N3420" t="s">
        <v>357</v>
      </c>
    </row>
    <row r="3421" spans="1:14" x14ac:dyDescent="0.25">
      <c r="A3421" t="s">
        <v>8</v>
      </c>
      <c r="B3421" t="s">
        <v>116</v>
      </c>
      <c r="C3421" t="s">
        <v>9</v>
      </c>
      <c r="D3421" t="s">
        <v>151</v>
      </c>
      <c r="E3421" t="s">
        <v>242</v>
      </c>
      <c r="F3421" t="s">
        <v>236</v>
      </c>
      <c r="G3421" t="s">
        <v>9</v>
      </c>
      <c r="H3421" s="1">
        <v>5</v>
      </c>
      <c r="I3421" s="1">
        <v>5</v>
      </c>
      <c r="J3421" s="1">
        <v>1.38339920948617E-2</v>
      </c>
      <c r="K3421" s="1">
        <v>1.38339920948617E-2</v>
      </c>
      <c r="L3421" t="s">
        <v>9</v>
      </c>
      <c r="M3421" t="s">
        <v>9</v>
      </c>
      <c r="N3421" t="s">
        <v>357</v>
      </c>
    </row>
    <row r="3422" spans="1:14" x14ac:dyDescent="0.25">
      <c r="A3422" t="s">
        <v>8</v>
      </c>
      <c r="B3422" t="s">
        <v>116</v>
      </c>
      <c r="C3422" t="s">
        <v>9</v>
      </c>
      <c r="D3422" t="s">
        <v>151</v>
      </c>
      <c r="E3422" t="s">
        <v>257</v>
      </c>
      <c r="F3422" t="s">
        <v>262</v>
      </c>
      <c r="G3422" t="s">
        <v>9</v>
      </c>
      <c r="H3422">
        <v>15</v>
      </c>
      <c r="I3422">
        <v>15</v>
      </c>
      <c r="J3422">
        <v>2.7667984189723299E-2</v>
      </c>
      <c r="K3422">
        <v>2.7667984189723299E-2</v>
      </c>
      <c r="L3422" s="1" t="s">
        <v>9</v>
      </c>
      <c r="M3422" s="1" t="s">
        <v>9</v>
      </c>
      <c r="N3422" t="s">
        <v>357</v>
      </c>
    </row>
    <row r="3423" spans="1:14" x14ac:dyDescent="0.25">
      <c r="A3423" t="s">
        <v>8</v>
      </c>
      <c r="B3423" t="s">
        <v>116</v>
      </c>
      <c r="C3423" t="s">
        <v>9</v>
      </c>
      <c r="D3423" t="s">
        <v>151</v>
      </c>
      <c r="E3423" t="s">
        <v>257</v>
      </c>
      <c r="F3423" t="s">
        <v>228</v>
      </c>
      <c r="G3423" t="s">
        <v>9</v>
      </c>
      <c r="H3423">
        <v>-1</v>
      </c>
      <c r="I3423">
        <v>0</v>
      </c>
      <c r="J3423">
        <v>-0.01</v>
      </c>
      <c r="K3423">
        <v>0</v>
      </c>
      <c r="L3423" s="1" t="s">
        <v>9</v>
      </c>
      <c r="M3423" s="1" t="s">
        <v>9</v>
      </c>
      <c r="N3423" t="s">
        <v>357</v>
      </c>
    </row>
    <row r="3424" spans="1:14" x14ac:dyDescent="0.25">
      <c r="A3424" t="s">
        <v>8</v>
      </c>
      <c r="B3424" t="s">
        <v>116</v>
      </c>
      <c r="C3424" t="s">
        <v>9</v>
      </c>
      <c r="D3424" t="s">
        <v>151</v>
      </c>
      <c r="E3424" t="s">
        <v>168</v>
      </c>
      <c r="F3424" t="s">
        <v>248</v>
      </c>
      <c r="G3424" t="s">
        <v>9</v>
      </c>
      <c r="H3424" s="1">
        <v>-1</v>
      </c>
      <c r="I3424" s="1">
        <v>0</v>
      </c>
      <c r="J3424" s="1">
        <v>-0.01</v>
      </c>
      <c r="K3424" s="1">
        <v>0</v>
      </c>
      <c r="L3424" t="s">
        <v>9</v>
      </c>
      <c r="M3424" t="s">
        <v>9</v>
      </c>
      <c r="N3424" t="s">
        <v>357</v>
      </c>
    </row>
    <row r="3425" spans="1:14" x14ac:dyDescent="0.25">
      <c r="A3425" t="s">
        <v>8</v>
      </c>
      <c r="B3425" t="s">
        <v>116</v>
      </c>
      <c r="C3425" t="s">
        <v>9</v>
      </c>
      <c r="D3425" t="s">
        <v>151</v>
      </c>
      <c r="E3425" t="s">
        <v>166</v>
      </c>
      <c r="F3425" t="s">
        <v>252</v>
      </c>
      <c r="G3425" t="s">
        <v>9</v>
      </c>
      <c r="H3425" s="1">
        <v>-1</v>
      </c>
      <c r="I3425" s="1">
        <v>0</v>
      </c>
      <c r="J3425" s="1">
        <v>-0.01</v>
      </c>
      <c r="K3425" s="1">
        <v>0</v>
      </c>
      <c r="L3425" t="s">
        <v>9</v>
      </c>
      <c r="M3425" t="s">
        <v>9</v>
      </c>
      <c r="N3425" t="s">
        <v>357</v>
      </c>
    </row>
    <row r="3426" spans="1:14" x14ac:dyDescent="0.25">
      <c r="A3426" t="s">
        <v>8</v>
      </c>
      <c r="B3426" t="s">
        <v>116</v>
      </c>
      <c r="C3426" t="s">
        <v>9</v>
      </c>
      <c r="D3426" t="s">
        <v>151</v>
      </c>
      <c r="E3426" t="s">
        <v>168</v>
      </c>
      <c r="F3426" t="s">
        <v>273</v>
      </c>
      <c r="G3426" t="s">
        <v>9</v>
      </c>
      <c r="H3426" s="1">
        <v>165</v>
      </c>
      <c r="I3426" s="1">
        <v>165</v>
      </c>
      <c r="J3426" s="1">
        <v>0.32213438735177902</v>
      </c>
      <c r="K3426" s="1">
        <v>0.32213438735177902</v>
      </c>
      <c r="L3426" t="s">
        <v>9</v>
      </c>
      <c r="M3426" t="s">
        <v>9</v>
      </c>
      <c r="N3426" t="s">
        <v>357</v>
      </c>
    </row>
    <row r="3427" spans="1:14" x14ac:dyDescent="0.25">
      <c r="A3427" t="s">
        <v>8</v>
      </c>
      <c r="B3427" t="s">
        <v>116</v>
      </c>
      <c r="C3427" t="s">
        <v>9</v>
      </c>
      <c r="D3427" t="s">
        <v>151</v>
      </c>
      <c r="E3427" t="s">
        <v>257</v>
      </c>
      <c r="F3427" t="s">
        <v>340</v>
      </c>
      <c r="G3427" t="s">
        <v>9</v>
      </c>
      <c r="H3427" s="1">
        <v>20</v>
      </c>
      <c r="I3427" s="1">
        <v>20</v>
      </c>
      <c r="J3427" s="1">
        <v>4.3478260869565202E-2</v>
      </c>
      <c r="K3427" s="1">
        <v>4.3478260869565202E-2</v>
      </c>
      <c r="L3427" t="s">
        <v>9</v>
      </c>
      <c r="M3427" t="s">
        <v>9</v>
      </c>
      <c r="N3427" t="s">
        <v>357</v>
      </c>
    </row>
    <row r="3428" spans="1:14" x14ac:dyDescent="0.25">
      <c r="A3428" t="s">
        <v>8</v>
      </c>
      <c r="B3428" t="s">
        <v>116</v>
      </c>
      <c r="C3428" t="s">
        <v>9</v>
      </c>
      <c r="D3428" t="s">
        <v>151</v>
      </c>
      <c r="E3428" t="s">
        <v>180</v>
      </c>
      <c r="F3428" t="s">
        <v>218</v>
      </c>
      <c r="G3428" t="s">
        <v>215</v>
      </c>
      <c r="H3428" s="1">
        <v>465</v>
      </c>
      <c r="I3428" s="1">
        <v>465</v>
      </c>
      <c r="J3428" s="1">
        <v>0.91501976284584996</v>
      </c>
      <c r="K3428" s="1">
        <v>0.91501976284584996</v>
      </c>
      <c r="L3428" t="s">
        <v>9</v>
      </c>
      <c r="M3428" t="s">
        <v>9</v>
      </c>
      <c r="N3428" t="s">
        <v>357</v>
      </c>
    </row>
    <row r="3429" spans="1:14" x14ac:dyDescent="0.25">
      <c r="A3429" t="s">
        <v>8</v>
      </c>
      <c r="B3429" t="s">
        <v>116</v>
      </c>
      <c r="C3429" t="s">
        <v>9</v>
      </c>
      <c r="D3429" t="s">
        <v>151</v>
      </c>
      <c r="E3429" t="s">
        <v>242</v>
      </c>
      <c r="F3429" t="s">
        <v>234</v>
      </c>
      <c r="G3429" t="s">
        <v>9</v>
      </c>
      <c r="H3429" s="1">
        <v>205</v>
      </c>
      <c r="I3429" s="1">
        <v>205</v>
      </c>
      <c r="J3429" s="1">
        <v>0.40316205533596799</v>
      </c>
      <c r="K3429" s="1">
        <v>0.40316205533596799</v>
      </c>
      <c r="L3429" t="s">
        <v>9</v>
      </c>
      <c r="M3429" t="s">
        <v>9</v>
      </c>
      <c r="N3429" t="s">
        <v>357</v>
      </c>
    </row>
    <row r="3430" spans="1:14" x14ac:dyDescent="0.25">
      <c r="A3430" t="s">
        <v>8</v>
      </c>
      <c r="B3430" t="s">
        <v>116</v>
      </c>
      <c r="C3430" t="s">
        <v>9</v>
      </c>
      <c r="D3430" t="s">
        <v>151</v>
      </c>
      <c r="E3430" t="s">
        <v>166</v>
      </c>
      <c r="F3430" t="s">
        <v>167</v>
      </c>
      <c r="G3430" t="s">
        <v>9</v>
      </c>
      <c r="H3430" s="1">
        <v>-1</v>
      </c>
      <c r="I3430" s="1">
        <v>0</v>
      </c>
      <c r="J3430" s="1">
        <v>-0.01</v>
      </c>
      <c r="K3430" s="1">
        <v>0</v>
      </c>
      <c r="L3430" t="s">
        <v>9</v>
      </c>
      <c r="M3430" t="s">
        <v>9</v>
      </c>
      <c r="N3430" t="s">
        <v>357</v>
      </c>
    </row>
    <row r="3431" spans="1:14" x14ac:dyDescent="0.25">
      <c r="A3431" t="s">
        <v>8</v>
      </c>
      <c r="B3431" t="s">
        <v>116</v>
      </c>
      <c r="C3431" t="s">
        <v>9</v>
      </c>
      <c r="D3431" t="s">
        <v>151</v>
      </c>
      <c r="E3431" t="s">
        <v>180</v>
      </c>
      <c r="F3431" t="s">
        <v>228</v>
      </c>
      <c r="G3431" t="s">
        <v>228</v>
      </c>
      <c r="H3431" s="1">
        <v>-1</v>
      </c>
      <c r="I3431" s="1">
        <v>0</v>
      </c>
      <c r="J3431" s="1">
        <v>-0.01</v>
      </c>
      <c r="K3431" s="1">
        <v>0</v>
      </c>
      <c r="L3431" t="s">
        <v>9</v>
      </c>
      <c r="M3431" t="s">
        <v>9</v>
      </c>
      <c r="N3431" t="s">
        <v>357</v>
      </c>
    </row>
    <row r="3432" spans="1:14" x14ac:dyDescent="0.25">
      <c r="A3432" t="s">
        <v>8</v>
      </c>
      <c r="B3432" t="s">
        <v>116</v>
      </c>
      <c r="C3432" t="s">
        <v>9</v>
      </c>
      <c r="D3432" t="s">
        <v>151</v>
      </c>
      <c r="E3432" t="s">
        <v>172</v>
      </c>
      <c r="F3432" t="s">
        <v>9</v>
      </c>
      <c r="G3432" t="s">
        <v>9</v>
      </c>
      <c r="H3432" s="1" t="s">
        <v>9</v>
      </c>
      <c r="I3432" s="1" t="s">
        <v>9</v>
      </c>
      <c r="J3432" s="1" t="s">
        <v>9</v>
      </c>
      <c r="K3432" s="1" t="s">
        <v>9</v>
      </c>
      <c r="L3432">
        <v>6.3035699999999997</v>
      </c>
      <c r="M3432">
        <v>5</v>
      </c>
      <c r="N3432" t="s">
        <v>357</v>
      </c>
    </row>
    <row r="3433" spans="1:14" x14ac:dyDescent="0.25">
      <c r="A3433" t="s">
        <v>8</v>
      </c>
      <c r="B3433" t="s">
        <v>116</v>
      </c>
      <c r="C3433" t="s">
        <v>9</v>
      </c>
      <c r="D3433" t="s">
        <v>151</v>
      </c>
      <c r="E3433" t="s">
        <v>165</v>
      </c>
      <c r="F3433" t="s">
        <v>9</v>
      </c>
      <c r="G3433" t="s">
        <v>9</v>
      </c>
      <c r="H3433" s="1" t="s">
        <v>9</v>
      </c>
      <c r="I3433" s="1" t="s">
        <v>9</v>
      </c>
      <c r="J3433" s="1" t="s">
        <v>9</v>
      </c>
      <c r="K3433" s="1" t="s">
        <v>9</v>
      </c>
      <c r="L3433">
        <v>29.677869999999999</v>
      </c>
      <c r="M3433">
        <v>30</v>
      </c>
      <c r="N3433" t="s">
        <v>357</v>
      </c>
    </row>
    <row r="3434" spans="1:14" x14ac:dyDescent="0.25">
      <c r="H3434" s="1"/>
      <c r="I3434" s="1"/>
      <c r="J3434" s="1"/>
      <c r="K3434" s="1"/>
    </row>
    <row r="3435" spans="1:14" x14ac:dyDescent="0.25">
      <c r="H3435" s="1"/>
      <c r="I3435" s="1"/>
      <c r="J3435" s="1"/>
      <c r="K3435" s="1"/>
    </row>
    <row r="3436" spans="1:14" x14ac:dyDescent="0.25">
      <c r="H3436" s="1"/>
      <c r="I3436" s="1"/>
      <c r="J3436" s="1"/>
      <c r="K3436" s="1"/>
    </row>
    <row r="3437" spans="1:14" x14ac:dyDescent="0.25">
      <c r="H3437" s="1"/>
      <c r="I3437" s="1"/>
      <c r="J3437" s="1"/>
      <c r="K3437" s="1"/>
    </row>
    <row r="3438" spans="1:14" x14ac:dyDescent="0.25">
      <c r="H3438" s="1"/>
      <c r="I3438" s="1"/>
      <c r="J3438" s="1"/>
      <c r="K3438" s="1"/>
    </row>
    <row r="3439" spans="1:14" x14ac:dyDescent="0.25">
      <c r="H3439" s="1"/>
      <c r="I3439" s="1"/>
      <c r="J3439" s="1"/>
      <c r="K3439" s="1"/>
    </row>
    <row r="3440" spans="1:14" x14ac:dyDescent="0.25">
      <c r="H3440" s="1"/>
      <c r="I3440" s="1"/>
      <c r="J3440" s="1"/>
      <c r="K3440" s="1"/>
    </row>
    <row r="3441" spans="8:11" x14ac:dyDescent="0.25">
      <c r="H3441" s="1"/>
      <c r="I3441" s="1"/>
      <c r="J3441" s="1"/>
      <c r="K3441" s="1"/>
    </row>
    <row r="3442" spans="8:11" x14ac:dyDescent="0.25">
      <c r="H3442" s="1"/>
      <c r="I3442" s="1"/>
      <c r="J3442" s="1"/>
      <c r="K3442" s="1"/>
    </row>
    <row r="3443" spans="8:11" x14ac:dyDescent="0.25">
      <c r="H3443" s="1"/>
      <c r="I3443" s="1"/>
      <c r="J3443" s="1"/>
      <c r="K3443" s="1"/>
    </row>
    <row r="3444" spans="8:11" x14ac:dyDescent="0.25">
      <c r="H3444" s="1"/>
      <c r="I3444" s="1"/>
      <c r="J3444" s="1"/>
      <c r="K3444" s="1"/>
    </row>
    <row r="3445" spans="8:11" x14ac:dyDescent="0.25">
      <c r="H3445" s="1"/>
      <c r="I3445" s="1"/>
      <c r="J3445" s="1"/>
      <c r="K3445" s="1"/>
    </row>
    <row r="3446" spans="8:11" x14ac:dyDescent="0.25">
      <c r="H3446" s="1"/>
      <c r="I3446" s="1"/>
      <c r="J3446" s="1"/>
      <c r="K3446" s="1"/>
    </row>
    <row r="3447" spans="8:11" x14ac:dyDescent="0.25">
      <c r="H3447" s="1"/>
      <c r="I3447" s="1"/>
      <c r="J3447" s="1"/>
      <c r="K3447" s="1"/>
    </row>
    <row r="3448" spans="8:11" x14ac:dyDescent="0.25">
      <c r="H3448" s="1"/>
      <c r="I3448" s="1"/>
      <c r="J3448" s="1"/>
      <c r="K3448" s="1"/>
    </row>
    <row r="3449" spans="8:11" x14ac:dyDescent="0.25">
      <c r="H3449" s="1"/>
      <c r="I3449" s="1"/>
      <c r="J3449" s="1"/>
      <c r="K3449" s="1"/>
    </row>
    <row r="3450" spans="8:11" x14ac:dyDescent="0.25">
      <c r="H3450" s="1"/>
      <c r="I3450" s="1"/>
      <c r="J3450" s="1"/>
      <c r="K3450" s="1"/>
    </row>
    <row r="3451" spans="8:11" x14ac:dyDescent="0.25">
      <c r="H3451" s="1"/>
      <c r="I3451" s="1"/>
      <c r="J3451" s="1"/>
      <c r="K3451" s="1"/>
    </row>
    <row r="3452" spans="8:11" x14ac:dyDescent="0.25">
      <c r="H3452" s="1"/>
      <c r="I3452" s="1"/>
      <c r="J3452" s="1"/>
      <c r="K3452" s="1"/>
    </row>
    <row r="3453" spans="8:11" x14ac:dyDescent="0.25">
      <c r="H3453" s="1"/>
      <c r="I3453" s="1"/>
      <c r="J3453" s="1"/>
      <c r="K3453" s="1"/>
    </row>
    <row r="3454" spans="8:11" x14ac:dyDescent="0.25">
      <c r="H3454" s="1"/>
    </row>
    <row r="3455" spans="8:11" x14ac:dyDescent="0.25">
      <c r="H3455" s="1"/>
      <c r="I3455" s="1"/>
      <c r="J3455" s="1"/>
      <c r="K3455" s="1"/>
    </row>
    <row r="3456" spans="8:11" x14ac:dyDescent="0.25">
      <c r="H3456" s="1"/>
      <c r="I3456" s="1"/>
      <c r="J3456" s="1"/>
      <c r="K3456" s="1"/>
    </row>
    <row r="3457" spans="8:13" x14ac:dyDescent="0.25">
      <c r="H3457" s="1"/>
      <c r="I3457" s="1"/>
      <c r="J3457" s="1"/>
      <c r="K3457" s="1"/>
    </row>
    <row r="3458" spans="8:13" x14ac:dyDescent="0.25">
      <c r="H3458" s="1"/>
      <c r="I3458" s="1"/>
      <c r="J3458" s="1"/>
      <c r="K3458" s="1"/>
    </row>
    <row r="3459" spans="8:13" x14ac:dyDescent="0.25">
      <c r="H3459" s="1"/>
      <c r="I3459" s="1"/>
      <c r="J3459" s="1"/>
      <c r="K3459" s="1"/>
    </row>
    <row r="3460" spans="8:13" x14ac:dyDescent="0.25">
      <c r="H3460" s="1"/>
      <c r="I3460" s="1"/>
      <c r="J3460" s="1"/>
      <c r="K3460" s="1"/>
    </row>
    <row r="3461" spans="8:13" x14ac:dyDescent="0.25">
      <c r="H3461" s="1"/>
      <c r="I3461" s="1"/>
      <c r="J3461" s="1"/>
      <c r="K3461" s="1"/>
    </row>
    <row r="3462" spans="8:13" x14ac:dyDescent="0.25">
      <c r="H3462" s="1"/>
      <c r="I3462" s="1"/>
      <c r="J3462" s="1"/>
      <c r="K3462" s="1"/>
    </row>
    <row r="3463" spans="8:13" x14ac:dyDescent="0.25">
      <c r="H3463" s="1"/>
      <c r="I3463" s="1"/>
      <c r="J3463" s="1"/>
      <c r="K3463" s="1"/>
    </row>
    <row r="3464" spans="8:13" x14ac:dyDescent="0.25">
      <c r="H3464" s="1"/>
      <c r="I3464" s="1"/>
      <c r="J3464" s="1"/>
      <c r="K3464" s="1"/>
    </row>
    <row r="3465" spans="8:13" x14ac:dyDescent="0.25">
      <c r="H3465" s="1"/>
      <c r="I3465" s="1"/>
      <c r="J3465" s="1"/>
      <c r="K3465" s="1"/>
    </row>
    <row r="3466" spans="8:13" x14ac:dyDescent="0.25">
      <c r="H3466" s="1"/>
      <c r="I3466" s="1"/>
      <c r="J3466" s="1"/>
      <c r="K3466" s="1"/>
    </row>
    <row r="3467" spans="8:13" x14ac:dyDescent="0.25">
      <c r="L3467" s="1"/>
      <c r="M3467" s="1"/>
    </row>
    <row r="3468" spans="8:13" x14ac:dyDescent="0.25">
      <c r="L3468" s="1"/>
      <c r="M3468" s="1"/>
    </row>
    <row r="3469" spans="8:13" x14ac:dyDescent="0.25">
      <c r="H3469" s="1"/>
      <c r="I3469" s="1"/>
      <c r="J3469" s="1"/>
      <c r="K3469" s="1"/>
    </row>
    <row r="3470" spans="8:13" x14ac:dyDescent="0.25">
      <c r="H3470" s="1"/>
      <c r="I3470" s="1"/>
      <c r="J3470" s="1"/>
      <c r="K3470" s="1"/>
    </row>
    <row r="3471" spans="8:13" x14ac:dyDescent="0.25">
      <c r="H3471" s="1"/>
      <c r="I3471" s="1"/>
      <c r="J3471" s="1"/>
      <c r="K3471" s="1"/>
    </row>
    <row r="3472" spans="8:13" x14ac:dyDescent="0.25">
      <c r="H3472" s="1"/>
      <c r="I3472" s="1"/>
      <c r="J3472" s="1"/>
      <c r="K3472" s="1"/>
    </row>
    <row r="3473" spans="8:11" x14ac:dyDescent="0.25">
      <c r="H3473" s="1"/>
      <c r="I3473" s="1"/>
      <c r="J3473" s="1"/>
      <c r="K3473" s="1"/>
    </row>
    <row r="3474" spans="8:11" x14ac:dyDescent="0.25">
      <c r="H3474" s="1"/>
      <c r="I3474" s="1"/>
      <c r="J3474" s="1"/>
      <c r="K3474" s="1"/>
    </row>
    <row r="3475" spans="8:11" x14ac:dyDescent="0.25">
      <c r="H3475" s="1"/>
      <c r="I3475" s="1"/>
      <c r="J3475" s="1"/>
      <c r="K3475" s="1"/>
    </row>
    <row r="3476" spans="8:11" x14ac:dyDescent="0.25">
      <c r="H3476" s="1"/>
    </row>
    <row r="3477" spans="8:11" x14ac:dyDescent="0.25">
      <c r="H3477" s="1"/>
      <c r="I3477" s="1"/>
      <c r="J3477" s="1"/>
      <c r="K3477" s="1"/>
    </row>
    <row r="3478" spans="8:11" x14ac:dyDescent="0.25">
      <c r="H3478" s="1"/>
      <c r="I3478" s="1"/>
      <c r="J3478" s="1"/>
      <c r="K3478" s="1"/>
    </row>
    <row r="3479" spans="8:11" x14ac:dyDescent="0.25">
      <c r="H3479" s="1"/>
      <c r="I3479" s="1"/>
      <c r="J3479" s="1"/>
      <c r="K3479" s="1"/>
    </row>
    <row r="3480" spans="8:11" x14ac:dyDescent="0.25">
      <c r="H3480" s="1"/>
      <c r="I3480" s="1"/>
      <c r="J3480" s="1"/>
      <c r="K3480" s="1"/>
    </row>
    <row r="3481" spans="8:11" x14ac:dyDescent="0.25">
      <c r="H3481" s="1"/>
      <c r="I3481" s="1"/>
      <c r="J3481" s="1"/>
      <c r="K3481" s="1"/>
    </row>
    <row r="3482" spans="8:11" x14ac:dyDescent="0.25">
      <c r="H3482" s="1"/>
      <c r="I3482" s="1"/>
      <c r="J3482" s="1"/>
      <c r="K3482" s="1"/>
    </row>
    <row r="3483" spans="8:11" x14ac:dyDescent="0.25">
      <c r="H3483" s="1"/>
      <c r="I3483" s="1"/>
      <c r="J3483" s="1"/>
      <c r="K3483" s="1"/>
    </row>
    <row r="3484" spans="8:11" x14ac:dyDescent="0.25">
      <c r="H3484" s="1"/>
      <c r="I3484" s="1"/>
      <c r="J3484" s="1"/>
      <c r="K3484" s="1"/>
    </row>
    <row r="3485" spans="8:11" x14ac:dyDescent="0.25">
      <c r="H3485" s="1"/>
      <c r="I3485" s="1"/>
      <c r="J3485" s="1"/>
      <c r="K3485" s="1"/>
    </row>
    <row r="3486" spans="8:11" x14ac:dyDescent="0.25">
      <c r="H3486" s="1"/>
      <c r="I3486" s="1"/>
      <c r="J3486" s="1"/>
      <c r="K3486" s="1"/>
    </row>
    <row r="3487" spans="8:11" x14ac:dyDescent="0.25">
      <c r="H3487" s="1"/>
      <c r="I3487" s="1"/>
      <c r="J3487" s="1"/>
      <c r="K3487" s="1"/>
    </row>
    <row r="3488" spans="8:11" x14ac:dyDescent="0.25">
      <c r="H3488" s="1"/>
      <c r="I3488" s="1"/>
      <c r="J3488" s="1"/>
      <c r="K3488" s="1"/>
    </row>
    <row r="3489" spans="8:11" x14ac:dyDescent="0.25">
      <c r="H3489" s="1"/>
      <c r="I3489" s="1"/>
      <c r="J3489" s="1"/>
      <c r="K3489" s="1"/>
    </row>
    <row r="3490" spans="8:11" x14ac:dyDescent="0.25">
      <c r="H3490" s="1"/>
      <c r="I3490" s="1"/>
      <c r="J3490" s="1"/>
      <c r="K3490" s="1"/>
    </row>
    <row r="3491" spans="8:11" x14ac:dyDescent="0.25">
      <c r="H3491" s="1"/>
      <c r="I3491" s="1"/>
      <c r="J3491" s="1"/>
      <c r="K3491" s="1"/>
    </row>
    <row r="3492" spans="8:11" x14ac:dyDescent="0.25">
      <c r="H3492" s="1"/>
      <c r="I3492" s="1"/>
      <c r="J3492" s="1"/>
      <c r="K3492" s="1"/>
    </row>
    <row r="3493" spans="8:11" x14ac:dyDescent="0.25">
      <c r="H3493" s="1"/>
      <c r="I3493" s="1"/>
      <c r="J3493" s="1"/>
      <c r="K3493" s="1"/>
    </row>
    <row r="3494" spans="8:11" x14ac:dyDescent="0.25">
      <c r="H3494" s="1"/>
      <c r="I3494" s="1"/>
      <c r="J3494" s="1"/>
      <c r="K3494" s="1"/>
    </row>
    <row r="3495" spans="8:11" x14ac:dyDescent="0.25">
      <c r="H3495" s="1"/>
      <c r="I3495" s="1"/>
      <c r="J3495" s="1"/>
      <c r="K3495" s="1"/>
    </row>
    <row r="3496" spans="8:11" x14ac:dyDescent="0.25">
      <c r="H3496" s="1"/>
      <c r="I3496" s="1"/>
      <c r="J3496" s="1"/>
      <c r="K3496" s="1"/>
    </row>
    <row r="3497" spans="8:11" x14ac:dyDescent="0.25">
      <c r="H3497" s="1"/>
      <c r="I3497" s="1"/>
      <c r="J3497" s="1"/>
      <c r="K3497" s="1"/>
    </row>
    <row r="3498" spans="8:11" x14ac:dyDescent="0.25">
      <c r="H3498" s="1"/>
      <c r="I3498" s="1"/>
      <c r="J3498" s="1"/>
      <c r="K3498" s="1"/>
    </row>
    <row r="3499" spans="8:11" x14ac:dyDescent="0.25">
      <c r="H3499" s="1"/>
      <c r="I3499" s="1"/>
      <c r="J3499" s="1"/>
      <c r="K3499" s="1"/>
    </row>
    <row r="3500" spans="8:11" x14ac:dyDescent="0.25">
      <c r="H3500" s="1"/>
      <c r="I3500" s="1"/>
      <c r="J3500" s="1"/>
      <c r="K3500" s="1"/>
    </row>
    <row r="3501" spans="8:11" x14ac:dyDescent="0.25">
      <c r="H3501" s="1"/>
      <c r="I3501" s="1"/>
      <c r="J3501" s="1"/>
      <c r="K3501" s="1"/>
    </row>
    <row r="3502" spans="8:11" x14ac:dyDescent="0.25">
      <c r="H3502" s="1"/>
      <c r="I3502" s="1"/>
      <c r="J3502" s="1"/>
      <c r="K3502" s="1"/>
    </row>
    <row r="3503" spans="8:11" x14ac:dyDescent="0.25">
      <c r="H3503" s="1"/>
      <c r="I3503" s="1"/>
      <c r="J3503" s="1"/>
      <c r="K3503" s="1"/>
    </row>
    <row r="3504" spans="8:11" x14ac:dyDescent="0.25">
      <c r="H3504" s="1"/>
      <c r="I3504" s="1"/>
      <c r="J3504" s="1"/>
      <c r="K3504" s="1"/>
    </row>
    <row r="3505" spans="8:11" x14ac:dyDescent="0.25">
      <c r="H3505" s="1"/>
      <c r="I3505" s="1"/>
      <c r="J3505" s="1"/>
      <c r="K3505" s="1"/>
    </row>
    <row r="3506" spans="8:11" x14ac:dyDescent="0.25">
      <c r="H3506" s="1"/>
      <c r="I3506" s="1"/>
      <c r="J3506" s="1"/>
      <c r="K3506" s="1"/>
    </row>
    <row r="3507" spans="8:11" x14ac:dyDescent="0.25">
      <c r="H3507" s="1"/>
      <c r="I3507" s="1"/>
      <c r="J3507" s="1"/>
      <c r="K3507" s="1"/>
    </row>
    <row r="3508" spans="8:11" x14ac:dyDescent="0.25">
      <c r="H3508" s="1"/>
      <c r="I3508" s="1"/>
      <c r="J3508" s="1"/>
      <c r="K3508" s="1"/>
    </row>
    <row r="3509" spans="8:11" x14ac:dyDescent="0.25">
      <c r="H3509" s="1"/>
      <c r="I3509" s="1"/>
      <c r="J3509" s="1"/>
      <c r="K3509" s="1"/>
    </row>
    <row r="3510" spans="8:11" x14ac:dyDescent="0.25">
      <c r="H3510" s="1"/>
      <c r="I3510" s="1"/>
      <c r="J3510" s="1"/>
      <c r="K3510" s="1"/>
    </row>
    <row r="3511" spans="8:11" x14ac:dyDescent="0.25">
      <c r="H3511" s="1"/>
      <c r="I3511" s="1"/>
      <c r="J3511" s="1"/>
      <c r="K3511" s="1"/>
    </row>
    <row r="3512" spans="8:11" x14ac:dyDescent="0.25">
      <c r="H3512" s="1"/>
      <c r="I3512" s="1"/>
      <c r="J3512" s="1"/>
      <c r="K3512" s="1"/>
    </row>
    <row r="3513" spans="8:11" x14ac:dyDescent="0.25">
      <c r="H3513" s="1"/>
      <c r="I3513" s="1"/>
      <c r="J3513" s="1"/>
      <c r="K3513" s="1"/>
    </row>
    <row r="3514" spans="8:11" x14ac:dyDescent="0.25">
      <c r="H3514" s="1"/>
      <c r="I3514" s="1"/>
      <c r="J3514" s="1"/>
      <c r="K3514" s="1"/>
    </row>
    <row r="3515" spans="8:11" x14ac:dyDescent="0.25">
      <c r="H3515" s="1"/>
      <c r="I3515" s="1"/>
      <c r="J3515" s="1"/>
      <c r="K3515" s="1"/>
    </row>
    <row r="3516" spans="8:11" x14ac:dyDescent="0.25">
      <c r="H3516" s="1"/>
      <c r="I3516" s="1"/>
      <c r="J3516" s="1"/>
      <c r="K3516" s="1"/>
    </row>
    <row r="3517" spans="8:11" x14ac:dyDescent="0.25">
      <c r="H3517" s="1"/>
      <c r="I3517" s="1"/>
      <c r="J3517" s="1"/>
      <c r="K3517" s="1"/>
    </row>
    <row r="3518" spans="8:11" x14ac:dyDescent="0.25">
      <c r="H3518" s="1"/>
      <c r="I3518" s="1"/>
      <c r="J3518" s="1"/>
      <c r="K3518" s="1"/>
    </row>
    <row r="3519" spans="8:11" x14ac:dyDescent="0.25">
      <c r="H3519" s="1"/>
      <c r="I3519" s="1"/>
      <c r="J3519" s="1"/>
      <c r="K3519" s="1"/>
    </row>
    <row r="3520" spans="8:11" x14ac:dyDescent="0.25">
      <c r="H3520" s="1"/>
      <c r="I3520" s="1"/>
      <c r="J3520" s="1"/>
      <c r="K3520" s="1"/>
    </row>
    <row r="3521" spans="8:11" x14ac:dyDescent="0.25">
      <c r="H3521" s="1"/>
      <c r="I3521" s="1"/>
      <c r="J3521" s="1"/>
      <c r="K3521" s="1"/>
    </row>
    <row r="3522" spans="8:11" x14ac:dyDescent="0.25">
      <c r="H3522" s="1"/>
      <c r="I3522" s="1"/>
      <c r="J3522" s="1"/>
      <c r="K3522" s="1"/>
    </row>
    <row r="3523" spans="8:11" x14ac:dyDescent="0.25">
      <c r="H3523" s="1"/>
      <c r="I3523" s="1"/>
      <c r="J3523" s="1"/>
      <c r="K3523" s="1"/>
    </row>
    <row r="3524" spans="8:11" x14ac:dyDescent="0.25">
      <c r="H3524" s="1"/>
      <c r="I3524" s="1"/>
      <c r="J3524" s="1"/>
      <c r="K3524" s="1"/>
    </row>
    <row r="3525" spans="8:11" x14ac:dyDescent="0.25">
      <c r="H3525" s="1"/>
      <c r="I3525" s="1"/>
      <c r="J3525" s="1"/>
      <c r="K3525" s="1"/>
    </row>
    <row r="3526" spans="8:11" x14ac:dyDescent="0.25">
      <c r="H3526" s="1"/>
      <c r="I3526" s="1"/>
      <c r="J3526" s="1"/>
      <c r="K3526" s="1"/>
    </row>
    <row r="3527" spans="8:11" x14ac:dyDescent="0.25">
      <c r="H3527" s="1"/>
      <c r="I3527" s="1"/>
      <c r="J3527" s="1"/>
      <c r="K3527" s="1"/>
    </row>
    <row r="3528" spans="8:11" x14ac:dyDescent="0.25">
      <c r="H3528" s="1"/>
      <c r="I3528" s="1"/>
      <c r="J3528" s="1"/>
      <c r="K3528" s="1"/>
    </row>
    <row r="3529" spans="8:11" x14ac:dyDescent="0.25">
      <c r="H3529" s="1"/>
      <c r="I3529" s="1"/>
      <c r="J3529" s="1"/>
      <c r="K3529" s="1"/>
    </row>
    <row r="3530" spans="8:11" x14ac:dyDescent="0.25">
      <c r="H3530" s="1"/>
      <c r="I3530" s="1"/>
      <c r="J3530" s="1"/>
      <c r="K3530" s="1"/>
    </row>
    <row r="3531" spans="8:11" x14ac:dyDescent="0.25">
      <c r="H3531" s="1"/>
      <c r="I3531" s="1"/>
      <c r="J3531" s="1"/>
      <c r="K3531" s="1"/>
    </row>
    <row r="3532" spans="8:11" x14ac:dyDescent="0.25">
      <c r="H3532" s="1"/>
      <c r="I3532" s="1"/>
      <c r="J3532" s="1"/>
      <c r="K3532" s="1"/>
    </row>
    <row r="3533" spans="8:11" x14ac:dyDescent="0.25">
      <c r="H3533" s="1"/>
      <c r="I3533" s="1"/>
      <c r="J3533" s="1"/>
      <c r="K3533" s="1"/>
    </row>
    <row r="3534" spans="8:11" x14ac:dyDescent="0.25">
      <c r="H3534" s="1"/>
      <c r="I3534" s="1"/>
      <c r="J3534" s="1"/>
      <c r="K3534" s="1"/>
    </row>
    <row r="3535" spans="8:11" x14ac:dyDescent="0.25">
      <c r="H3535" s="1"/>
      <c r="I3535" s="1"/>
      <c r="J3535" s="1"/>
      <c r="K3535" s="1"/>
    </row>
    <row r="3536" spans="8:11" x14ac:dyDescent="0.25">
      <c r="H3536" s="1"/>
      <c r="I3536" s="1"/>
      <c r="J3536" s="1"/>
      <c r="K3536" s="1"/>
    </row>
    <row r="3537" spans="8:13" x14ac:dyDescent="0.25">
      <c r="H3537" s="1"/>
      <c r="I3537" s="1"/>
      <c r="J3537" s="1"/>
      <c r="K3537" s="1"/>
    </row>
    <row r="3538" spans="8:13" x14ac:dyDescent="0.25">
      <c r="L3538" s="1"/>
      <c r="M3538" s="1"/>
    </row>
    <row r="3539" spans="8:13" x14ac:dyDescent="0.25">
      <c r="H3539" s="1"/>
    </row>
    <row r="3540" spans="8:13" x14ac:dyDescent="0.25">
      <c r="H3540" s="1"/>
      <c r="I3540" s="1"/>
      <c r="J3540" s="1"/>
      <c r="K3540" s="1"/>
    </row>
    <row r="3541" spans="8:13" x14ac:dyDescent="0.25">
      <c r="H3541" s="1"/>
      <c r="I3541" s="1"/>
      <c r="J3541" s="1"/>
      <c r="K3541" s="1"/>
    </row>
    <row r="3542" spans="8:13" x14ac:dyDescent="0.25">
      <c r="L3542" s="1"/>
      <c r="M3542" s="1"/>
    </row>
    <row r="3543" spans="8:13" x14ac:dyDescent="0.25">
      <c r="H3543" s="1"/>
      <c r="I3543" s="1"/>
      <c r="J3543" s="1"/>
      <c r="K3543" s="1"/>
    </row>
    <row r="3544" spans="8:13" x14ac:dyDescent="0.25">
      <c r="H3544" s="1"/>
      <c r="I3544" s="1"/>
      <c r="J3544" s="1"/>
      <c r="K3544" s="1"/>
    </row>
    <row r="3545" spans="8:13" x14ac:dyDescent="0.25">
      <c r="H3545" s="1"/>
      <c r="I3545" s="1"/>
      <c r="J3545" s="1"/>
      <c r="K3545" s="1"/>
    </row>
    <row r="3546" spans="8:13" x14ac:dyDescent="0.25">
      <c r="H3546" s="1"/>
      <c r="I3546" s="1"/>
      <c r="J3546" s="1"/>
      <c r="K3546" s="1"/>
    </row>
    <row r="3547" spans="8:13" x14ac:dyDescent="0.25">
      <c r="H3547" s="1"/>
      <c r="I3547" s="1"/>
      <c r="J3547" s="1"/>
      <c r="K3547" s="1"/>
    </row>
    <row r="3548" spans="8:13" x14ac:dyDescent="0.25">
      <c r="H3548" s="1"/>
      <c r="I3548" s="1"/>
      <c r="J3548" s="1"/>
      <c r="K3548" s="1"/>
    </row>
    <row r="3549" spans="8:13" x14ac:dyDescent="0.25">
      <c r="H3549" s="1"/>
      <c r="I3549" s="1"/>
      <c r="J3549" s="1"/>
      <c r="K3549" s="1"/>
    </row>
    <row r="3550" spans="8:13" x14ac:dyDescent="0.25">
      <c r="H3550" s="1"/>
      <c r="I3550" s="1"/>
      <c r="J3550" s="1"/>
      <c r="K3550" s="1"/>
    </row>
    <row r="3551" spans="8:13" x14ac:dyDescent="0.25">
      <c r="H3551" s="1"/>
      <c r="I3551" s="1"/>
      <c r="J3551" s="1"/>
      <c r="K3551" s="1"/>
    </row>
    <row r="3552" spans="8:13" x14ac:dyDescent="0.25">
      <c r="H3552" s="1"/>
      <c r="I3552" s="1"/>
      <c r="J3552" s="1"/>
      <c r="K3552" s="1"/>
    </row>
    <row r="3553" spans="8:11" x14ac:dyDescent="0.25">
      <c r="H3553" s="1"/>
      <c r="I3553" s="1"/>
      <c r="J3553" s="1"/>
      <c r="K3553" s="1"/>
    </row>
    <row r="3554" spans="8:11" x14ac:dyDescent="0.25">
      <c r="H3554" s="1"/>
      <c r="I3554" s="1"/>
      <c r="J3554" s="1"/>
      <c r="K3554" s="1"/>
    </row>
    <row r="3555" spans="8:11" x14ac:dyDescent="0.25">
      <c r="H3555" s="1"/>
      <c r="I3555" s="1"/>
      <c r="J3555" s="1"/>
      <c r="K3555" s="1"/>
    </row>
    <row r="3556" spans="8:11" x14ac:dyDescent="0.25">
      <c r="H3556" s="1"/>
      <c r="I3556" s="1"/>
      <c r="J3556" s="1"/>
      <c r="K3556" s="1"/>
    </row>
    <row r="3557" spans="8:11" x14ac:dyDescent="0.25">
      <c r="H3557" s="1"/>
      <c r="I3557" s="1"/>
      <c r="J3557" s="1"/>
      <c r="K3557" s="1"/>
    </row>
    <row r="3558" spans="8:11" x14ac:dyDescent="0.25">
      <c r="H3558" s="1"/>
      <c r="I3558" s="1"/>
      <c r="J3558" s="1"/>
      <c r="K3558" s="1"/>
    </row>
    <row r="3559" spans="8:11" x14ac:dyDescent="0.25">
      <c r="H3559" s="1"/>
      <c r="I3559" s="1"/>
      <c r="J3559" s="1"/>
      <c r="K3559" s="1"/>
    </row>
    <row r="3560" spans="8:11" x14ac:dyDescent="0.25">
      <c r="H3560" s="1"/>
      <c r="I3560" s="1"/>
      <c r="J3560" s="1"/>
      <c r="K3560" s="1"/>
    </row>
    <row r="3561" spans="8:11" x14ac:dyDescent="0.25">
      <c r="H3561" s="1"/>
      <c r="I3561" s="1"/>
      <c r="J3561" s="1"/>
      <c r="K3561" s="1"/>
    </row>
    <row r="3562" spans="8:11" x14ac:dyDescent="0.25">
      <c r="H3562" s="1"/>
      <c r="I3562" s="1"/>
      <c r="J3562" s="1"/>
      <c r="K3562" s="1"/>
    </row>
    <row r="3563" spans="8:11" x14ac:dyDescent="0.25">
      <c r="H3563" s="1"/>
      <c r="I3563" s="1"/>
      <c r="J3563" s="1"/>
      <c r="K3563" s="1"/>
    </row>
    <row r="3564" spans="8:11" x14ac:dyDescent="0.25">
      <c r="H3564" s="1"/>
      <c r="I3564" s="1"/>
      <c r="J3564" s="1"/>
      <c r="K3564" s="1"/>
    </row>
    <row r="3565" spans="8:11" x14ac:dyDescent="0.25">
      <c r="H3565" s="1"/>
      <c r="I3565" s="1"/>
      <c r="J3565" s="1"/>
      <c r="K3565" s="1"/>
    </row>
    <row r="3566" spans="8:11" x14ac:dyDescent="0.25">
      <c r="H3566" s="1"/>
      <c r="I3566" s="1"/>
      <c r="J3566" s="1"/>
      <c r="K3566" s="1"/>
    </row>
    <row r="3567" spans="8:11" x14ac:dyDescent="0.25">
      <c r="H3567" s="1"/>
      <c r="I3567" s="1"/>
      <c r="J3567" s="1"/>
      <c r="K3567" s="1"/>
    </row>
    <row r="3568" spans="8:11" x14ac:dyDescent="0.25">
      <c r="H3568" s="1"/>
      <c r="I3568" s="1"/>
      <c r="J3568" s="1"/>
      <c r="K3568" s="1"/>
    </row>
    <row r="3569" spans="8:11" x14ac:dyDescent="0.25">
      <c r="H3569" s="1"/>
      <c r="I3569" s="1"/>
      <c r="J3569" s="1"/>
      <c r="K3569" s="1"/>
    </row>
    <row r="3570" spans="8:11" x14ac:dyDescent="0.25">
      <c r="H3570" s="1"/>
      <c r="I3570" s="1"/>
      <c r="J3570" s="1"/>
      <c r="K3570" s="1"/>
    </row>
    <row r="3571" spans="8:11" x14ac:dyDescent="0.25">
      <c r="H3571" s="1"/>
      <c r="I3571" s="1"/>
      <c r="J3571" s="1"/>
      <c r="K3571" s="1"/>
    </row>
    <row r="3572" spans="8:11" x14ac:dyDescent="0.25">
      <c r="H3572" s="1"/>
      <c r="I3572" s="1"/>
      <c r="J3572" s="1"/>
      <c r="K3572" s="1"/>
    </row>
    <row r="3573" spans="8:11" x14ac:dyDescent="0.25">
      <c r="H3573" s="1"/>
      <c r="I3573" s="1"/>
      <c r="J3573" s="1"/>
      <c r="K3573" s="1"/>
    </row>
    <row r="3574" spans="8:11" x14ac:dyDescent="0.25">
      <c r="H3574" s="1"/>
      <c r="I3574" s="1"/>
      <c r="J3574" s="1"/>
      <c r="K3574" s="1"/>
    </row>
    <row r="3575" spans="8:11" x14ac:dyDescent="0.25">
      <c r="H3575" s="1"/>
      <c r="I3575" s="1"/>
      <c r="J3575" s="1"/>
      <c r="K3575" s="1"/>
    </row>
    <row r="3576" spans="8:11" x14ac:dyDescent="0.25">
      <c r="H3576" s="1"/>
      <c r="I3576" s="1"/>
      <c r="J3576" s="1"/>
      <c r="K3576" s="1"/>
    </row>
    <row r="3577" spans="8:11" x14ac:dyDescent="0.25">
      <c r="H3577" s="1"/>
      <c r="I3577" s="1"/>
      <c r="J3577" s="1"/>
      <c r="K3577" s="1"/>
    </row>
    <row r="3578" spans="8:11" x14ac:dyDescent="0.25">
      <c r="H3578" s="1"/>
      <c r="I3578" s="1"/>
      <c r="J3578" s="1"/>
      <c r="K3578" s="1"/>
    </row>
    <row r="3579" spans="8:11" x14ac:dyDescent="0.25">
      <c r="H3579" s="1"/>
      <c r="I3579" s="1"/>
      <c r="J3579" s="1"/>
      <c r="K3579" s="1"/>
    </row>
    <row r="3580" spans="8:11" x14ac:dyDescent="0.25">
      <c r="H3580" s="1"/>
      <c r="I3580" s="1"/>
      <c r="J3580" s="1"/>
      <c r="K3580" s="1"/>
    </row>
    <row r="3581" spans="8:11" x14ac:dyDescent="0.25">
      <c r="H3581" s="1"/>
      <c r="I3581" s="1"/>
      <c r="J3581" s="1"/>
      <c r="K3581" s="1"/>
    </row>
    <row r="3582" spans="8:11" x14ac:dyDescent="0.25">
      <c r="H3582" s="1"/>
      <c r="I3582" s="1"/>
      <c r="J3582" s="1"/>
      <c r="K3582" s="1"/>
    </row>
    <row r="3583" spans="8:11" x14ac:dyDescent="0.25">
      <c r="H3583" s="1"/>
      <c r="I3583" s="1"/>
      <c r="J3583" s="1"/>
      <c r="K3583" s="1"/>
    </row>
    <row r="3584" spans="8:11" x14ac:dyDescent="0.25">
      <c r="H3584" s="1"/>
      <c r="I3584" s="1"/>
      <c r="J3584" s="1"/>
      <c r="K3584" s="1"/>
    </row>
    <row r="3585" spans="8:13" x14ac:dyDescent="0.25">
      <c r="H3585" s="1"/>
      <c r="I3585" s="1"/>
      <c r="J3585" s="1"/>
      <c r="K3585" s="1"/>
    </row>
    <row r="3586" spans="8:13" x14ac:dyDescent="0.25">
      <c r="H3586" s="1"/>
      <c r="I3586" s="1"/>
      <c r="J3586" s="1"/>
      <c r="K3586" s="1"/>
    </row>
    <row r="3587" spans="8:13" x14ac:dyDescent="0.25">
      <c r="H3587" s="1"/>
      <c r="I3587" s="1"/>
      <c r="J3587" s="1"/>
      <c r="K3587" s="1"/>
    </row>
    <row r="3588" spans="8:13" x14ac:dyDescent="0.25">
      <c r="H3588" s="1"/>
      <c r="I3588" s="1"/>
      <c r="J3588" s="1"/>
      <c r="K3588" s="1"/>
    </row>
    <row r="3589" spans="8:13" x14ac:dyDescent="0.25">
      <c r="H3589" s="1"/>
      <c r="I3589" s="1"/>
      <c r="J3589" s="1"/>
      <c r="K3589" s="1"/>
    </row>
    <row r="3590" spans="8:13" x14ac:dyDescent="0.25">
      <c r="H3590" s="1"/>
      <c r="I3590" s="1"/>
      <c r="J3590" s="1"/>
      <c r="K3590" s="1"/>
    </row>
    <row r="3591" spans="8:13" x14ac:dyDescent="0.25">
      <c r="H3591" s="1"/>
      <c r="I3591" s="1"/>
      <c r="J3591" s="1"/>
      <c r="K3591" s="1"/>
    </row>
    <row r="3592" spans="8:13" x14ac:dyDescent="0.25">
      <c r="H3592" s="1"/>
      <c r="I3592" s="1"/>
      <c r="J3592" s="1"/>
      <c r="K3592" s="1"/>
    </row>
    <row r="3593" spans="8:13" x14ac:dyDescent="0.25">
      <c r="H3593" s="1"/>
      <c r="I3593" s="1"/>
      <c r="J3593" s="1"/>
      <c r="K3593" s="1"/>
    </row>
    <row r="3594" spans="8:13" x14ac:dyDescent="0.25">
      <c r="H3594" s="1"/>
      <c r="I3594" s="1"/>
      <c r="J3594" s="1"/>
      <c r="K3594" s="1"/>
    </row>
    <row r="3595" spans="8:13" x14ac:dyDescent="0.25">
      <c r="H3595" s="1"/>
      <c r="I3595" s="1"/>
      <c r="J3595" s="1"/>
      <c r="K3595" s="1"/>
    </row>
    <row r="3596" spans="8:13" x14ac:dyDescent="0.25">
      <c r="H3596" s="1"/>
      <c r="I3596" s="1"/>
      <c r="J3596" s="1"/>
      <c r="K3596" s="1"/>
    </row>
    <row r="3597" spans="8:13" x14ac:dyDescent="0.25">
      <c r="H3597" s="1"/>
      <c r="I3597" s="1"/>
      <c r="J3597" s="1"/>
      <c r="K3597" s="1"/>
    </row>
    <row r="3598" spans="8:13" x14ac:dyDescent="0.25">
      <c r="H3598" s="1"/>
      <c r="I3598" s="1"/>
      <c r="J3598" s="1"/>
      <c r="K3598" s="1"/>
    </row>
    <row r="3599" spans="8:13" x14ac:dyDescent="0.25">
      <c r="H3599" s="1"/>
    </row>
    <row r="3600" spans="8:13" x14ac:dyDescent="0.25">
      <c r="L3600" s="1"/>
      <c r="M3600" s="1"/>
    </row>
    <row r="3601" spans="8:13" x14ac:dyDescent="0.25">
      <c r="L3601" s="1"/>
      <c r="M3601" s="1"/>
    </row>
    <row r="3602" spans="8:13" x14ac:dyDescent="0.25">
      <c r="L3602" s="1"/>
      <c r="M3602" s="1"/>
    </row>
    <row r="3603" spans="8:13" x14ac:dyDescent="0.25">
      <c r="L3603" s="1"/>
      <c r="M3603" s="1"/>
    </row>
    <row r="3604" spans="8:13" x14ac:dyDescent="0.25">
      <c r="H3604" s="1"/>
      <c r="I3604" s="1"/>
      <c r="J3604" s="1"/>
      <c r="K3604" s="1"/>
    </row>
    <row r="3605" spans="8:13" x14ac:dyDescent="0.25">
      <c r="H3605" s="1"/>
      <c r="I3605" s="1"/>
      <c r="J3605" s="1"/>
      <c r="K3605" s="1"/>
    </row>
    <row r="3606" spans="8:13" x14ac:dyDescent="0.25">
      <c r="H3606" s="1"/>
      <c r="I3606" s="1"/>
      <c r="J3606" s="1"/>
      <c r="K3606" s="1"/>
    </row>
    <row r="3607" spans="8:13" x14ac:dyDescent="0.25">
      <c r="H3607" s="1"/>
      <c r="I3607" s="1"/>
      <c r="J3607" s="1"/>
      <c r="K3607" s="1"/>
    </row>
    <row r="3608" spans="8:13" x14ac:dyDescent="0.25">
      <c r="H3608" s="1"/>
      <c r="I3608" s="1"/>
      <c r="J3608" s="1"/>
      <c r="K3608" s="1"/>
    </row>
    <row r="3609" spans="8:13" x14ac:dyDescent="0.25">
      <c r="H3609" s="1"/>
      <c r="I3609" s="1"/>
      <c r="J3609" s="1"/>
      <c r="K3609" s="1"/>
    </row>
    <row r="3610" spans="8:13" x14ac:dyDescent="0.25">
      <c r="H3610" s="1"/>
      <c r="I3610" s="1"/>
      <c r="J3610" s="1"/>
      <c r="K3610" s="1"/>
    </row>
    <row r="3611" spans="8:13" x14ac:dyDescent="0.25">
      <c r="H3611" s="1"/>
      <c r="I3611" s="1"/>
      <c r="J3611" s="1"/>
      <c r="K3611" s="1"/>
    </row>
    <row r="3612" spans="8:13" x14ac:dyDescent="0.25">
      <c r="H3612" s="1"/>
      <c r="I3612" s="1"/>
      <c r="J3612" s="1"/>
      <c r="K3612" s="1"/>
    </row>
    <row r="3613" spans="8:13" x14ac:dyDescent="0.25">
      <c r="H3613" s="1"/>
      <c r="I3613" s="1"/>
      <c r="J3613" s="1"/>
      <c r="K3613" s="1"/>
    </row>
    <row r="3614" spans="8:13" x14ac:dyDescent="0.25">
      <c r="H3614" s="1"/>
      <c r="I3614" s="1"/>
      <c r="J3614" s="1"/>
      <c r="K3614" s="1"/>
    </row>
    <row r="3615" spans="8:13" x14ac:dyDescent="0.25">
      <c r="H3615" s="1"/>
      <c r="I3615" s="1"/>
      <c r="J3615" s="1"/>
      <c r="K3615" s="1"/>
    </row>
    <row r="3616" spans="8:13" x14ac:dyDescent="0.25">
      <c r="H3616" s="1"/>
      <c r="I3616" s="1"/>
      <c r="J3616" s="1"/>
      <c r="K3616" s="1"/>
    </row>
    <row r="3617" spans="8:11" x14ac:dyDescent="0.25">
      <c r="H3617" s="1"/>
      <c r="I3617" s="1"/>
      <c r="J3617" s="1"/>
      <c r="K3617" s="1"/>
    </row>
    <row r="3618" spans="8:11" x14ac:dyDescent="0.25">
      <c r="H3618" s="1"/>
      <c r="I3618" s="1"/>
      <c r="J3618" s="1"/>
      <c r="K3618" s="1"/>
    </row>
    <row r="3619" spans="8:11" x14ac:dyDescent="0.25">
      <c r="H3619" s="1"/>
      <c r="I3619" s="1"/>
      <c r="J3619" s="1"/>
      <c r="K3619" s="1"/>
    </row>
    <row r="3620" spans="8:11" x14ac:dyDescent="0.25">
      <c r="H3620" s="1"/>
      <c r="I3620" s="1"/>
      <c r="J3620" s="1"/>
      <c r="K3620" s="1"/>
    </row>
    <row r="3621" spans="8:11" x14ac:dyDescent="0.25">
      <c r="H3621" s="1"/>
      <c r="I3621" s="1"/>
      <c r="J3621" s="1"/>
      <c r="K3621" s="1"/>
    </row>
    <row r="3622" spans="8:11" x14ac:dyDescent="0.25">
      <c r="H3622" s="1"/>
      <c r="I3622" s="1"/>
      <c r="J3622" s="1"/>
      <c r="K3622" s="1"/>
    </row>
    <row r="3623" spans="8:11" x14ac:dyDescent="0.25">
      <c r="H3623" s="1"/>
      <c r="I3623" s="1"/>
      <c r="J3623" s="1"/>
      <c r="K3623" s="1"/>
    </row>
    <row r="3624" spans="8:11" x14ac:dyDescent="0.25">
      <c r="H3624" s="1"/>
      <c r="I3624" s="1"/>
      <c r="J3624" s="1"/>
      <c r="K3624" s="1"/>
    </row>
    <row r="3625" spans="8:11" x14ac:dyDescent="0.25">
      <c r="H3625" s="1"/>
      <c r="I3625" s="1"/>
      <c r="J3625" s="1"/>
      <c r="K3625" s="1"/>
    </row>
    <row r="3626" spans="8:11" x14ac:dyDescent="0.25">
      <c r="H3626" s="1"/>
      <c r="I3626" s="1"/>
      <c r="J3626" s="1"/>
      <c r="K3626" s="1"/>
    </row>
    <row r="3627" spans="8:11" x14ac:dyDescent="0.25">
      <c r="H3627" s="1"/>
      <c r="I3627" s="1"/>
      <c r="J3627" s="1"/>
      <c r="K3627" s="1"/>
    </row>
    <row r="3628" spans="8:11" x14ac:dyDescent="0.25">
      <c r="H3628" s="1"/>
      <c r="I3628" s="1"/>
      <c r="J3628" s="1"/>
      <c r="K3628" s="1"/>
    </row>
    <row r="3629" spans="8:11" x14ac:dyDescent="0.25">
      <c r="H3629" s="1"/>
      <c r="I3629" s="1"/>
      <c r="J3629" s="1"/>
      <c r="K3629" s="1"/>
    </row>
    <row r="3630" spans="8:11" x14ac:dyDescent="0.25">
      <c r="H3630" s="1"/>
      <c r="I3630" s="1"/>
      <c r="J3630" s="1"/>
      <c r="K3630" s="1"/>
    </row>
    <row r="3631" spans="8:11" x14ac:dyDescent="0.25">
      <c r="H3631" s="1"/>
      <c r="I3631" s="1"/>
      <c r="J3631" s="1"/>
      <c r="K3631" s="1"/>
    </row>
    <row r="3632" spans="8:11" x14ac:dyDescent="0.25">
      <c r="H3632" s="1"/>
      <c r="I3632" s="1"/>
      <c r="J3632" s="1"/>
      <c r="K3632" s="1"/>
    </row>
    <row r="3633" spans="8:11" x14ac:dyDescent="0.25">
      <c r="H3633" s="1"/>
      <c r="I3633" s="1"/>
      <c r="J3633" s="1"/>
      <c r="K3633" s="1"/>
    </row>
    <row r="3634" spans="8:11" x14ac:dyDescent="0.25">
      <c r="H3634" s="1"/>
      <c r="I3634" s="1"/>
      <c r="J3634" s="1"/>
      <c r="K3634" s="1"/>
    </row>
    <row r="3635" spans="8:11" x14ac:dyDescent="0.25">
      <c r="H3635" s="1"/>
      <c r="I3635" s="1"/>
      <c r="J3635" s="1"/>
      <c r="K3635" s="1"/>
    </row>
    <row r="3636" spans="8:11" x14ac:dyDescent="0.25">
      <c r="H3636" s="1"/>
      <c r="I3636" s="1"/>
      <c r="J3636" s="1"/>
      <c r="K3636" s="1"/>
    </row>
    <row r="3637" spans="8:11" x14ac:dyDescent="0.25">
      <c r="H3637" s="1"/>
      <c r="I3637" s="1"/>
      <c r="J3637" s="1"/>
      <c r="K3637" s="1"/>
    </row>
    <row r="3638" spans="8:11" x14ac:dyDescent="0.25">
      <c r="H3638" s="1"/>
      <c r="I3638" s="1"/>
      <c r="J3638" s="1"/>
      <c r="K3638" s="1"/>
    </row>
    <row r="3639" spans="8:11" x14ac:dyDescent="0.25">
      <c r="H3639" s="1"/>
    </row>
    <row r="3640" spans="8:11" x14ac:dyDescent="0.25">
      <c r="H3640" s="1"/>
      <c r="I3640" s="1"/>
      <c r="J3640" s="1"/>
      <c r="K3640" s="1"/>
    </row>
    <row r="3641" spans="8:11" x14ac:dyDescent="0.25">
      <c r="H3641" s="1"/>
      <c r="I3641" s="1"/>
      <c r="J3641" s="1"/>
      <c r="K3641" s="1"/>
    </row>
    <row r="3642" spans="8:11" x14ac:dyDescent="0.25">
      <c r="H3642" s="1"/>
      <c r="I3642" s="1"/>
      <c r="J3642" s="1"/>
      <c r="K3642" s="1"/>
    </row>
    <row r="3643" spans="8:11" x14ac:dyDescent="0.25">
      <c r="H3643" s="1"/>
      <c r="I3643" s="1"/>
      <c r="J3643" s="1"/>
      <c r="K3643" s="1"/>
    </row>
    <row r="3644" spans="8:11" x14ac:dyDescent="0.25">
      <c r="H3644" s="1"/>
      <c r="I3644" s="1"/>
      <c r="J3644" s="1"/>
      <c r="K3644" s="1"/>
    </row>
    <row r="3645" spans="8:11" x14ac:dyDescent="0.25">
      <c r="H3645" s="1"/>
      <c r="I3645" s="1"/>
      <c r="J3645" s="1"/>
      <c r="K3645" s="1"/>
    </row>
    <row r="3646" spans="8:11" x14ac:dyDescent="0.25">
      <c r="H3646" s="1"/>
      <c r="I3646" s="1"/>
      <c r="J3646" s="1"/>
      <c r="K3646"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F8" sqref="F8"/>
    </sheetView>
  </sheetViews>
  <sheetFormatPr defaultRowHeight="15" x14ac:dyDescent="0.25"/>
  <sheetData>
    <row r="1" spans="1:5" x14ac:dyDescent="0.25">
      <c r="C1" t="s">
        <v>266</v>
      </c>
      <c r="D1" t="s">
        <v>267</v>
      </c>
      <c r="E1" t="s">
        <v>268</v>
      </c>
    </row>
    <row r="2" spans="1:5" x14ac:dyDescent="0.25">
      <c r="A2" t="str">
        <f>'Org Control'!A5</f>
        <v>RC1</v>
      </c>
      <c r="B2" t="str">
        <f>'Org Control'!B5</f>
        <v>Bedford Hospital NHS Trust</v>
      </c>
      <c r="C2">
        <f>VLOOKUP(A2,'VODIM Data'!A:E,MATCH(C1,'VODIM Data'!1:1,0),FALSE)</f>
        <v>79</v>
      </c>
      <c r="D2">
        <f>VLOOKUP(A2,'VODIM Data'!A:E,MATCH(D1,'VODIM Data'!1:1,0),FALSE)</f>
        <v>100</v>
      </c>
      <c r="E2">
        <f>VLOOKUP(A2,'VODIM Data'!A:E,MATCH(E1,'VODIM Data'!1:1,0),FALSE)</f>
        <v>89</v>
      </c>
    </row>
    <row r="3" spans="1:5" x14ac:dyDescent="0.25">
      <c r="C3" t="str">
        <f>ROUND(C2,1)&amp;"%"</f>
        <v>79%</v>
      </c>
      <c r="D3" t="str">
        <f t="shared" ref="D3:E3" si="0">ROUND(D2,1)&amp;"%"</f>
        <v>100%</v>
      </c>
      <c r="E3" t="str">
        <f t="shared" si="0"/>
        <v>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topLeftCell="AK1" workbookViewId="0">
      <selection activeCell="AM17" sqref="AM17"/>
    </sheetView>
  </sheetViews>
  <sheetFormatPr defaultRowHeight="15" x14ac:dyDescent="0.25"/>
  <sheetData>
    <row r="1" spans="1:41" x14ac:dyDescent="0.25">
      <c r="A1" s="2" t="s">
        <v>4</v>
      </c>
      <c r="B1" t="s">
        <v>10</v>
      </c>
      <c r="N1" s="2" t="s">
        <v>4</v>
      </c>
      <c r="O1" t="s">
        <v>10</v>
      </c>
    </row>
    <row r="3" spans="1:41" x14ac:dyDescent="0.25">
      <c r="A3" s="2" t="s">
        <v>118</v>
      </c>
      <c r="B3" s="2" t="s">
        <v>5</v>
      </c>
      <c r="N3" s="2" t="s">
        <v>118</v>
      </c>
      <c r="O3" s="2" t="s">
        <v>5</v>
      </c>
    </row>
    <row r="4" spans="1:41" x14ac:dyDescent="0.25">
      <c r="A4" s="2" t="s">
        <v>1</v>
      </c>
      <c r="B4" t="s">
        <v>240</v>
      </c>
      <c r="N4" s="2" t="s">
        <v>1</v>
      </c>
      <c r="O4" t="s">
        <v>184</v>
      </c>
    </row>
    <row r="5" spans="1:41" x14ac:dyDescent="0.25">
      <c r="A5" t="s">
        <v>25</v>
      </c>
      <c r="B5" s="1">
        <v>1</v>
      </c>
      <c r="N5" t="s">
        <v>20</v>
      </c>
      <c r="O5" s="1">
        <v>11</v>
      </c>
      <c r="AL5" s="14" t="s">
        <v>176</v>
      </c>
    </row>
    <row r="6" spans="1:41" x14ac:dyDescent="0.25">
      <c r="N6" t="s">
        <v>75</v>
      </c>
      <c r="O6" s="1">
        <v>32</v>
      </c>
      <c r="AL6" s="3" t="s">
        <v>1</v>
      </c>
      <c r="AM6" s="3" t="s">
        <v>3</v>
      </c>
      <c r="AN6" t="s">
        <v>184</v>
      </c>
      <c r="AO6" t="s">
        <v>240</v>
      </c>
    </row>
    <row r="7" spans="1:41" x14ac:dyDescent="0.25">
      <c r="N7" t="s">
        <v>77</v>
      </c>
      <c r="O7" s="1">
        <v>19</v>
      </c>
      <c r="AL7" t="str">
        <f>'Org Control'!A5</f>
        <v>RC1</v>
      </c>
      <c r="AM7" t="str">
        <f>'Org Control'!B5</f>
        <v>Bedford Hospital NHS Trust</v>
      </c>
      <c r="AN7">
        <f>IFERROR(VLOOKUP(AL7,A:D,MATCH(AN6,A4:D4,0),FALSE),0)</f>
        <v>0</v>
      </c>
      <c r="AO7">
        <f>IFERROR(VLOOKUP(AL7,A:D,MATCH(AO6,A4:D4,0),FALSE),0)</f>
        <v>1</v>
      </c>
    </row>
    <row r="8" spans="1:41" x14ac:dyDescent="0.25">
      <c r="N8" t="s">
        <v>79</v>
      </c>
      <c r="O8" s="1">
        <v>11</v>
      </c>
      <c r="AL8" t="str">
        <f>VLOOKUP(AL7,Lookup!A:C,3,FALSE)</f>
        <v>Q78</v>
      </c>
      <c r="AM8" t="str">
        <f>VLOOKUP(AL8,Lookup!C:D,2,FALSE)</f>
        <v>NHS England Midlands and East (Central Midlands)</v>
      </c>
      <c r="AN8">
        <f>IFERROR(VLOOKUP(AL8,N:Q,MATCH(AN6,N4:Q4,0),FALSE),0)</f>
        <v>4</v>
      </c>
    </row>
    <row r="9" spans="1:41" x14ac:dyDescent="0.25">
      <c r="N9" t="s">
        <v>82</v>
      </c>
      <c r="O9" s="1">
        <v>16</v>
      </c>
      <c r="AL9" s="3" t="s">
        <v>318</v>
      </c>
      <c r="AN9">
        <f>IFERROR(VLOOKUP(AL9,N:O,MATCH(AN6,N4:O4,0),FALSE),0)</f>
        <v>78</v>
      </c>
    </row>
    <row r="10" spans="1:41" x14ac:dyDescent="0.25">
      <c r="N10" t="s">
        <v>185</v>
      </c>
      <c r="O10" s="1">
        <v>4</v>
      </c>
    </row>
    <row r="11" spans="1:41" x14ac:dyDescent="0.25">
      <c r="N11" t="s">
        <v>190</v>
      </c>
      <c r="O11" s="1">
        <v>9</v>
      </c>
      <c r="AL11" s="14" t="s">
        <v>177</v>
      </c>
    </row>
    <row r="12" spans="1:41" x14ac:dyDescent="0.25">
      <c r="N12" t="s">
        <v>192</v>
      </c>
      <c r="O12" s="1">
        <v>11</v>
      </c>
      <c r="AL12" t="str">
        <f>IF(AO7=1,"The "&amp;AM7&amp;" successfully submitted data for the Maternity Services Data Set for "&amp;Period!A5&amp;". They were one of the "&amp;AN8&amp;" organisations within the "&amp;AM8&amp;" region (geography) that successfully submitted data.","The "&amp;AM7&amp;" successfully submitted data for the Maternity Services Data Set for "&amp;Period!A5&amp;". However, they did not submit any booking appointments that related to "&amp;Period!A5&amp;". Therefore the details below will be blank.")</f>
        <v>The Bedford Hospital NHS Trust successfully submitted data for the Maternity Services Data Set for September 2015. They were one of the 4 organisations within the NHS England Midlands and East (Central Midlands) region (geography) that successfully submitted data.</v>
      </c>
    </row>
    <row r="13" spans="1:41" x14ac:dyDescent="0.25">
      <c r="N13" t="s">
        <v>194</v>
      </c>
      <c r="O13" s="1">
        <v>5</v>
      </c>
    </row>
    <row r="14" spans="1:41" x14ac:dyDescent="0.25">
      <c r="N14" t="s">
        <v>196</v>
      </c>
      <c r="O14" s="1">
        <v>7</v>
      </c>
      <c r="AL14" t="str">
        <f>AN9&amp;" Submitted"</f>
        <v>78 Submitted</v>
      </c>
    </row>
    <row r="15" spans="1:41" x14ac:dyDescent="0.25">
      <c r="N15" t="s">
        <v>198</v>
      </c>
      <c r="O15" s="1">
        <v>3</v>
      </c>
      <c r="AL15" t="str">
        <f>AN8&amp;" Submitted"</f>
        <v>4 Submitted</v>
      </c>
    </row>
    <row r="16" spans="1:41" x14ac:dyDescent="0.25">
      <c r="N16" t="s">
        <v>200</v>
      </c>
      <c r="O16" s="1">
        <v>7</v>
      </c>
    </row>
    <row r="17" spans="14:15" x14ac:dyDescent="0.25">
      <c r="N17" t="s">
        <v>202</v>
      </c>
      <c r="O17" s="1">
        <v>4</v>
      </c>
    </row>
    <row r="18" spans="14:15" x14ac:dyDescent="0.25">
      <c r="N18" t="s">
        <v>204</v>
      </c>
      <c r="O18" s="1">
        <v>5</v>
      </c>
    </row>
    <row r="19" spans="14:15" x14ac:dyDescent="0.25">
      <c r="N19" t="s">
        <v>206</v>
      </c>
      <c r="O19" s="1">
        <v>5</v>
      </c>
    </row>
    <row r="20" spans="14:15" x14ac:dyDescent="0.25">
      <c r="N20" t="s">
        <v>209</v>
      </c>
      <c r="O20" s="1">
        <v>3</v>
      </c>
    </row>
    <row r="21" spans="14:15" x14ac:dyDescent="0.25">
      <c r="N21" t="s">
        <v>212</v>
      </c>
      <c r="O21" s="1">
        <v>4</v>
      </c>
    </row>
    <row r="22" spans="14:15" x14ac:dyDescent="0.25">
      <c r="N22" t="s">
        <v>318</v>
      </c>
      <c r="O22" s="1">
        <v>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I21" sqref="I21"/>
    </sheetView>
  </sheetViews>
  <sheetFormatPr defaultRowHeight="15" x14ac:dyDescent="0.25"/>
  <sheetData>
    <row r="1" spans="1:9" x14ac:dyDescent="0.25">
      <c r="A1" s="2" t="s">
        <v>4</v>
      </c>
      <c r="B1" t="s">
        <v>232</v>
      </c>
      <c r="D1" s="2" t="s">
        <v>4</v>
      </c>
      <c r="E1" t="s">
        <v>232</v>
      </c>
    </row>
    <row r="3" spans="1:9" x14ac:dyDescent="0.25">
      <c r="A3" s="2" t="s">
        <v>118</v>
      </c>
      <c r="D3" s="2" t="s">
        <v>118</v>
      </c>
    </row>
    <row r="4" spans="1:9" x14ac:dyDescent="0.25">
      <c r="A4" s="2" t="s">
        <v>1</v>
      </c>
      <c r="B4" t="s">
        <v>117</v>
      </c>
      <c r="D4" s="2" t="s">
        <v>1</v>
      </c>
      <c r="E4" t="s">
        <v>117</v>
      </c>
    </row>
    <row r="5" spans="1:9" x14ac:dyDescent="0.25">
      <c r="A5" t="s">
        <v>25</v>
      </c>
      <c r="B5" s="1">
        <v>245</v>
      </c>
      <c r="D5" t="s">
        <v>20</v>
      </c>
      <c r="E5" s="1">
        <v>5910</v>
      </c>
      <c r="G5" s="14" t="s">
        <v>176</v>
      </c>
    </row>
    <row r="6" spans="1:9" x14ac:dyDescent="0.25">
      <c r="D6" t="s">
        <v>75</v>
      </c>
      <c r="E6" s="1">
        <v>12465</v>
      </c>
      <c r="G6" t="s">
        <v>1</v>
      </c>
      <c r="H6" t="s">
        <v>3</v>
      </c>
      <c r="I6" t="s">
        <v>117</v>
      </c>
    </row>
    <row r="7" spans="1:9" x14ac:dyDescent="0.25">
      <c r="D7" t="s">
        <v>77</v>
      </c>
      <c r="E7" s="1">
        <v>8270</v>
      </c>
      <c r="G7" t="str">
        <f>'Org Control'!A5</f>
        <v>RC1</v>
      </c>
      <c r="H7" t="str">
        <f>'Org Control'!B5</f>
        <v>Bedford Hospital NHS Trust</v>
      </c>
      <c r="I7">
        <f>VLOOKUP(G7,A:B,MATCH(I6,A4:B4,0),FALSE)</f>
        <v>245</v>
      </c>
    </row>
    <row r="8" spans="1:9" x14ac:dyDescent="0.25">
      <c r="D8" t="s">
        <v>79</v>
      </c>
      <c r="E8" s="1">
        <v>5910</v>
      </c>
      <c r="G8" t="s">
        <v>318</v>
      </c>
      <c r="I8">
        <f>VLOOKUP(G8,D:E,MATCH(I6,D4:E4,0),FALSE)</f>
        <v>33950</v>
      </c>
    </row>
    <row r="9" spans="1:9" x14ac:dyDescent="0.25">
      <c r="D9" t="s">
        <v>82</v>
      </c>
      <c r="E9" s="1">
        <v>7310</v>
      </c>
    </row>
    <row r="10" spans="1:9" x14ac:dyDescent="0.25">
      <c r="D10" t="s">
        <v>185</v>
      </c>
      <c r="E10" s="1">
        <v>1210</v>
      </c>
      <c r="G10" s="14" t="s">
        <v>177</v>
      </c>
    </row>
    <row r="11" spans="1:9" x14ac:dyDescent="0.25">
      <c r="D11" t="s">
        <v>190</v>
      </c>
      <c r="E11" s="1">
        <v>4405</v>
      </c>
      <c r="G11">
        <f>IF(I7=-1,"*",I7)</f>
        <v>245</v>
      </c>
      <c r="H11">
        <f>I8</f>
        <v>33950</v>
      </c>
    </row>
    <row r="12" spans="1:9" x14ac:dyDescent="0.25">
      <c r="D12" t="s">
        <v>192</v>
      </c>
      <c r="E12" s="1">
        <v>4260</v>
      </c>
    </row>
    <row r="13" spans="1:9" x14ac:dyDescent="0.25">
      <c r="D13" t="s">
        <v>194</v>
      </c>
      <c r="E13" s="1">
        <v>1540</v>
      </c>
      <c r="G13" t="str">
        <f>'Org Control'!K5</f>
        <v>Q78</v>
      </c>
      <c r="H13">
        <f>VLOOKUP(G13,D:E,MATCH(I6,D4:E4,0),FALSE)</f>
        <v>1220</v>
      </c>
    </row>
    <row r="14" spans="1:9" x14ac:dyDescent="0.25">
      <c r="D14" t="s">
        <v>196</v>
      </c>
      <c r="E14" s="1">
        <v>2265</v>
      </c>
    </row>
    <row r="15" spans="1:9" x14ac:dyDescent="0.25">
      <c r="D15" t="s">
        <v>198</v>
      </c>
      <c r="E15" s="1">
        <v>1510</v>
      </c>
    </row>
    <row r="16" spans="1:9" x14ac:dyDescent="0.25">
      <c r="D16" t="s">
        <v>200</v>
      </c>
      <c r="E16" s="1">
        <v>4035</v>
      </c>
    </row>
    <row r="17" spans="4:5" x14ac:dyDescent="0.25">
      <c r="D17" t="s">
        <v>202</v>
      </c>
      <c r="E17" s="1">
        <v>1220</v>
      </c>
    </row>
    <row r="18" spans="4:5" x14ac:dyDescent="0.25">
      <c r="D18" t="s">
        <v>204</v>
      </c>
      <c r="E18" s="1">
        <v>1515</v>
      </c>
    </row>
    <row r="19" spans="4:5" x14ac:dyDescent="0.25">
      <c r="D19" t="s">
        <v>206</v>
      </c>
      <c r="E19" s="1">
        <v>1920</v>
      </c>
    </row>
    <row r="20" spans="4:5" x14ac:dyDescent="0.25">
      <c r="D20" t="s">
        <v>209</v>
      </c>
      <c r="E20" s="1">
        <v>2030</v>
      </c>
    </row>
    <row r="21" spans="4:5" x14ac:dyDescent="0.25">
      <c r="D21" t="s">
        <v>212</v>
      </c>
      <c r="E21" s="1">
        <v>2170</v>
      </c>
    </row>
    <row r="22" spans="4:5" x14ac:dyDescent="0.25">
      <c r="D22" t="s">
        <v>318</v>
      </c>
      <c r="E22" s="1">
        <v>33950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C1" workbookViewId="0">
      <selection activeCell="G12" sqref="G12"/>
    </sheetView>
  </sheetViews>
  <sheetFormatPr defaultRowHeight="15" x14ac:dyDescent="0.25"/>
  <sheetData>
    <row r="1" spans="1:11" x14ac:dyDescent="0.25">
      <c r="A1" s="2" t="s">
        <v>4</v>
      </c>
      <c r="B1" t="s">
        <v>165</v>
      </c>
      <c r="D1" s="2" t="s">
        <v>4</v>
      </c>
      <c r="E1" t="s">
        <v>165</v>
      </c>
    </row>
    <row r="3" spans="1:11" x14ac:dyDescent="0.25">
      <c r="A3" s="2" t="s">
        <v>173</v>
      </c>
      <c r="D3" s="2" t="s">
        <v>173</v>
      </c>
    </row>
    <row r="4" spans="1:11" x14ac:dyDescent="0.25">
      <c r="A4" s="2" t="s">
        <v>1</v>
      </c>
      <c r="B4" t="s">
        <v>117</v>
      </c>
      <c r="D4" s="2" t="s">
        <v>1</v>
      </c>
      <c r="E4" t="s">
        <v>117</v>
      </c>
    </row>
    <row r="5" spans="1:11" x14ac:dyDescent="0.25">
      <c r="A5" t="s">
        <v>25</v>
      </c>
      <c r="B5" s="1">
        <v>29.619430000000001</v>
      </c>
      <c r="D5" t="s">
        <v>20</v>
      </c>
      <c r="E5" s="1">
        <v>30.863240000000001</v>
      </c>
      <c r="G5" s="14" t="s">
        <v>176</v>
      </c>
    </row>
    <row r="6" spans="1:11" x14ac:dyDescent="0.25">
      <c r="D6" t="s">
        <v>75</v>
      </c>
      <c r="E6" s="1">
        <v>28.939589999999999</v>
      </c>
      <c r="G6" t="str">
        <f>A4</f>
        <v>Org_Code</v>
      </c>
      <c r="H6" t="s">
        <v>3</v>
      </c>
      <c r="I6" t="s">
        <v>117</v>
      </c>
    </row>
    <row r="7" spans="1:11" x14ac:dyDescent="0.25">
      <c r="D7" t="s">
        <v>77</v>
      </c>
      <c r="E7" s="1">
        <v>29.169149999999998</v>
      </c>
      <c r="G7" t="str">
        <f>'Org Control'!A5</f>
        <v>RC1</v>
      </c>
      <c r="H7" t="str">
        <f>'Org Control'!B5</f>
        <v>Bedford Hospital NHS Trust</v>
      </c>
      <c r="I7">
        <f>VLOOKUP(G7,A:B,MATCH(I6,A4:B4,0),FALSE)</f>
        <v>29.619430000000001</v>
      </c>
      <c r="J7" s="5">
        <f>IF(I7=-1,"*",ROUND(I7,1))</f>
        <v>29.6</v>
      </c>
    </row>
    <row r="8" spans="1:11" x14ac:dyDescent="0.25">
      <c r="D8" t="s">
        <v>79</v>
      </c>
      <c r="E8" s="1">
        <v>30.863240000000001</v>
      </c>
      <c r="G8" t="str">
        <f>VLOOKUP(G7,Lookup!A:C,3,FALSE)</f>
        <v>Q78</v>
      </c>
      <c r="H8" t="str">
        <f>VLOOKUP(G8,Lookup!C:D,2,FALSE)</f>
        <v>NHS England Midlands and East (Central Midlands)</v>
      </c>
      <c r="I8">
        <f>VLOOKUP(G8,D:E,MATCH(I6,D4:E4,0),FALSE)</f>
        <v>30.020479999999999</v>
      </c>
      <c r="J8">
        <f>ROUND(I8,1)</f>
        <v>30</v>
      </c>
      <c r="K8" t="str">
        <f>IF(J7=J8,"the same",IF(J7&lt;J8,"lower","higher"))</f>
        <v>lower</v>
      </c>
    </row>
    <row r="9" spans="1:11" x14ac:dyDescent="0.25">
      <c r="D9" t="s">
        <v>82</v>
      </c>
      <c r="E9" s="1">
        <v>29.810860000000002</v>
      </c>
      <c r="G9" s="3" t="s">
        <v>318</v>
      </c>
      <c r="H9" s="3" t="s">
        <v>121</v>
      </c>
      <c r="I9">
        <f>VLOOKUP(G9,D:E,MATCH(I6,D4:E4,0),FALSE)</f>
        <v>29.526119999999999</v>
      </c>
      <c r="J9">
        <f>ROUND(I9,1)</f>
        <v>29.5</v>
      </c>
      <c r="K9" t="str">
        <f>IF(J7=J9,"the same",IF(J7&lt;J9,"lower","higher"))</f>
        <v>higher</v>
      </c>
    </row>
    <row r="10" spans="1:11" x14ac:dyDescent="0.25">
      <c r="D10" t="s">
        <v>185</v>
      </c>
      <c r="E10" s="1">
        <v>29.18543</v>
      </c>
    </row>
    <row r="11" spans="1:11" x14ac:dyDescent="0.25">
      <c r="D11" t="s">
        <v>190</v>
      </c>
      <c r="E11" s="1">
        <v>28.811299999999999</v>
      </c>
      <c r="G11" s="14" t="s">
        <v>177</v>
      </c>
    </row>
    <row r="12" spans="1:11" x14ac:dyDescent="0.25">
      <c r="D12" t="s">
        <v>192</v>
      </c>
      <c r="E12" s="1">
        <v>29.027080000000002</v>
      </c>
      <c r="G12" t="str">
        <f>IF(I7=-1,"Less than 5 women attended a booking appointment at the "&amp;H7&amp;". However, the average age of pregnant women that attended a booking appointment for the providers that submitted in the "&amp;H8&amp;" region was "&amp;J8&amp;" and the average age from all submissions was "&amp;J9&amp;".","The average age of pregnant women that attended a booking appointment at the "&amp;H7&amp;" was "&amp;J7&amp;". This is "&amp;K8&amp;" than the average age for the providers that submitted in the "&amp;H8&amp;" region ("&amp;J8&amp;") and "&amp;K9&amp;" than the average age from all submissions of "&amp;J9&amp;".")</f>
        <v>The average age of pregnant women that attended a booking appointment at the Bedford Hospital NHS Trust was 29.6. This is lower than the average age for the providers that submitted in the NHS England Midlands and East (Central Midlands) region (30) and higher than the average age from all submissions of 29.5.</v>
      </c>
    </row>
    <row r="13" spans="1:11" x14ac:dyDescent="0.25">
      <c r="D13" t="s">
        <v>194</v>
      </c>
      <c r="E13" s="1">
        <v>28.653020000000001</v>
      </c>
    </row>
    <row r="14" spans="1:11" x14ac:dyDescent="0.25">
      <c r="D14" t="s">
        <v>196</v>
      </c>
      <c r="E14" s="1">
        <v>29.23509</v>
      </c>
    </row>
    <row r="15" spans="1:11" x14ac:dyDescent="0.25">
      <c r="D15" t="s">
        <v>198</v>
      </c>
      <c r="E15" s="1">
        <v>28.807030000000001</v>
      </c>
    </row>
    <row r="16" spans="1:11" x14ac:dyDescent="0.25">
      <c r="D16" t="s">
        <v>200</v>
      </c>
      <c r="E16" s="1">
        <v>29.040900000000001</v>
      </c>
    </row>
    <row r="17" spans="4:5" x14ac:dyDescent="0.25">
      <c r="D17" t="s">
        <v>202</v>
      </c>
      <c r="E17" s="1">
        <v>30.020479999999999</v>
      </c>
    </row>
    <row r="18" spans="4:5" x14ac:dyDescent="0.25">
      <c r="D18" t="s">
        <v>204</v>
      </c>
      <c r="E18" s="1">
        <v>29.191289999999999</v>
      </c>
    </row>
    <row r="19" spans="4:5" x14ac:dyDescent="0.25">
      <c r="D19" t="s">
        <v>206</v>
      </c>
      <c r="E19" s="1">
        <v>29.372070000000001</v>
      </c>
    </row>
    <row r="20" spans="4:5" x14ac:dyDescent="0.25">
      <c r="D20" t="s">
        <v>209</v>
      </c>
      <c r="E20" s="1">
        <v>30.119589999999999</v>
      </c>
    </row>
    <row r="21" spans="4:5" x14ac:dyDescent="0.25">
      <c r="D21" t="s">
        <v>212</v>
      </c>
      <c r="E21" s="1">
        <v>30.26418</v>
      </c>
    </row>
    <row r="22" spans="4:5" x14ac:dyDescent="0.25">
      <c r="D22" t="s">
        <v>318</v>
      </c>
      <c r="E22" s="1">
        <v>29.526119999999999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workbookViewId="0">
      <selection activeCell="AC19" sqref="AC19"/>
    </sheetView>
  </sheetViews>
  <sheetFormatPr defaultRowHeight="15" x14ac:dyDescent="0.25"/>
  <sheetData>
    <row r="1" spans="1:32" x14ac:dyDescent="0.25">
      <c r="A1" s="2" t="s">
        <v>4</v>
      </c>
      <c r="B1" t="s">
        <v>166</v>
      </c>
      <c r="D1" s="2" t="s">
        <v>4</v>
      </c>
      <c r="E1" t="s">
        <v>166</v>
      </c>
      <c r="N1" s="2" t="s">
        <v>4</v>
      </c>
      <c r="O1" t="s">
        <v>166</v>
      </c>
    </row>
    <row r="2" spans="1:32" x14ac:dyDescent="0.25">
      <c r="A2" s="2" t="s">
        <v>1</v>
      </c>
      <c r="B2" t="s">
        <v>318</v>
      </c>
      <c r="N2" s="2" t="s">
        <v>0</v>
      </c>
      <c r="O2" t="s">
        <v>12</v>
      </c>
    </row>
    <row r="3" spans="1:32" x14ac:dyDescent="0.25">
      <c r="D3" s="2" t="s">
        <v>251</v>
      </c>
    </row>
    <row r="4" spans="1:32" x14ac:dyDescent="0.25">
      <c r="A4" s="2" t="s">
        <v>120</v>
      </c>
      <c r="D4" s="2" t="s">
        <v>5</v>
      </c>
      <c r="E4" t="s">
        <v>117</v>
      </c>
      <c r="N4" s="2" t="s">
        <v>251</v>
      </c>
      <c r="O4" s="2" t="s">
        <v>5</v>
      </c>
    </row>
    <row r="5" spans="1:32" x14ac:dyDescent="0.25">
      <c r="A5" s="2" t="s">
        <v>5</v>
      </c>
      <c r="B5" t="s">
        <v>117</v>
      </c>
      <c r="D5" t="s">
        <v>254</v>
      </c>
      <c r="E5" s="1">
        <v>0</v>
      </c>
      <c r="G5" s="14" t="s">
        <v>176</v>
      </c>
      <c r="L5" s="1"/>
      <c r="N5" s="2" t="s">
        <v>1</v>
      </c>
      <c r="O5" t="s">
        <v>252</v>
      </c>
      <c r="P5" t="s">
        <v>170</v>
      </c>
      <c r="Q5" t="s">
        <v>167</v>
      </c>
      <c r="R5" t="s">
        <v>248</v>
      </c>
      <c r="S5" t="s">
        <v>171</v>
      </c>
      <c r="T5" t="s">
        <v>254</v>
      </c>
      <c r="U5" t="s">
        <v>253</v>
      </c>
      <c r="V5" t="s">
        <v>169</v>
      </c>
      <c r="W5" t="s">
        <v>233</v>
      </c>
      <c r="Z5" t="str">
        <f>'Org Control'!K5</f>
        <v>Q78</v>
      </c>
      <c r="AA5" t="s">
        <v>252</v>
      </c>
      <c r="AB5">
        <f>VLOOKUP(Z5,N:W,MATCH(AA5,N5:W5,0),FALSE)</f>
        <v>4.1769041769041802E-2</v>
      </c>
      <c r="AD5">
        <f>MAX(AB:AB)</f>
        <v>0.74774774774774799</v>
      </c>
      <c r="AE5">
        <f>ROUND(AD5*100,1)</f>
        <v>74.8</v>
      </c>
      <c r="AF5" t="str">
        <f>INDEX(AA:AA,MATCH(AD5,AB:AB,0))</f>
        <v>White</v>
      </c>
    </row>
    <row r="6" spans="1:32" x14ac:dyDescent="0.25">
      <c r="A6" t="s">
        <v>254</v>
      </c>
      <c r="B6" s="1">
        <v>2.8957868794742402E-2</v>
      </c>
      <c r="D6" t="s">
        <v>253</v>
      </c>
      <c r="E6" s="1">
        <v>2.0242914979757099E-2</v>
      </c>
      <c r="G6">
        <f>MAX(E:E)</f>
        <v>0.76923076923076905</v>
      </c>
      <c r="H6">
        <f>ROUND(G6*100,1)</f>
        <v>76.900000000000006</v>
      </c>
      <c r="I6" t="str">
        <f>IF(G6=0,"*",INDEX(D:D,MATCH(G6,E:E,0)))</f>
        <v>White</v>
      </c>
      <c r="L6" s="1"/>
      <c r="N6" t="s">
        <v>185</v>
      </c>
      <c r="O6" s="1">
        <v>3.2258064516128997E-2</v>
      </c>
      <c r="P6" s="1">
        <v>3.4739454094292799E-2</v>
      </c>
      <c r="Q6" s="1">
        <v>6.6170388751033904E-3</v>
      </c>
      <c r="R6" s="1">
        <v>1.32340777502068E-2</v>
      </c>
      <c r="S6" s="1">
        <v>1.40612076095947E-2</v>
      </c>
      <c r="T6" s="1">
        <v>2.5641025641025599E-2</v>
      </c>
      <c r="U6" s="1">
        <v>2.3986765922249801E-2</v>
      </c>
      <c r="V6" s="1">
        <v>0.84946236559139798</v>
      </c>
      <c r="W6" s="1">
        <v>1</v>
      </c>
      <c r="AA6" t="s">
        <v>170</v>
      </c>
      <c r="AB6">
        <f>VLOOKUP(Z5,N:W,MATCH(AA6,N5:W5,0),FALSE)</f>
        <v>0.14086814086814101</v>
      </c>
    </row>
    <row r="7" spans="1:32" x14ac:dyDescent="0.25">
      <c r="A7" t="s">
        <v>253</v>
      </c>
      <c r="B7" s="1">
        <v>5.0844971247506199E-2</v>
      </c>
      <c r="D7" t="s">
        <v>252</v>
      </c>
      <c r="E7" s="1">
        <v>4.4534412955465598E-2</v>
      </c>
      <c r="G7" t="s">
        <v>117</v>
      </c>
      <c r="H7">
        <f>IFERROR(VLOOKUP(I6,A:B,MATCH(G7,A5:B5,0),FALSE),0)</f>
        <v>0.63387513202675705</v>
      </c>
      <c r="I7">
        <f>ROUND(H7*100,1)</f>
        <v>63.4</v>
      </c>
      <c r="L7" s="1"/>
      <c r="N7" t="s">
        <v>20</v>
      </c>
      <c r="O7" s="1">
        <v>6.5595942519019401E-2</v>
      </c>
      <c r="P7" s="1">
        <v>0.13863060016906201</v>
      </c>
      <c r="Q7" s="1">
        <v>8.9940828402366904E-2</v>
      </c>
      <c r="R7" s="1">
        <v>0.26728655959425202</v>
      </c>
      <c r="S7" s="1">
        <v>1.69061707523246E-2</v>
      </c>
      <c r="T7" s="1">
        <v>6.5934065934065899E-3</v>
      </c>
      <c r="U7" s="1">
        <v>5.4437869822485198E-2</v>
      </c>
      <c r="V7" s="1">
        <v>0.360608622147084</v>
      </c>
      <c r="W7" s="1">
        <v>1.0000000000000009</v>
      </c>
      <c r="AA7" t="s">
        <v>167</v>
      </c>
      <c r="AB7">
        <f>VLOOKUP(Z5,N:W,MATCH(AA7,N5:W5,0),FALSE)</f>
        <v>3.7674037674037701E-2</v>
      </c>
      <c r="AD7">
        <f>COUNTIF(E5:E12,0)</f>
        <v>2</v>
      </c>
    </row>
    <row r="8" spans="1:32" x14ac:dyDescent="0.25">
      <c r="A8" t="s">
        <v>252</v>
      </c>
      <c r="B8" s="1">
        <v>3.1715761060908301E-2</v>
      </c>
      <c r="D8" t="s">
        <v>170</v>
      </c>
      <c r="E8" s="1">
        <v>8.9068825910931196E-2</v>
      </c>
      <c r="H8" t="str">
        <f>IF(H6=I7,"the same",IF(H6&lt;I7,"lower","higher"))</f>
        <v>higher</v>
      </c>
      <c r="L8" s="1"/>
      <c r="N8" t="s">
        <v>190</v>
      </c>
      <c r="O8" s="1">
        <v>2.16411181244364E-2</v>
      </c>
      <c r="P8" s="1">
        <v>4.8692515779982001E-2</v>
      </c>
      <c r="Q8" s="1">
        <v>1.8034265103697E-2</v>
      </c>
      <c r="R8" s="1">
        <v>0.17290351668169501</v>
      </c>
      <c r="S8" s="1">
        <v>8.3408476104598703E-3</v>
      </c>
      <c r="T8" s="1">
        <v>6.8304779080252495E-2</v>
      </c>
      <c r="U8" s="1">
        <v>2.9080252479711501E-2</v>
      </c>
      <c r="V8" s="1">
        <v>0.63300270513976598</v>
      </c>
      <c r="W8" s="1">
        <v>1.0000000000000004</v>
      </c>
      <c r="AA8" t="s">
        <v>171</v>
      </c>
      <c r="AB8">
        <f>VLOOKUP(Z5,N:W,MATCH(AA8,N5:W5,0),FALSE)</f>
        <v>1.8018018018018001E-2</v>
      </c>
    </row>
    <row r="9" spans="1:32" x14ac:dyDescent="0.25">
      <c r="A9" t="s">
        <v>170</v>
      </c>
      <c r="B9" s="1">
        <v>8.69909635019364E-2</v>
      </c>
      <c r="D9" t="s">
        <v>167</v>
      </c>
      <c r="E9" s="1">
        <v>3.2388663967611302E-2</v>
      </c>
      <c r="L9" s="1"/>
      <c r="N9" t="s">
        <v>192</v>
      </c>
      <c r="O9" s="1">
        <v>2.1769662921348298E-2</v>
      </c>
      <c r="P9" s="1">
        <v>9.5037453183520595E-2</v>
      </c>
      <c r="Q9" s="1">
        <v>2.36423220973783E-2</v>
      </c>
      <c r="R9" s="1">
        <v>0.25983146067415702</v>
      </c>
      <c r="S9" s="1">
        <v>1.17041198501873E-2</v>
      </c>
      <c r="T9" s="1">
        <v>3.0196629213483098E-2</v>
      </c>
      <c r="U9" s="1">
        <v>3.9794007490636697E-2</v>
      </c>
      <c r="V9" s="1">
        <v>0.51802434456928803</v>
      </c>
      <c r="W9" s="1">
        <v>0.99999999999999933</v>
      </c>
      <c r="AA9" t="s">
        <v>254</v>
      </c>
      <c r="AB9">
        <f>VLOOKUP(Z5,N:W,MATCH(AA9,N5:W5,0),FALSE)</f>
        <v>0</v>
      </c>
    </row>
    <row r="10" spans="1:32" x14ac:dyDescent="0.25">
      <c r="A10" t="s">
        <v>167</v>
      </c>
      <c r="B10" s="1">
        <v>3.8258420373195601E-2</v>
      </c>
      <c r="D10" t="s">
        <v>248</v>
      </c>
      <c r="E10" s="1">
        <v>0</v>
      </c>
      <c r="G10" s="14" t="s">
        <v>177</v>
      </c>
      <c r="N10" t="s">
        <v>194</v>
      </c>
      <c r="O10" s="1">
        <v>3.5398230088495602E-2</v>
      </c>
      <c r="P10" s="1">
        <v>4.8672566371681401E-2</v>
      </c>
      <c r="Q10" s="1">
        <v>1.26422250316056E-2</v>
      </c>
      <c r="R10" s="1">
        <v>0</v>
      </c>
      <c r="S10" s="1">
        <v>5.0568900126422298E-3</v>
      </c>
      <c r="T10" s="1">
        <v>4.0455120101137797E-2</v>
      </c>
      <c r="U10" s="1">
        <v>3.2869785082174502E-2</v>
      </c>
      <c r="V10" s="1">
        <v>0.82490518331226304</v>
      </c>
      <c r="W10" s="1">
        <v>1.0000000000000002</v>
      </c>
      <c r="AA10" t="s">
        <v>253</v>
      </c>
      <c r="AB10">
        <f>VLOOKUP(Z5,N:W,MATCH(AA10,N5:W5,0),FALSE)</f>
        <v>9.8280098280098295E-3</v>
      </c>
    </row>
    <row r="11" spans="1:32" x14ac:dyDescent="0.25">
      <c r="A11" t="s">
        <v>248</v>
      </c>
      <c r="B11" s="1">
        <v>0.116447600046943</v>
      </c>
      <c r="D11" t="s">
        <v>171</v>
      </c>
      <c r="E11" s="1">
        <v>3.2388663967611302E-2</v>
      </c>
      <c r="G11" t="str">
        <f>IF(G6=0,"At the "&amp;'Org Control'!B5&amp;", there were less than 5 women of every ethnicity attending booking appointments.","At the "&amp;'Org Control'!B5&amp;", the ethnic group with the highest proportion of pregnant women was "&amp;I6&amp;", representing "&amp;H6&amp;"% of all women. This is "&amp;H8&amp;" than the proportion across all submitters for this ethnic group of "&amp;I7&amp;"%.")</f>
        <v>At the Bedford Hospital NHS Trust, the ethnic group with the highest proportion of pregnant women was White, representing 76.9% of all women. This is higher than the proportion across all submitters for this ethnic group of 63.4%.</v>
      </c>
      <c r="N11" t="s">
        <v>196</v>
      </c>
      <c r="O11" s="1">
        <v>2.2536456031816199E-2</v>
      </c>
      <c r="P11" s="1">
        <v>2.5629695095006601E-2</v>
      </c>
      <c r="Q11" s="1">
        <v>1.7675651789659699E-2</v>
      </c>
      <c r="R11" s="1">
        <v>1.10472823685373E-2</v>
      </c>
      <c r="S11" s="1">
        <v>7.9540433053468806E-3</v>
      </c>
      <c r="T11" s="1">
        <v>5.74458683163942E-3</v>
      </c>
      <c r="U11" s="1">
        <v>1.9001325673884201E-2</v>
      </c>
      <c r="V11" s="1">
        <v>0.89041095890411004</v>
      </c>
      <c r="W11" s="1">
        <v>1.0000000000000004</v>
      </c>
      <c r="AA11" t="s">
        <v>248</v>
      </c>
      <c r="AB11">
        <f>VLOOKUP(Z5,N:W,MATCH(AA11,N5:W5,0),FALSE)</f>
        <v>0</v>
      </c>
    </row>
    <row r="12" spans="1:32" x14ac:dyDescent="0.25">
      <c r="A12" t="s">
        <v>171</v>
      </c>
      <c r="B12" s="1">
        <v>1.2909282948010799E-2</v>
      </c>
      <c r="D12" t="s">
        <v>169</v>
      </c>
      <c r="E12" s="1">
        <v>0.76923076923076905</v>
      </c>
      <c r="N12" t="s">
        <v>198</v>
      </c>
      <c r="O12" s="1">
        <v>2.9177718832891199E-2</v>
      </c>
      <c r="P12" s="1">
        <v>5.43766578249337E-2</v>
      </c>
      <c r="Q12" s="1">
        <v>2.3209549071617999E-2</v>
      </c>
      <c r="R12" s="1">
        <v>0</v>
      </c>
      <c r="S12" s="1">
        <v>1.8567639257294401E-2</v>
      </c>
      <c r="T12" s="1">
        <v>1.52519893899204E-2</v>
      </c>
      <c r="U12" s="1">
        <v>0.14522546419098101</v>
      </c>
      <c r="V12" s="1">
        <v>0.71286472148541102</v>
      </c>
      <c r="W12" s="1">
        <v>0.99867374005304965</v>
      </c>
      <c r="AA12" t="s">
        <v>169</v>
      </c>
      <c r="AB12">
        <f>VLOOKUP(Z5,N:W,MATCH(AA12,N5:W5,0),FALSE)</f>
        <v>0.74774774774774799</v>
      </c>
    </row>
    <row r="13" spans="1:32" x14ac:dyDescent="0.25">
      <c r="A13" t="s">
        <v>169</v>
      </c>
      <c r="B13" s="1">
        <v>0.63387513202675705</v>
      </c>
      <c r="G13">
        <f>MAX(B:B)</f>
        <v>0.63387513202675705</v>
      </c>
      <c r="H13">
        <f>ROUND(G13*100,1)</f>
        <v>63.4</v>
      </c>
      <c r="I13" t="str">
        <f>INDEX(A:A,MATCH(G13,B:B,0))</f>
        <v>White</v>
      </c>
      <c r="N13" t="s">
        <v>200</v>
      </c>
      <c r="O13" s="1">
        <v>3.4746180384425798E-2</v>
      </c>
      <c r="P13" s="1">
        <v>0.166830951207491</v>
      </c>
      <c r="Q13" s="1">
        <v>5.6185312962050302E-2</v>
      </c>
      <c r="R13" s="1">
        <v>1.6510596352883201E-2</v>
      </c>
      <c r="S13" s="1">
        <v>1.84820108427797E-2</v>
      </c>
      <c r="T13" s="1">
        <v>3.4992607195662898E-2</v>
      </c>
      <c r="U13" s="1">
        <v>2.5628388368654501E-2</v>
      </c>
      <c r="V13" s="1">
        <v>0.64662395268605199</v>
      </c>
      <c r="W13" s="1">
        <v>0.99999999999999933</v>
      </c>
    </row>
    <row r="14" spans="1:32" x14ac:dyDescent="0.25">
      <c r="N14" t="s">
        <v>202</v>
      </c>
      <c r="O14" s="1">
        <v>4.1769041769041802E-2</v>
      </c>
      <c r="P14" s="1">
        <v>0.14086814086814101</v>
      </c>
      <c r="Q14" s="1">
        <v>3.7674037674037701E-2</v>
      </c>
      <c r="R14" s="1">
        <v>0</v>
      </c>
      <c r="S14" s="1">
        <v>1.8018018018018001E-2</v>
      </c>
      <c r="T14" s="1">
        <v>0</v>
      </c>
      <c r="U14" s="1">
        <v>9.8280098280098295E-3</v>
      </c>
      <c r="V14" s="1">
        <v>0.74774774774774799</v>
      </c>
      <c r="W14" s="1">
        <v>0.99590499590499637</v>
      </c>
    </row>
    <row r="15" spans="1:32" x14ac:dyDescent="0.25">
      <c r="N15" t="s">
        <v>204</v>
      </c>
      <c r="O15" s="1">
        <v>1.45118733509235E-2</v>
      </c>
      <c r="P15" s="1">
        <v>2.3087071240105499E-2</v>
      </c>
      <c r="Q15" s="1">
        <v>3.8918205804749299E-2</v>
      </c>
      <c r="R15" s="1">
        <v>0.24868073878628</v>
      </c>
      <c r="S15" s="1">
        <v>7.2559366754617396E-3</v>
      </c>
      <c r="T15" s="1">
        <v>2.11081794195251E-2</v>
      </c>
      <c r="U15" s="1">
        <v>2.44063324538259E-2</v>
      </c>
      <c r="V15" s="1">
        <v>0.62203166226912898</v>
      </c>
      <c r="W15" s="1">
        <v>1</v>
      </c>
    </row>
    <row r="16" spans="1:32" x14ac:dyDescent="0.25">
      <c r="J16" s="3" t="s">
        <v>117</v>
      </c>
      <c r="N16" t="s">
        <v>206</v>
      </c>
      <c r="O16" s="1">
        <v>1.3020833333333299E-2</v>
      </c>
      <c r="P16" s="1">
        <v>1.8229166666666699E-2</v>
      </c>
      <c r="Q16" s="1">
        <v>1.2500000000000001E-2</v>
      </c>
      <c r="R16" s="1">
        <v>5.2083333333333296E-3</v>
      </c>
      <c r="S16" s="1">
        <v>8.8541666666666699E-3</v>
      </c>
      <c r="T16" s="1">
        <v>4.6874999999999998E-3</v>
      </c>
      <c r="U16" s="1">
        <v>8.4375000000000006E-2</v>
      </c>
      <c r="V16" s="1">
        <v>0.85312500000000002</v>
      </c>
      <c r="W16" s="1">
        <v>1</v>
      </c>
    </row>
    <row r="17" spans="9:23" x14ac:dyDescent="0.25">
      <c r="J17" s="3" t="s">
        <v>255</v>
      </c>
      <c r="K17" t="str">
        <f>'Org Control'!B5</f>
        <v>Bedford Hospital NHS Trust</v>
      </c>
      <c r="N17" t="s">
        <v>209</v>
      </c>
      <c r="O17" s="1">
        <v>1.8208661417322799E-2</v>
      </c>
      <c r="P17" s="1">
        <v>0.112696850393701</v>
      </c>
      <c r="Q17" s="1">
        <v>4.0354330708661401E-2</v>
      </c>
      <c r="R17" s="1">
        <v>5.9055118110236202E-3</v>
      </c>
      <c r="S17" s="1">
        <v>1.3779527559055101E-2</v>
      </c>
      <c r="T17" s="1">
        <v>5.0688976377952798E-2</v>
      </c>
      <c r="U17" s="1">
        <v>0.106791338582677</v>
      </c>
      <c r="V17" s="1">
        <v>0.65157480314960603</v>
      </c>
      <c r="W17" s="1">
        <v>0.99999999999999978</v>
      </c>
    </row>
    <row r="18" spans="9:23" x14ac:dyDescent="0.25">
      <c r="I18" t="s">
        <v>248</v>
      </c>
      <c r="J18">
        <f>VLOOKUP(I18,A:B,MATCH(J16,A5:B5,0),FALSE)</f>
        <v>0.116447600046943</v>
      </c>
      <c r="K18">
        <f>VLOOKUP(I18,D:E,MATCH(J16,D4:E4,0),FALSE)</f>
        <v>0</v>
      </c>
      <c r="N18" t="s">
        <v>212</v>
      </c>
      <c r="O18" s="1">
        <v>1.7495395948434599E-2</v>
      </c>
      <c r="P18" s="1">
        <v>5.3406998158379397E-2</v>
      </c>
      <c r="Q18" s="1">
        <v>2.2559852670349899E-2</v>
      </c>
      <c r="R18" s="1">
        <v>0</v>
      </c>
      <c r="S18" s="1">
        <v>1.3351749539594801E-2</v>
      </c>
      <c r="T18" s="1">
        <v>4.4198895027624301E-2</v>
      </c>
      <c r="U18" s="1">
        <v>0.109576427255985</v>
      </c>
      <c r="V18" s="1">
        <v>0.73895027624309395</v>
      </c>
      <c r="W18" s="1">
        <v>0.999539594843462</v>
      </c>
    </row>
    <row r="19" spans="9:23" x14ac:dyDescent="0.25">
      <c r="I19" t="s">
        <v>254</v>
      </c>
      <c r="J19">
        <f>VLOOKUP(I19,A:B,MATCH(J16,A5:B5,0),FALSE)</f>
        <v>2.8957868794742402E-2</v>
      </c>
      <c r="K19">
        <f>VLOOKUP(I19,D:E,MATCH(J16,D4:E4,0),FALSE)</f>
        <v>0</v>
      </c>
      <c r="N19" t="s">
        <v>233</v>
      </c>
      <c r="O19" s="1">
        <v>0.3681291792376179</v>
      </c>
      <c r="P19" s="1">
        <v>0.96089812105296368</v>
      </c>
      <c r="Q19" s="1">
        <v>0.3999536201912775</v>
      </c>
      <c r="R19" s="1">
        <v>1.0006080773523685</v>
      </c>
      <c r="S19" s="1">
        <v>0.16233232769942599</v>
      </c>
      <c r="T19" s="1">
        <v>0.34786369487163049</v>
      </c>
      <c r="U19" s="1">
        <v>0.70500096715127525</v>
      </c>
      <c r="V19" s="1">
        <v>9.0493323432449468</v>
      </c>
      <c r="W19" s="1">
        <v>12.994118330801509</v>
      </c>
    </row>
    <row r="20" spans="9:23" x14ac:dyDescent="0.25">
      <c r="I20" t="s">
        <v>253</v>
      </c>
      <c r="J20">
        <f>VLOOKUP(I20,A:B,MATCH(J16,A5:B5,0),FALSE)</f>
        <v>5.0844971247506199E-2</v>
      </c>
      <c r="K20">
        <f>VLOOKUP(I20,D:E,MATCH(J16,D4:E4,0),FALSE)</f>
        <v>2.0242914979757099E-2</v>
      </c>
    </row>
    <row r="21" spans="9:23" x14ac:dyDescent="0.25">
      <c r="I21" t="s">
        <v>252</v>
      </c>
      <c r="J21">
        <f>VLOOKUP(I21,A:B,MATCH(J16,A5:B5,0),FALSE)</f>
        <v>3.1715761060908301E-2</v>
      </c>
      <c r="K21">
        <f>VLOOKUP(I21,D:E,MATCH(J16,D4:E4,0),FALSE)</f>
        <v>4.4534412955465598E-2</v>
      </c>
    </row>
    <row r="22" spans="9:23" x14ac:dyDescent="0.25">
      <c r="I22" t="s">
        <v>170</v>
      </c>
      <c r="J22">
        <f>VLOOKUP(I22,A:B,MATCH(J16,A5:B5,0),FALSE)</f>
        <v>8.69909635019364E-2</v>
      </c>
      <c r="K22">
        <f>VLOOKUP(I22,D:E,MATCH(J16,D4:E4,0),FALSE)</f>
        <v>8.9068825910931196E-2</v>
      </c>
    </row>
    <row r="23" spans="9:23" x14ac:dyDescent="0.25">
      <c r="I23" t="s">
        <v>167</v>
      </c>
      <c r="J23">
        <f>VLOOKUP(I23,A:B,MATCH(J16,A5:B5,0),FALSE)</f>
        <v>3.8258420373195601E-2</v>
      </c>
      <c r="K23">
        <f>VLOOKUP(I23,D:E,MATCH(J16,D4:E4,0),FALSE)</f>
        <v>3.2388663967611302E-2</v>
      </c>
    </row>
    <row r="24" spans="9:23" x14ac:dyDescent="0.25">
      <c r="I24" t="s">
        <v>171</v>
      </c>
      <c r="J24">
        <f>VLOOKUP(I24,A:B,MATCH(J16,A5:B5,0),FALSE)</f>
        <v>1.2909282948010799E-2</v>
      </c>
      <c r="K24">
        <f>VLOOKUP(I24,D:E,MATCH(J16,D4:E4,0),FALSE)</f>
        <v>3.2388663967611302E-2</v>
      </c>
    </row>
    <row r="25" spans="9:23" x14ac:dyDescent="0.25">
      <c r="I25" t="s">
        <v>169</v>
      </c>
      <c r="J25">
        <f>VLOOKUP(I25,A:B,MATCH(J16,A5:B5,0),FALSE)</f>
        <v>0.63387513202675705</v>
      </c>
      <c r="K25">
        <f>VLOOKUP(I25,D:E,MATCH(J16,D4:E4,0),FALSE)</f>
        <v>0.76923076923076905</v>
      </c>
    </row>
  </sheetData>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workbookViewId="0">
      <selection activeCell="M20" sqref="M20"/>
    </sheetView>
  </sheetViews>
  <sheetFormatPr defaultRowHeight="15" x14ac:dyDescent="0.25"/>
  <cols>
    <col min="18" max="18" width="10.28515625" customWidth="1"/>
  </cols>
  <sheetData>
    <row r="1" spans="1:21" x14ac:dyDescent="0.25">
      <c r="A1" s="2" t="s">
        <v>4</v>
      </c>
      <c r="B1" t="s">
        <v>168</v>
      </c>
      <c r="E1" s="2" t="s">
        <v>4</v>
      </c>
      <c r="F1" t="s">
        <v>168</v>
      </c>
      <c r="J1" s="2" t="s">
        <v>4</v>
      </c>
      <c r="K1" t="s">
        <v>168</v>
      </c>
    </row>
    <row r="3" spans="1:21" x14ac:dyDescent="0.25">
      <c r="B3" s="2" t="s">
        <v>160</v>
      </c>
      <c r="G3" s="2" t="s">
        <v>160</v>
      </c>
      <c r="J3" s="2" t="s">
        <v>251</v>
      </c>
    </row>
    <row r="4" spans="1:21" x14ac:dyDescent="0.25">
      <c r="A4" s="2" t="s">
        <v>5</v>
      </c>
      <c r="B4" t="s">
        <v>118</v>
      </c>
      <c r="C4" t="s">
        <v>120</v>
      </c>
      <c r="E4" s="2" t="s">
        <v>1</v>
      </c>
      <c r="F4" s="2" t="s">
        <v>5</v>
      </c>
      <c r="G4" t="s">
        <v>118</v>
      </c>
      <c r="H4" t="s">
        <v>120</v>
      </c>
      <c r="J4" s="2" t="s">
        <v>5</v>
      </c>
      <c r="K4" t="s">
        <v>117</v>
      </c>
    </row>
    <row r="5" spans="1:21" x14ac:dyDescent="0.25">
      <c r="A5" t="s">
        <v>271</v>
      </c>
      <c r="B5" s="1">
        <v>170</v>
      </c>
      <c r="C5" s="1">
        <v>0.68825910931174095</v>
      </c>
      <c r="E5" t="s">
        <v>20</v>
      </c>
      <c r="F5" t="s">
        <v>271</v>
      </c>
      <c r="G5" s="1">
        <v>1835</v>
      </c>
      <c r="H5" s="1">
        <v>0.31061887047683501</v>
      </c>
      <c r="J5" t="s">
        <v>271</v>
      </c>
      <c r="K5" s="1">
        <v>0.68825910931174095</v>
      </c>
      <c r="N5" s="14" t="s">
        <v>176</v>
      </c>
    </row>
    <row r="6" spans="1:21" x14ac:dyDescent="0.25">
      <c r="A6" t="s">
        <v>273</v>
      </c>
      <c r="B6" s="1">
        <v>40</v>
      </c>
      <c r="C6" s="1">
        <v>0.165991902834008</v>
      </c>
      <c r="E6" t="s">
        <v>75</v>
      </c>
      <c r="F6" t="s">
        <v>271</v>
      </c>
      <c r="G6" s="1">
        <v>6960</v>
      </c>
      <c r="H6" s="1">
        <v>0.55546687948922602</v>
      </c>
      <c r="J6" t="s">
        <v>273</v>
      </c>
      <c r="K6" s="1">
        <v>0.165991902834008</v>
      </c>
      <c r="N6" t="str">
        <f>'Org Control'!A5</f>
        <v>RC1</v>
      </c>
      <c r="O6" t="str">
        <f>'Org Control'!B5</f>
        <v>Bedford Hospital NHS Trust</v>
      </c>
      <c r="P6" t="s">
        <v>271</v>
      </c>
      <c r="Q6" t="s">
        <v>120</v>
      </c>
      <c r="R6">
        <f>IFERROR(VLOOKUP(P6,A:C,MATCH(Q6,A4:C4,0),FALSE),0)</f>
        <v>0.68825910931174095</v>
      </c>
      <c r="S6">
        <f>ROUND(R6*100,1)</f>
        <v>68.8</v>
      </c>
      <c r="T6">
        <f>IF(R6=-0.01,"*",R6)</f>
        <v>0.68825910931174095</v>
      </c>
      <c r="U6" t="str">
        <f>IF(S6=-1,"less than 5 women",S6&amp;"% of women")</f>
        <v>68.8% of women</v>
      </c>
    </row>
    <row r="7" spans="1:21" x14ac:dyDescent="0.25">
      <c r="A7" t="s">
        <v>274</v>
      </c>
      <c r="B7" s="1">
        <v>10</v>
      </c>
      <c r="C7" s="1">
        <v>4.8582995951416998E-2</v>
      </c>
      <c r="E7" t="s">
        <v>77</v>
      </c>
      <c r="F7" t="s">
        <v>271</v>
      </c>
      <c r="G7" s="1">
        <v>3575</v>
      </c>
      <c r="H7" s="1">
        <v>0.43129448666907899</v>
      </c>
      <c r="J7" t="s">
        <v>274</v>
      </c>
      <c r="K7" s="1">
        <v>4.8582995951416998E-2</v>
      </c>
      <c r="N7" t="str">
        <f>VLOOKUP(N6,Lookup!A:C,3,FALSE)</f>
        <v>Q78</v>
      </c>
      <c r="O7" t="str">
        <f>VLOOKUP(N7,Lookup!C:D,2,FALSE)</f>
        <v>NHS England Midlands and East (Central Midlands)</v>
      </c>
      <c r="P7" t="s">
        <v>271</v>
      </c>
      <c r="Q7" t="s">
        <v>120</v>
      </c>
      <c r="R7">
        <f>IFERROR(VLOOKUP(N7,E:H,MATCH(Q7,E4:H4,0),FALSE),0)</f>
        <v>0.53153153153153199</v>
      </c>
      <c r="S7">
        <f>ROUND(R7*100,1)</f>
        <v>53.2</v>
      </c>
    </row>
    <row r="8" spans="1:21" x14ac:dyDescent="0.25">
      <c r="A8" t="s">
        <v>272</v>
      </c>
      <c r="B8" s="1">
        <v>25</v>
      </c>
      <c r="C8" s="1">
        <v>9.7165991902833995E-2</v>
      </c>
      <c r="E8" t="s">
        <v>79</v>
      </c>
      <c r="F8" t="s">
        <v>271</v>
      </c>
      <c r="G8" s="1">
        <v>1835</v>
      </c>
      <c r="H8" s="1">
        <v>0.31061887047683501</v>
      </c>
      <c r="J8" t="s">
        <v>272</v>
      </c>
      <c r="K8" s="1">
        <v>9.7165991902833995E-2</v>
      </c>
      <c r="N8" t="str">
        <f>'Org Control'!A5</f>
        <v>RC1</v>
      </c>
      <c r="O8" t="s">
        <v>117</v>
      </c>
    </row>
    <row r="9" spans="1:21" x14ac:dyDescent="0.25">
      <c r="A9" t="s">
        <v>248</v>
      </c>
      <c r="B9" s="1">
        <v>-1</v>
      </c>
      <c r="C9" s="1">
        <v>-0.01</v>
      </c>
      <c r="E9" t="s">
        <v>82</v>
      </c>
      <c r="F9" t="s">
        <v>271</v>
      </c>
      <c r="G9" s="1">
        <v>3915</v>
      </c>
      <c r="H9" s="1">
        <v>0.53456284153005496</v>
      </c>
      <c r="J9" t="s">
        <v>248</v>
      </c>
      <c r="K9" s="1">
        <v>0</v>
      </c>
    </row>
    <row r="10" spans="1:21" x14ac:dyDescent="0.25">
      <c r="E10" t="s">
        <v>185</v>
      </c>
      <c r="F10" t="s">
        <v>271</v>
      </c>
      <c r="G10" s="1">
        <v>510</v>
      </c>
      <c r="H10" s="1">
        <v>0.42218543046357598</v>
      </c>
      <c r="N10" s="14" t="s">
        <v>177</v>
      </c>
    </row>
    <row r="11" spans="1:21" x14ac:dyDescent="0.25">
      <c r="E11" t="s">
        <v>190</v>
      </c>
      <c r="F11" t="s">
        <v>271</v>
      </c>
      <c r="G11" s="1">
        <v>2520</v>
      </c>
      <c r="H11" s="1">
        <v>0.56968601761915505</v>
      </c>
      <c r="N11" t="str">
        <f>"In the "&amp;O6&amp;", "&amp;U6&amp;" had their antenatal booking appointment between 0 and 70 days gestation. In the "&amp;O7&amp;" region, "&amp;S7&amp;"% of women were seen for their booking appointment between 0 and 70 days gestation."</f>
        <v>In the Bedford Hospital NHS Trust, 68.8% of women had their antenatal booking appointment between 0 and 70 days gestation. In the NHS England Midlands and East (Central Midlands) region, 53.2% of women were seen for their booking appointment between 0 and 70 days gestation.</v>
      </c>
    </row>
    <row r="12" spans="1:21" x14ac:dyDescent="0.25">
      <c r="E12" t="s">
        <v>192</v>
      </c>
      <c r="F12" t="s">
        <v>271</v>
      </c>
      <c r="G12" s="1">
        <v>2150</v>
      </c>
      <c r="H12" s="1">
        <v>0.50280898876404501</v>
      </c>
    </row>
    <row r="13" spans="1:21" x14ac:dyDescent="0.25">
      <c r="E13" t="s">
        <v>194</v>
      </c>
      <c r="F13" t="s">
        <v>271</v>
      </c>
      <c r="G13" s="1">
        <v>980</v>
      </c>
      <c r="H13" s="1">
        <v>0.62627551020408201</v>
      </c>
      <c r="N13" s="3" t="s">
        <v>318</v>
      </c>
      <c r="P13" t="s">
        <v>18</v>
      </c>
      <c r="Q13" t="s">
        <v>120</v>
      </c>
      <c r="R13">
        <f>IFERROR(VLOOKUP(N13,E:H,MATCH(Q13,E4:H4,0),FALSE),0)</f>
        <v>0.47822256160239701</v>
      </c>
    </row>
    <row r="14" spans="1:21" x14ac:dyDescent="0.25">
      <c r="E14" t="s">
        <v>196</v>
      </c>
      <c r="F14" t="s">
        <v>271</v>
      </c>
      <c r="G14" s="1">
        <v>1310</v>
      </c>
      <c r="H14" s="1">
        <v>0.57818021201413405</v>
      </c>
    </row>
    <row r="15" spans="1:21" x14ac:dyDescent="0.25">
      <c r="E15" t="s">
        <v>198</v>
      </c>
      <c r="F15" t="s">
        <v>271</v>
      </c>
      <c r="G15" s="1">
        <v>600</v>
      </c>
      <c r="H15" s="1">
        <v>0.39655172413793099</v>
      </c>
    </row>
    <row r="16" spans="1:21" x14ac:dyDescent="0.25">
      <c r="E16" t="s">
        <v>200</v>
      </c>
      <c r="F16" t="s">
        <v>271</v>
      </c>
      <c r="G16" s="1">
        <v>1590</v>
      </c>
      <c r="H16" s="1">
        <v>0.392195603852803</v>
      </c>
      <c r="O16" t="s">
        <v>120</v>
      </c>
    </row>
    <row r="17" spans="5:15" x14ac:dyDescent="0.25">
      <c r="E17" t="s">
        <v>202</v>
      </c>
      <c r="F17" t="s">
        <v>271</v>
      </c>
      <c r="G17" s="1">
        <v>650</v>
      </c>
      <c r="H17" s="1">
        <v>0.53153153153153199</v>
      </c>
      <c r="N17" t="s">
        <v>271</v>
      </c>
      <c r="O17">
        <f>VLOOKUP(N17,A:C,MATCH(O16,A4:C4,0),FALSE)</f>
        <v>0.68825910931174095</v>
      </c>
    </row>
    <row r="18" spans="5:15" x14ac:dyDescent="0.25">
      <c r="E18" t="s">
        <v>204</v>
      </c>
      <c r="F18" t="s">
        <v>271</v>
      </c>
      <c r="G18" s="1">
        <v>740</v>
      </c>
      <c r="H18" s="1">
        <v>0.48812664907651698</v>
      </c>
      <c r="N18" t="s">
        <v>273</v>
      </c>
      <c r="O18">
        <f>VLOOKUP(N18,A:C,MATCH(O16,A4:C4,0),FALSE)</f>
        <v>0.165991902834008</v>
      </c>
    </row>
    <row r="19" spans="5:15" x14ac:dyDescent="0.25">
      <c r="E19" t="s">
        <v>206</v>
      </c>
      <c r="F19" t="s">
        <v>271</v>
      </c>
      <c r="G19" s="1">
        <v>1150</v>
      </c>
      <c r="H19" s="1">
        <v>0.59885535900104103</v>
      </c>
      <c r="N19" t="s">
        <v>274</v>
      </c>
      <c r="O19">
        <f>VLOOKUP(N19,A:C,MATCH(O16,A4:C4,0),FALSE)</f>
        <v>4.8582995951416998E-2</v>
      </c>
    </row>
    <row r="20" spans="5:15" x14ac:dyDescent="0.25">
      <c r="E20" t="s">
        <v>209</v>
      </c>
      <c r="F20" t="s">
        <v>271</v>
      </c>
      <c r="G20" s="1">
        <v>965</v>
      </c>
      <c r="H20" s="1">
        <v>0.47539370078740201</v>
      </c>
      <c r="N20" t="s">
        <v>272</v>
      </c>
      <c r="O20">
        <f>VLOOKUP(N20,A:C,MATCH(O16,A4:C4,0),FALSE)</f>
        <v>9.7165991902833995E-2</v>
      </c>
    </row>
    <row r="21" spans="5:15" x14ac:dyDescent="0.25">
      <c r="E21" t="s">
        <v>212</v>
      </c>
      <c r="F21" t="s">
        <v>271</v>
      </c>
      <c r="G21" s="1">
        <v>1295</v>
      </c>
      <c r="H21" s="1">
        <v>0.5963133640553</v>
      </c>
      <c r="N21" t="s">
        <v>248</v>
      </c>
      <c r="O21">
        <f>VLOOKUP(N21,A:C,MATCH(O16,A4:C4,0),FALSE)</f>
        <v>-0.01</v>
      </c>
    </row>
    <row r="22" spans="5:15" x14ac:dyDescent="0.25">
      <c r="E22" t="s">
        <v>318</v>
      </c>
      <c r="F22" t="s">
        <v>271</v>
      </c>
      <c r="G22" s="1">
        <v>16283</v>
      </c>
      <c r="H22" s="1">
        <v>0.47822256160239701</v>
      </c>
    </row>
    <row r="36" ht="17.25" customHeight="1"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D12" sqref="D12"/>
    </sheetView>
  </sheetViews>
  <sheetFormatPr defaultRowHeight="15" x14ac:dyDescent="0.25"/>
  <sheetData>
    <row r="1" spans="1:18" x14ac:dyDescent="0.25">
      <c r="E1" s="2" t="s">
        <v>4</v>
      </c>
      <c r="F1" t="s">
        <v>180</v>
      </c>
      <c r="H1" s="2" t="s">
        <v>4</v>
      </c>
      <c r="I1" t="s">
        <v>180</v>
      </c>
    </row>
    <row r="2" spans="1:18" x14ac:dyDescent="0.25">
      <c r="A2" s="2" t="s">
        <v>4</v>
      </c>
      <c r="B2" t="s">
        <v>180</v>
      </c>
    </row>
    <row r="3" spans="1:18" x14ac:dyDescent="0.25">
      <c r="E3" s="2" t="s">
        <v>120</v>
      </c>
      <c r="H3" s="2" t="s">
        <v>120</v>
      </c>
      <c r="I3" s="2" t="s">
        <v>227</v>
      </c>
    </row>
    <row r="4" spans="1:18" x14ac:dyDescent="0.25">
      <c r="A4" s="2" t="s">
        <v>251</v>
      </c>
      <c r="E4" s="2" t="s">
        <v>227</v>
      </c>
      <c r="F4" t="s">
        <v>117</v>
      </c>
      <c r="H4" s="2" t="s">
        <v>1</v>
      </c>
      <c r="I4" t="s">
        <v>215</v>
      </c>
      <c r="J4" t="s">
        <v>216</v>
      </c>
      <c r="K4" t="s">
        <v>228</v>
      </c>
    </row>
    <row r="5" spans="1:18" x14ac:dyDescent="0.25">
      <c r="A5" s="2" t="s">
        <v>227</v>
      </c>
      <c r="B5" t="s">
        <v>117</v>
      </c>
      <c r="E5" t="s">
        <v>215</v>
      </c>
      <c r="F5" s="1">
        <v>0.86639676113360298</v>
      </c>
      <c r="H5" t="s">
        <v>20</v>
      </c>
      <c r="I5" s="1">
        <v>0.82402707275803699</v>
      </c>
      <c r="J5" s="1">
        <v>0.16192893401015199</v>
      </c>
      <c r="K5" s="1">
        <v>1.4043993231810501E-2</v>
      </c>
      <c r="O5" s="3"/>
      <c r="P5" s="3"/>
    </row>
    <row r="6" spans="1:18" x14ac:dyDescent="0.25">
      <c r="A6" t="s">
        <v>216</v>
      </c>
      <c r="B6" s="1">
        <v>0.12955465587044501</v>
      </c>
      <c r="E6" t="s">
        <v>216</v>
      </c>
      <c r="F6" s="1">
        <v>0.12955465587044501</v>
      </c>
      <c r="H6" t="s">
        <v>75</v>
      </c>
      <c r="I6" s="1">
        <v>0.57797652319731696</v>
      </c>
      <c r="J6" s="1">
        <v>7.4502914637067805E-2</v>
      </c>
      <c r="K6" s="1">
        <v>0.347520562165615</v>
      </c>
      <c r="N6" s="14" t="s">
        <v>176</v>
      </c>
    </row>
    <row r="7" spans="1:18" x14ac:dyDescent="0.25">
      <c r="A7" t="s">
        <v>215</v>
      </c>
      <c r="B7" s="1">
        <v>0.86639676113360298</v>
      </c>
      <c r="E7" t="s">
        <v>228</v>
      </c>
      <c r="F7" s="1">
        <v>-0.01</v>
      </c>
      <c r="H7" t="s">
        <v>77</v>
      </c>
      <c r="I7" s="1">
        <v>0.66043876567020199</v>
      </c>
      <c r="J7" s="1">
        <v>9.1972034715525605E-2</v>
      </c>
      <c r="K7" s="1">
        <v>0.247589199614272</v>
      </c>
      <c r="N7" t="s">
        <v>117</v>
      </c>
      <c r="O7" t="s">
        <v>216</v>
      </c>
      <c r="P7">
        <f>IFERROR(VLOOKUP(O7,A:C,MATCH(N7,A5:C5,0),FALSE),0)</f>
        <v>0.12955465587044501</v>
      </c>
      <c r="Q7">
        <f>ROUND(P7*100,1)</f>
        <v>13</v>
      </c>
      <c r="R7" t="str">
        <f>IF(P7=0,"Less than 5 women",Q7&amp;"% of women")</f>
        <v>13% of women</v>
      </c>
    </row>
    <row r="8" spans="1:18" x14ac:dyDescent="0.25">
      <c r="A8" t="s">
        <v>228</v>
      </c>
      <c r="B8" s="1">
        <v>0</v>
      </c>
      <c r="H8" t="s">
        <v>79</v>
      </c>
      <c r="I8" s="1">
        <v>0.82402707275803699</v>
      </c>
      <c r="J8" s="1">
        <v>0.16192893401015199</v>
      </c>
      <c r="K8" s="1">
        <v>1.4043993231810501E-2</v>
      </c>
      <c r="O8" t="s">
        <v>215</v>
      </c>
      <c r="P8">
        <f>IFERROR(VLOOKUP(O8,A:C,MATCH(N7,A5:C5,0),FALSE),0)</f>
        <v>0.86639676113360298</v>
      </c>
      <c r="Q8">
        <f>ROUND(P8*100,1)</f>
        <v>86.6</v>
      </c>
      <c r="R8" t="str">
        <f>IF(P8=0,"less than 5 women",Q8&amp;"%")</f>
        <v>86.6%</v>
      </c>
    </row>
    <row r="9" spans="1:18" x14ac:dyDescent="0.25">
      <c r="H9" t="s">
        <v>82</v>
      </c>
      <c r="I9" s="1">
        <v>0.76011442582754396</v>
      </c>
      <c r="J9" s="1">
        <v>7.6420106252554104E-2</v>
      </c>
      <c r="K9" s="1">
        <v>0.16346546791990199</v>
      </c>
      <c r="O9" s="13"/>
    </row>
    <row r="10" spans="1:18" x14ac:dyDescent="0.25">
      <c r="H10" t="s">
        <v>185</v>
      </c>
      <c r="I10" s="1">
        <v>0.66666666666666696</v>
      </c>
      <c r="J10" s="1">
        <v>0.1712158808933</v>
      </c>
      <c r="K10" s="1">
        <v>0.16211745244003301</v>
      </c>
    </row>
    <row r="11" spans="1:18" x14ac:dyDescent="0.25">
      <c r="H11" t="s">
        <v>190</v>
      </c>
      <c r="I11" s="1">
        <v>0.47511821661787901</v>
      </c>
      <c r="J11" s="1">
        <v>4.7511821661787898E-2</v>
      </c>
      <c r="K11" s="1">
        <v>0.47736996172033302</v>
      </c>
      <c r="N11" s="14" t="s">
        <v>177</v>
      </c>
    </row>
    <row r="12" spans="1:18" x14ac:dyDescent="0.25">
      <c r="H12" t="s">
        <v>192</v>
      </c>
      <c r="I12" s="1">
        <v>0.56460674157303403</v>
      </c>
      <c r="J12" s="1">
        <v>4.7752808988764002E-2</v>
      </c>
      <c r="K12" s="1">
        <v>0.38764044943820197</v>
      </c>
      <c r="N12" t="str">
        <f>"Women with complex social factors may need additional support to use antenatal care services. "&amp;R7&amp;" attending a booking appointment had complex social factors and "&amp;R8&amp;" did not. The remaining women did not have a complex social factor value recorded."</f>
        <v>Women with complex social factors may need additional support to use antenatal care services. 13% of women attending a booking appointment had complex social factors and 86.6% did not. The remaining women did not have a complex social factor value recorded.</v>
      </c>
    </row>
    <row r="13" spans="1:18" x14ac:dyDescent="0.25">
      <c r="H13" t="s">
        <v>194</v>
      </c>
      <c r="I13" s="1">
        <v>0.89657401422107297</v>
      </c>
      <c r="J13" s="1">
        <v>0.102779573367809</v>
      </c>
      <c r="K13" s="1">
        <v>-0.01</v>
      </c>
    </row>
    <row r="14" spans="1:18" x14ac:dyDescent="0.25">
      <c r="H14" t="s">
        <v>196</v>
      </c>
      <c r="I14" s="1">
        <v>0.58745583038869298</v>
      </c>
      <c r="J14" s="1">
        <v>0.15856890459364001</v>
      </c>
      <c r="K14" s="1">
        <v>0.25397526501766798</v>
      </c>
      <c r="N14" s="3" t="s">
        <v>216</v>
      </c>
      <c r="O14" s="3" t="s">
        <v>117</v>
      </c>
      <c r="P14">
        <f>IFERROR(VLOOKUP(N14,E:F,MATCH(O14,E4:F4,0),FALSE),0)</f>
        <v>0.12955465587044501</v>
      </c>
      <c r="Q14">
        <f>IF(P14=-0.01,"*",P14)</f>
        <v>0.12955465587044501</v>
      </c>
    </row>
    <row r="15" spans="1:18" x14ac:dyDescent="0.25">
      <c r="H15" t="s">
        <v>198</v>
      </c>
      <c r="I15" s="1">
        <v>0.63461538461538503</v>
      </c>
      <c r="J15" s="1">
        <v>7.9575596816976096E-2</v>
      </c>
      <c r="K15" s="1">
        <v>0.28580901856763902</v>
      </c>
      <c r="N15" s="3" t="s">
        <v>318</v>
      </c>
      <c r="O15" s="3" t="s">
        <v>216</v>
      </c>
      <c r="P15">
        <f>IFERROR(VLOOKUP(N15,H:K,MATCH(O15,H4:K4,0),FALSE),0)</f>
        <v>9.4349038602671395E-2</v>
      </c>
      <c r="Q15">
        <f t="shared" ref="Q15:Q16" si="0">IF(P15=-0.01,"*",P15)</f>
        <v>9.4349038602671395E-2</v>
      </c>
    </row>
    <row r="16" spans="1:18" x14ac:dyDescent="0.25">
      <c r="H16" t="s">
        <v>200</v>
      </c>
      <c r="I16" s="1">
        <v>0.62216189536031596</v>
      </c>
      <c r="J16" s="1">
        <v>8.7611056268509402E-2</v>
      </c>
      <c r="K16" s="1">
        <v>0.29022704837117502</v>
      </c>
      <c r="N16" t="str">
        <f>'Org Control'!K5</f>
        <v>Q78</v>
      </c>
      <c r="O16" s="3" t="s">
        <v>216</v>
      </c>
      <c r="P16">
        <f>IFERROR(VLOOKUP(N16,H:K,MATCH(O16,H4:K4,0),FALSE),0)</f>
        <v>0.180999180999181</v>
      </c>
      <c r="Q16">
        <f t="shared" si="0"/>
        <v>0.180999180999181</v>
      </c>
    </row>
    <row r="17" spans="8:11" x14ac:dyDescent="0.25">
      <c r="H17" t="s">
        <v>202</v>
      </c>
      <c r="I17" s="1">
        <v>0.81818181818181801</v>
      </c>
      <c r="J17" s="1">
        <v>0.180999180999181</v>
      </c>
      <c r="K17" s="1">
        <v>-0.01</v>
      </c>
    </row>
    <row r="18" spans="8:11" x14ac:dyDescent="0.25">
      <c r="H18" t="s">
        <v>204</v>
      </c>
      <c r="I18" s="1">
        <v>0.66160949868073904</v>
      </c>
      <c r="J18" s="1">
        <v>4.4195250659630599E-2</v>
      </c>
      <c r="K18" s="1">
        <v>0.29419525065963098</v>
      </c>
    </row>
    <row r="19" spans="8:11" x14ac:dyDescent="0.25">
      <c r="H19" t="s">
        <v>206</v>
      </c>
      <c r="I19" s="1">
        <v>0.62216494845360804</v>
      </c>
      <c r="J19" s="1">
        <v>6.2371134020618599E-2</v>
      </c>
      <c r="K19" s="1">
        <v>0.31546391752577302</v>
      </c>
    </row>
    <row r="20" spans="8:11" x14ac:dyDescent="0.25">
      <c r="H20" t="s">
        <v>209</v>
      </c>
      <c r="I20" s="1">
        <v>0.93011811023622004</v>
      </c>
      <c r="J20" s="1">
        <v>6.9881889763779501E-2</v>
      </c>
      <c r="K20" s="1">
        <v>-0.01</v>
      </c>
    </row>
    <row r="21" spans="8:11" x14ac:dyDescent="0.25">
      <c r="H21" t="s">
        <v>212</v>
      </c>
      <c r="I21" s="1">
        <v>0.77803308823529405</v>
      </c>
      <c r="J21" s="1">
        <v>4.1819852941176502E-2</v>
      </c>
      <c r="K21" s="1">
        <v>0.18014705882352899</v>
      </c>
    </row>
    <row r="22" spans="8:11" x14ac:dyDescent="0.25">
      <c r="H22" t="s">
        <v>318</v>
      </c>
      <c r="I22" s="1">
        <v>0.67996477322765303</v>
      </c>
      <c r="J22" s="1">
        <v>9.4349038602671395E-2</v>
      </c>
      <c r="K22" s="1">
        <v>0.22568618816967601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6"/>
  <sheetViews>
    <sheetView workbookViewId="0">
      <selection activeCell="I23" sqref="I23"/>
    </sheetView>
  </sheetViews>
  <sheetFormatPr defaultRowHeight="15" x14ac:dyDescent="0.25"/>
  <cols>
    <col min="114" max="114" width="12" bestFit="1" customWidth="1"/>
  </cols>
  <sheetData>
    <row r="1" spans="1:114" x14ac:dyDescent="0.25">
      <c r="A1" s="2" t="s">
        <v>4</v>
      </c>
      <c r="B1" t="s">
        <v>257</v>
      </c>
      <c r="BA1" s="2" t="s">
        <v>4</v>
      </c>
      <c r="BB1" t="s">
        <v>257</v>
      </c>
    </row>
    <row r="3" spans="1:114" x14ac:dyDescent="0.25">
      <c r="A3" s="2" t="s">
        <v>251</v>
      </c>
      <c r="C3" s="2" t="s">
        <v>5</v>
      </c>
      <c r="BA3" s="2" t="s">
        <v>251</v>
      </c>
      <c r="BC3" s="2" t="s">
        <v>5</v>
      </c>
    </row>
    <row r="4" spans="1:114" x14ac:dyDescent="0.25">
      <c r="A4" s="2" t="s">
        <v>1</v>
      </c>
      <c r="B4" s="2" t="s">
        <v>3</v>
      </c>
      <c r="C4" t="s">
        <v>228</v>
      </c>
      <c r="D4" t="s">
        <v>258</v>
      </c>
      <c r="E4" t="s">
        <v>259</v>
      </c>
      <c r="F4" t="s">
        <v>260</v>
      </c>
      <c r="G4" t="s">
        <v>261</v>
      </c>
      <c r="H4" t="s">
        <v>262</v>
      </c>
      <c r="I4" t="s">
        <v>280</v>
      </c>
      <c r="J4" t="s">
        <v>340</v>
      </c>
      <c r="BA4" s="2" t="s">
        <v>1</v>
      </c>
      <c r="BB4" s="2" t="s">
        <v>3</v>
      </c>
      <c r="BC4" t="s">
        <v>228</v>
      </c>
      <c r="BD4" t="s">
        <v>258</v>
      </c>
      <c r="BE4" t="s">
        <v>259</v>
      </c>
      <c r="BF4" t="s">
        <v>260</v>
      </c>
      <c r="BG4" t="s">
        <v>261</v>
      </c>
      <c r="BH4" t="s">
        <v>262</v>
      </c>
      <c r="BI4" t="s">
        <v>280</v>
      </c>
      <c r="BJ4" t="s">
        <v>340</v>
      </c>
    </row>
    <row r="5" spans="1:114" x14ac:dyDescent="0.25">
      <c r="A5" t="s">
        <v>20</v>
      </c>
      <c r="B5" t="s">
        <v>189</v>
      </c>
      <c r="C5" s="1">
        <v>0</v>
      </c>
      <c r="D5" s="1">
        <v>0.109681787406906</v>
      </c>
      <c r="E5" s="1">
        <v>0.25406228842247802</v>
      </c>
      <c r="F5" s="1">
        <v>0.34851049424509101</v>
      </c>
      <c r="G5" s="1">
        <v>0.20277589708869301</v>
      </c>
      <c r="H5" s="1">
        <v>5.5010155721056199E-2</v>
      </c>
      <c r="I5" s="1">
        <v>4.4008124576845001E-3</v>
      </c>
      <c r="J5" s="1">
        <v>2.5558564658090699E-2</v>
      </c>
      <c r="BA5" t="s">
        <v>25</v>
      </c>
      <c r="BB5" t="s">
        <v>26</v>
      </c>
      <c r="BC5" s="1">
        <v>0</v>
      </c>
      <c r="BD5" s="1">
        <v>0.109311740890688</v>
      </c>
      <c r="BE5" s="1">
        <v>0.27530364372469601</v>
      </c>
      <c r="BF5" s="1">
        <v>0.35627530364372501</v>
      </c>
      <c r="BG5" s="1">
        <v>0.16194331983805699</v>
      </c>
      <c r="BH5" s="1">
        <v>2.8340080971659899E-2</v>
      </c>
      <c r="BI5" s="1">
        <v>0</v>
      </c>
      <c r="BJ5" s="1">
        <v>6.47773279352227E-2</v>
      </c>
      <c r="DA5" t="s">
        <v>1</v>
      </c>
      <c r="DB5" t="s">
        <v>3</v>
      </c>
      <c r="DC5" s="6" t="s">
        <v>340</v>
      </c>
      <c r="DD5" s="6" t="s">
        <v>258</v>
      </c>
      <c r="DE5" s="6" t="s">
        <v>259</v>
      </c>
      <c r="DF5" s="6" t="s">
        <v>260</v>
      </c>
      <c r="DG5" s="6" t="s">
        <v>261</v>
      </c>
      <c r="DH5" s="6" t="s">
        <v>262</v>
      </c>
      <c r="DI5" s="6" t="s">
        <v>280</v>
      </c>
      <c r="DJ5" s="6" t="s">
        <v>228</v>
      </c>
    </row>
    <row r="6" spans="1:114" x14ac:dyDescent="0.25">
      <c r="A6" t="s">
        <v>75</v>
      </c>
      <c r="B6" t="s">
        <v>289</v>
      </c>
      <c r="C6" s="1">
        <v>3.36862367661213E-2</v>
      </c>
      <c r="D6" s="1">
        <v>0.177333974975938</v>
      </c>
      <c r="E6" s="1">
        <v>0.291385948026949</v>
      </c>
      <c r="F6" s="1">
        <v>0.283766442091755</v>
      </c>
      <c r="G6" s="1">
        <v>0.13522617901828701</v>
      </c>
      <c r="H6" s="1">
        <v>2.92749438562721E-2</v>
      </c>
      <c r="I6" s="1">
        <v>2.5665704202759102E-3</v>
      </c>
      <c r="J6" s="1">
        <v>4.67597048444017E-2</v>
      </c>
      <c r="DA6" t="str">
        <f>'Org Control'!A5</f>
        <v>RC1</v>
      </c>
      <c r="DB6" t="str">
        <f>'Org Control'!B5</f>
        <v>Bedford Hospital NHS Trust</v>
      </c>
      <c r="DC6">
        <f>IFERROR(VLOOKUP(DA6,BA:CZ,MATCH(DC5,BA4:CZ4,0),FALSE),0)</f>
        <v>6.47773279352227E-2</v>
      </c>
      <c r="DD6">
        <f>IFERROR(VLOOKUP(DA6,BA:CZ,MATCH(DD5,BA4:CZ4,0),FALSE),0)</f>
        <v>0.109311740890688</v>
      </c>
      <c r="DE6">
        <f>IFERROR(VLOOKUP(DA6,BA:CZ,MATCH(DE5,BA4:CZ4,0),FALSE),0)</f>
        <v>0.27530364372469601</v>
      </c>
      <c r="DF6">
        <f>IFERROR(VLOOKUP(DA6,BA:CZ,MATCH(DF5,BA4:CZ4,0),FALSE),0)</f>
        <v>0.35627530364372501</v>
      </c>
      <c r="DG6">
        <f>IFERROR(VLOOKUP(DA6,BA:CZ,MATCH(DG5,BA4:CZ4,0),FALSE),0)</f>
        <v>0.16194331983805699</v>
      </c>
      <c r="DH6">
        <f>IFERROR(VLOOKUP(DA6,BA:CZ,MATCH(DH5,BA4:CZ4,0),FALSE),0)</f>
        <v>2.8340080971659899E-2</v>
      </c>
      <c r="DI6">
        <f>IFERROR(VLOOKUP(DA6,BA:CZ,MATCH(DI5,BA4:CZ4,0),FALSE),0)</f>
        <v>0</v>
      </c>
      <c r="DJ6">
        <f>IFERROR(VLOOKUP(DA6,BA:CZ,MATCH(DJ5,BA4:CZ4,0),FALSE),0)</f>
        <v>0</v>
      </c>
    </row>
    <row r="7" spans="1:114" x14ac:dyDescent="0.25">
      <c r="A7" t="s">
        <v>77</v>
      </c>
      <c r="B7" t="s">
        <v>290</v>
      </c>
      <c r="C7" s="1">
        <v>0</v>
      </c>
      <c r="D7" s="1">
        <v>0.17204691089348301</v>
      </c>
      <c r="E7" s="1">
        <v>0.30371176399467997</v>
      </c>
      <c r="F7" s="1">
        <v>0.293555797364285</v>
      </c>
      <c r="G7" s="1">
        <v>0.149679603433684</v>
      </c>
      <c r="H7" s="1">
        <v>3.2644178454842201E-2</v>
      </c>
      <c r="I7" s="1">
        <v>1.93446983436102E-3</v>
      </c>
      <c r="J7" s="1">
        <v>4.6427276024664503E-2</v>
      </c>
      <c r="DA7" t="str">
        <f>VLOOKUP(DA6,Lookup!A:C,3,FALSE)</f>
        <v>Q78</v>
      </c>
      <c r="DB7" t="str">
        <f>VLOOKUP(DA7,Lookup!C:D,2,FALSE)</f>
        <v>NHS England Midlands and East (Central Midlands)</v>
      </c>
      <c r="DC7">
        <f>IFERROR(VLOOKUP(DA7,A:AZ,MATCH(DC5,A4:AZ4,0),FALSE),0)</f>
        <v>3.8493038493038499E-2</v>
      </c>
      <c r="DD7">
        <f>IFERROR(VLOOKUP(DA7,A:AZ,MATCH(DD5,A4:AZ4,0),FALSE),0)</f>
        <v>0.13022113022112999</v>
      </c>
      <c r="DE7">
        <f>IFERROR(VLOOKUP(DA7,A:AZ,MATCH(DE5,A4:AZ4,0),FALSE),0)</f>
        <v>0.27846027846027799</v>
      </c>
      <c r="DF7">
        <f>IFERROR(VLOOKUP(DA7,A:AZ,MATCH(DF5,A4:AZ4,0),FALSE),0)</f>
        <v>0.34152334152334102</v>
      </c>
      <c r="DG7">
        <f>IFERROR(VLOOKUP(DA7,A:AZ,MATCH(DG5,A4:AZ4,0),FALSE),0)</f>
        <v>0.16953316953316999</v>
      </c>
      <c r="DH7">
        <f>IFERROR(VLOOKUP(DA7,A:AZ,MATCH(DH5,A4:AZ4,0),FALSE),0)</f>
        <v>4.0131040131040102E-2</v>
      </c>
      <c r="DI7">
        <f>IFERROR(VLOOKUP(DA7,A:AZ,MATCH(DI5,A4:AZ4,0),FALSE),0)</f>
        <v>0</v>
      </c>
      <c r="DJ7">
        <f>IFERROR(VLOOKUP(DA7,A:AZ,MATCH(DJ5,A4:AZ4,0),FALSE),0)</f>
        <v>0</v>
      </c>
    </row>
    <row r="8" spans="1:114" x14ac:dyDescent="0.25">
      <c r="A8" t="s">
        <v>79</v>
      </c>
      <c r="B8" t="s">
        <v>81</v>
      </c>
      <c r="C8" s="1">
        <v>0</v>
      </c>
      <c r="D8" s="1">
        <v>0.109681787406906</v>
      </c>
      <c r="E8" s="1">
        <v>0.25406228842247802</v>
      </c>
      <c r="F8" s="1">
        <v>0.34851049424509101</v>
      </c>
      <c r="G8" s="1">
        <v>0.20277589708869301</v>
      </c>
      <c r="H8" s="1">
        <v>5.5010155721056199E-2</v>
      </c>
      <c r="I8" s="1">
        <v>4.4008124576845001E-3</v>
      </c>
      <c r="J8" s="1">
        <v>2.5558564658090699E-2</v>
      </c>
      <c r="DA8" t="s">
        <v>318</v>
      </c>
      <c r="DB8" s="3" t="s">
        <v>223</v>
      </c>
      <c r="DC8">
        <f>IFERROR(VLOOKUP(DA8,A:AZ,MATCH(DC5,A4:AZ4,0),FALSE),0)</f>
        <v>4.1764844486333601E-2</v>
      </c>
      <c r="DD8">
        <f>IFERROR(VLOOKUP(DA8,A:AZ,MATCH(DD5,A4:AZ4,0),FALSE),0)</f>
        <v>0.156721253534402</v>
      </c>
      <c r="DE8">
        <f>IFERROR(VLOOKUP(DA8,A:AZ,MATCH(DE5,A4:AZ4,0),FALSE),0)</f>
        <v>0.28619816211121601</v>
      </c>
      <c r="DF8">
        <f>IFERROR(VLOOKUP(DA8,A:AZ,MATCH(DF5,A4:AZ4,0),FALSE),0)</f>
        <v>0.30566682375117799</v>
      </c>
      <c r="DG8">
        <f>IFERROR(VLOOKUP(DA8,A:AZ,MATCH(DG5,A4:AZ4,0),FALSE),0)</f>
        <v>0.15810556079170601</v>
      </c>
      <c r="DH8">
        <f>IFERROR(VLOOKUP(DA8,A:AZ,MATCH(DH5,A4:AZ4,0),FALSE),0)</f>
        <v>3.6345428840716301E-2</v>
      </c>
      <c r="DI8">
        <f>IFERROR(VLOOKUP(DA8,A:AZ,MATCH(DI5,A4:AZ4,0),FALSE),0)</f>
        <v>2.8275212064090499E-3</v>
      </c>
      <c r="DJ8">
        <f>IFERROR(VLOOKUP(DA8,A:AZ,MATCH(DJ5,A4:AZ4,0),FALSE),0)</f>
        <v>1.2370405278039599E-2</v>
      </c>
    </row>
    <row r="9" spans="1:114" x14ac:dyDescent="0.25">
      <c r="A9" t="s">
        <v>82</v>
      </c>
      <c r="B9" t="s">
        <v>291</v>
      </c>
      <c r="C9" s="1">
        <v>0</v>
      </c>
      <c r="D9" s="1">
        <v>0.142505470459519</v>
      </c>
      <c r="E9" s="1">
        <v>0.28350656455142198</v>
      </c>
      <c r="F9" s="1">
        <v>0.32193654266958399</v>
      </c>
      <c r="G9" s="1">
        <v>0.17040481400437599</v>
      </c>
      <c r="H9" s="1">
        <v>3.7472647702406998E-2</v>
      </c>
      <c r="I9" s="1">
        <v>3.0087527352297598E-3</v>
      </c>
      <c r="J9" s="1">
        <v>4.1165207877461703E-2</v>
      </c>
    </row>
    <row r="10" spans="1:114" x14ac:dyDescent="0.25">
      <c r="A10" t="s">
        <v>185</v>
      </c>
      <c r="B10" t="s">
        <v>187</v>
      </c>
      <c r="C10" s="1">
        <v>0</v>
      </c>
      <c r="D10" s="1">
        <v>0.17135761589404</v>
      </c>
      <c r="E10" s="1">
        <v>0.30711920529801301</v>
      </c>
      <c r="F10" s="1">
        <v>0.27566225165562902</v>
      </c>
      <c r="G10" s="1">
        <v>0.15976821192053001</v>
      </c>
      <c r="H10" s="1">
        <v>3.8907284768211897E-2</v>
      </c>
      <c r="I10" s="1">
        <v>0</v>
      </c>
      <c r="J10" s="1">
        <v>4.6357615894039701E-2</v>
      </c>
    </row>
    <row r="11" spans="1:114" x14ac:dyDescent="0.25">
      <c r="A11" t="s">
        <v>190</v>
      </c>
      <c r="B11" t="s">
        <v>281</v>
      </c>
      <c r="C11" s="1">
        <v>0</v>
      </c>
      <c r="D11" s="1">
        <v>0.18924438393464901</v>
      </c>
      <c r="E11" s="1">
        <v>0.31313818924438402</v>
      </c>
      <c r="F11" s="1">
        <v>0.2809167233946</v>
      </c>
      <c r="G11" s="1">
        <v>0.13546630360789699</v>
      </c>
      <c r="H11" s="1">
        <v>3.06330837304289E-2</v>
      </c>
      <c r="I11" s="1">
        <v>3.85749943272067E-3</v>
      </c>
      <c r="J11" s="1">
        <v>4.6743816655321097E-2</v>
      </c>
    </row>
    <row r="12" spans="1:114" x14ac:dyDescent="0.25">
      <c r="A12" t="s">
        <v>192</v>
      </c>
      <c r="B12" t="s">
        <v>282</v>
      </c>
      <c r="C12" s="1">
        <v>9.8568411171086598E-2</v>
      </c>
      <c r="D12" s="1">
        <v>0.16263787843229299</v>
      </c>
      <c r="E12" s="1">
        <v>0.27059375733395902</v>
      </c>
      <c r="F12" s="1">
        <v>0.26566533677540499</v>
      </c>
      <c r="G12" s="1">
        <v>0.12978174137526399</v>
      </c>
      <c r="H12" s="1">
        <v>2.8162403191738999E-2</v>
      </c>
      <c r="I12" s="1">
        <v>1.4081201595869499E-3</v>
      </c>
      <c r="J12" s="1">
        <v>4.31823515606665E-2</v>
      </c>
    </row>
    <row r="13" spans="1:114" x14ac:dyDescent="0.25">
      <c r="A13" t="s">
        <v>194</v>
      </c>
      <c r="B13" t="s">
        <v>283</v>
      </c>
      <c r="C13" s="1">
        <v>0</v>
      </c>
      <c r="D13" s="1">
        <v>0.18713450292397699</v>
      </c>
      <c r="E13" s="1">
        <v>0.304743339831059</v>
      </c>
      <c r="F13" s="1">
        <v>0.29824561403508798</v>
      </c>
      <c r="G13" s="1">
        <v>0.12800519818063699</v>
      </c>
      <c r="H13" s="1">
        <v>2.4041585445094198E-2</v>
      </c>
      <c r="I13" s="1">
        <v>0</v>
      </c>
      <c r="J13" s="1">
        <v>5.6530214424951299E-2</v>
      </c>
    </row>
    <row r="14" spans="1:114" x14ac:dyDescent="0.25">
      <c r="A14" t="s">
        <v>196</v>
      </c>
      <c r="B14" t="s">
        <v>284</v>
      </c>
      <c r="C14" s="1">
        <v>0</v>
      </c>
      <c r="D14" s="1">
        <v>0.17498895271763101</v>
      </c>
      <c r="E14" s="1">
        <v>0.27883340698188203</v>
      </c>
      <c r="F14" s="1">
        <v>0.31330092797171899</v>
      </c>
      <c r="G14" s="1">
        <v>0.15024304021210799</v>
      </c>
      <c r="H14" s="1">
        <v>3.2258064516128997E-2</v>
      </c>
      <c r="I14" s="1">
        <v>3.09323906319046E-3</v>
      </c>
      <c r="J14" s="1">
        <v>4.7282368537339803E-2</v>
      </c>
    </row>
    <row r="15" spans="1:114" x14ac:dyDescent="0.25">
      <c r="A15" t="s">
        <v>198</v>
      </c>
      <c r="B15" t="s">
        <v>285</v>
      </c>
      <c r="C15" s="1">
        <v>0</v>
      </c>
      <c r="D15" s="1">
        <v>0.188992042440318</v>
      </c>
      <c r="E15" s="1">
        <v>0.30172413793103398</v>
      </c>
      <c r="F15" s="1">
        <v>0.28050397877984101</v>
      </c>
      <c r="G15" s="1">
        <v>0.139257294429708</v>
      </c>
      <c r="H15" s="1">
        <v>3.2493368700265299E-2</v>
      </c>
      <c r="I15" s="1">
        <v>0</v>
      </c>
      <c r="J15" s="1">
        <v>5.5039787798408499E-2</v>
      </c>
    </row>
    <row r="16" spans="1:114" x14ac:dyDescent="0.25">
      <c r="A16" t="s">
        <v>200</v>
      </c>
      <c r="B16" t="s">
        <v>286</v>
      </c>
      <c r="C16" s="1">
        <v>0</v>
      </c>
      <c r="D16" s="1">
        <v>0.181209717402082</v>
      </c>
      <c r="E16" s="1">
        <v>0.30813088745661898</v>
      </c>
      <c r="F16" s="1">
        <v>0.282350024789291</v>
      </c>
      <c r="G16" s="1">
        <v>0.146752602875558</v>
      </c>
      <c r="H16" s="1">
        <v>3.2473971244422403E-2</v>
      </c>
      <c r="I16" s="1">
        <v>1.98314328210213E-3</v>
      </c>
      <c r="J16" s="1">
        <v>4.7099652949925602E-2</v>
      </c>
    </row>
    <row r="17" spans="1:43" x14ac:dyDescent="0.25">
      <c r="A17" t="s">
        <v>202</v>
      </c>
      <c r="B17" t="s">
        <v>287</v>
      </c>
      <c r="C17" s="1">
        <v>0</v>
      </c>
      <c r="D17" s="1">
        <v>0.13022113022112999</v>
      </c>
      <c r="E17" s="1">
        <v>0.27846027846027799</v>
      </c>
      <c r="F17" s="1">
        <v>0.34152334152334102</v>
      </c>
      <c r="G17" s="1">
        <v>0.16953316953316999</v>
      </c>
      <c r="H17" s="1">
        <v>4.0131040131040102E-2</v>
      </c>
      <c r="I17" s="1">
        <v>0</v>
      </c>
      <c r="J17" s="1">
        <v>3.8493038493038499E-2</v>
      </c>
    </row>
    <row r="18" spans="1:43" x14ac:dyDescent="0.25">
      <c r="A18" t="s">
        <v>204</v>
      </c>
      <c r="B18" t="s">
        <v>288</v>
      </c>
      <c r="C18" s="1">
        <v>0</v>
      </c>
      <c r="D18" s="1">
        <v>0.16424802110817899</v>
      </c>
      <c r="E18" s="1">
        <v>0.31530343007915601</v>
      </c>
      <c r="F18" s="1">
        <v>0.29683377308707098</v>
      </c>
      <c r="G18" s="1">
        <v>0.151715039577836</v>
      </c>
      <c r="H18" s="1">
        <v>2.7704485488126599E-2</v>
      </c>
      <c r="I18" s="1">
        <v>0</v>
      </c>
      <c r="J18" s="1">
        <v>4.2216358839050103E-2</v>
      </c>
    </row>
    <row r="19" spans="1:43" x14ac:dyDescent="0.25">
      <c r="A19" t="s">
        <v>206</v>
      </c>
      <c r="B19" t="s">
        <v>208</v>
      </c>
      <c r="C19" s="1">
        <v>0</v>
      </c>
      <c r="D19" s="1">
        <v>0.162584679520584</v>
      </c>
      <c r="E19" s="1">
        <v>0.29963522668056303</v>
      </c>
      <c r="F19" s="1">
        <v>0.294424179260031</v>
      </c>
      <c r="G19" s="1">
        <v>0.157894736842105</v>
      </c>
      <c r="H19" s="1">
        <v>3.2829598749348599E-2</v>
      </c>
      <c r="I19" s="1">
        <v>3.6477331943720699E-3</v>
      </c>
      <c r="J19" s="1">
        <v>4.8983845752996302E-2</v>
      </c>
    </row>
    <row r="20" spans="1:43" x14ac:dyDescent="0.25">
      <c r="A20" t="s">
        <v>209</v>
      </c>
      <c r="B20" t="s">
        <v>211</v>
      </c>
      <c r="C20" s="1">
        <v>0</v>
      </c>
      <c r="D20" s="1">
        <v>0.12893700787401599</v>
      </c>
      <c r="E20" s="1">
        <v>0.28149606299212598</v>
      </c>
      <c r="F20" s="1">
        <v>0.342027559055118</v>
      </c>
      <c r="G20" s="1">
        <v>0.18061023622047201</v>
      </c>
      <c r="H20" s="1">
        <v>3.2972440944881901E-2</v>
      </c>
      <c r="I20" s="1">
        <v>3.4448818897637799E-3</v>
      </c>
      <c r="J20" s="1">
        <v>3.0511811023622E-2</v>
      </c>
    </row>
    <row r="21" spans="1:43" x14ac:dyDescent="0.25">
      <c r="A21" t="s">
        <v>212</v>
      </c>
      <c r="B21" t="s">
        <v>214</v>
      </c>
      <c r="C21" s="1">
        <v>0</v>
      </c>
      <c r="D21" s="1">
        <v>0.121254034117105</v>
      </c>
      <c r="E21" s="1">
        <v>0.25772245274319999</v>
      </c>
      <c r="F21" s="1">
        <v>0.35361917934532</v>
      </c>
      <c r="G21" s="1">
        <v>0.17842323651452299</v>
      </c>
      <c r="H21" s="1">
        <v>4.4721069617335199E-2</v>
      </c>
      <c r="I21" s="1">
        <v>3.2272936837252201E-3</v>
      </c>
      <c r="J21" s="1">
        <v>4.1032733978792098E-2</v>
      </c>
    </row>
    <row r="22" spans="1:43" x14ac:dyDescent="0.25">
      <c r="A22" t="s">
        <v>318</v>
      </c>
      <c r="B22" t="s">
        <v>255</v>
      </c>
      <c r="C22" s="1">
        <v>1.2370405278039599E-2</v>
      </c>
      <c r="D22" s="1">
        <v>0.156721253534402</v>
      </c>
      <c r="E22" s="1">
        <v>0.28619816211121601</v>
      </c>
      <c r="F22" s="1">
        <v>0.30566682375117799</v>
      </c>
      <c r="G22" s="1">
        <v>0.15810556079170601</v>
      </c>
      <c r="H22" s="1">
        <v>3.6345428840716301E-2</v>
      </c>
      <c r="I22" s="1">
        <v>2.8275212064090499E-3</v>
      </c>
      <c r="J22" s="1">
        <v>4.1764844486333601E-2</v>
      </c>
    </row>
    <row r="31" spans="1:43" x14ac:dyDescent="0.2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4" spans="93:95" x14ac:dyDescent="0.25">
      <c r="CO34" s="6"/>
      <c r="CP34" s="6"/>
      <c r="CQ34" s="6"/>
    </row>
    <row r="96" spans="1:2" x14ac:dyDescent="0.25">
      <c r="A96" s="3"/>
      <c r="B96" s="3"/>
    </row>
  </sheetData>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topLeftCell="AB1" workbookViewId="0">
      <selection activeCell="AF12" sqref="AF12"/>
    </sheetView>
  </sheetViews>
  <sheetFormatPr defaultRowHeight="15" x14ac:dyDescent="0.25"/>
  <sheetData>
    <row r="1" spans="1:33" x14ac:dyDescent="0.25">
      <c r="A1" s="2" t="s">
        <v>4</v>
      </c>
      <c r="B1" t="s">
        <v>242</v>
      </c>
      <c r="D1" s="2" t="s">
        <v>4</v>
      </c>
      <c r="E1" t="s">
        <v>242</v>
      </c>
      <c r="U1" s="2" t="s">
        <v>4</v>
      </c>
      <c r="V1" t="s">
        <v>352</v>
      </c>
      <c r="Z1" s="2" t="s">
        <v>4</v>
      </c>
      <c r="AA1" t="s">
        <v>242</v>
      </c>
    </row>
    <row r="3" spans="1:33" x14ac:dyDescent="0.25">
      <c r="A3" s="2" t="s">
        <v>251</v>
      </c>
      <c r="D3" s="2" t="s">
        <v>120</v>
      </c>
      <c r="E3" s="2" t="s">
        <v>5</v>
      </c>
      <c r="V3" s="2" t="s">
        <v>160</v>
      </c>
      <c r="AA3" s="2" t="s">
        <v>160</v>
      </c>
    </row>
    <row r="4" spans="1:33" x14ac:dyDescent="0.25">
      <c r="A4" s="2" t="s">
        <v>5</v>
      </c>
      <c r="B4" t="s">
        <v>117</v>
      </c>
      <c r="D4" s="2" t="s">
        <v>1</v>
      </c>
      <c r="E4" t="s">
        <v>239</v>
      </c>
      <c r="F4" t="s">
        <v>235</v>
      </c>
      <c r="G4" t="s">
        <v>237</v>
      </c>
      <c r="H4" t="s">
        <v>236</v>
      </c>
      <c r="I4" t="s">
        <v>238</v>
      </c>
      <c r="J4" t="s">
        <v>234</v>
      </c>
      <c r="K4" t="s">
        <v>248</v>
      </c>
      <c r="U4" s="2" t="s">
        <v>1</v>
      </c>
      <c r="V4" t="s">
        <v>173</v>
      </c>
      <c r="W4" t="s">
        <v>174</v>
      </c>
      <c r="Z4" s="2" t="s">
        <v>1</v>
      </c>
      <c r="AA4" t="s">
        <v>173</v>
      </c>
      <c r="AB4" t="s">
        <v>174</v>
      </c>
      <c r="AE4" t="s">
        <v>173</v>
      </c>
    </row>
    <row r="5" spans="1:33" x14ac:dyDescent="0.25">
      <c r="A5" t="s">
        <v>234</v>
      </c>
      <c r="B5" s="1">
        <v>0.477732793522267</v>
      </c>
      <c r="D5" t="s">
        <v>185</v>
      </c>
      <c r="E5" s="1">
        <v>0.35761589403973498</v>
      </c>
      <c r="F5" s="1">
        <v>0.124172185430464</v>
      </c>
      <c r="G5" s="1">
        <v>4.5529801324503301E-2</v>
      </c>
      <c r="H5" s="1">
        <v>1.90397350993377E-2</v>
      </c>
      <c r="I5" s="1">
        <v>1.4072847682119201E-2</v>
      </c>
      <c r="J5" s="1">
        <v>0.439569536423841</v>
      </c>
      <c r="K5" s="1">
        <v>-0.01</v>
      </c>
      <c r="N5" t="s">
        <v>117</v>
      </c>
      <c r="O5" t="s">
        <v>318</v>
      </c>
      <c r="U5" t="s">
        <v>25</v>
      </c>
      <c r="V5" s="1">
        <v>38.299430000000001</v>
      </c>
      <c r="W5" s="1">
        <v>40</v>
      </c>
      <c r="Z5" t="s">
        <v>185</v>
      </c>
      <c r="AA5" s="1">
        <v>0</v>
      </c>
      <c r="AB5" s="1">
        <v>0</v>
      </c>
      <c r="AE5" t="str">
        <f>U5</f>
        <v>RC1</v>
      </c>
      <c r="AF5" t="str">
        <f>'Org Control'!K5</f>
        <v>Q78</v>
      </c>
      <c r="AG5" t="s">
        <v>318</v>
      </c>
    </row>
    <row r="6" spans="1:33" x14ac:dyDescent="0.25">
      <c r="A6" t="s">
        <v>239</v>
      </c>
      <c r="B6" s="1">
        <v>0.311740890688259</v>
      </c>
      <c r="D6" t="s">
        <v>20</v>
      </c>
      <c r="E6" s="1">
        <v>0.14660128508623599</v>
      </c>
      <c r="F6" s="1">
        <v>5.1403449442002001E-2</v>
      </c>
      <c r="G6" s="1">
        <v>2.1136286777139E-2</v>
      </c>
      <c r="H6" s="1">
        <v>8.6236050050727108E-3</v>
      </c>
      <c r="I6" s="1">
        <v>5.0727088265133599E-3</v>
      </c>
      <c r="J6" s="1">
        <v>0.26310449780182599</v>
      </c>
      <c r="K6" s="1">
        <v>0.50405816706121098</v>
      </c>
      <c r="M6" t="s">
        <v>234</v>
      </c>
      <c r="N6">
        <f>IFERROR(VLOOKUP(M6,A:B,MATCH(N5,A4:B4,0),FALSE),0)</f>
        <v>0.477732793522267</v>
      </c>
      <c r="O6">
        <f>IFERROR(VLOOKUP(O5,D:K,MATCH(M6,D4:K4,0),FALSE),0)</f>
        <v>0.26418626418626401</v>
      </c>
      <c r="P6">
        <f>ROUND(N6*100,1)</f>
        <v>47.8</v>
      </c>
      <c r="Q6">
        <f>ROUND(O6*100,1)</f>
        <v>26.4</v>
      </c>
      <c r="R6" t="str">
        <f>IF(P6=0,"less than 5 women",P6&amp;"%")</f>
        <v>47.8%</v>
      </c>
      <c r="U6" t="s">
        <v>233</v>
      </c>
      <c r="V6" s="1">
        <v>38.299430000000001</v>
      </c>
      <c r="W6" s="1">
        <v>40</v>
      </c>
      <c r="Z6" t="s">
        <v>20</v>
      </c>
      <c r="AA6" s="1">
        <v>0</v>
      </c>
      <c r="AB6" s="1">
        <v>0</v>
      </c>
      <c r="AE6">
        <f>VLOOKUP(AE5,U:W,MATCH(AE4,U4:W4,0),FALSE)</f>
        <v>38.299430000000001</v>
      </c>
      <c r="AF6">
        <f>VLOOKUP(AF5,Z:AB,MATCH(AE4,Z4:AB4,0),FALSE)</f>
        <v>0</v>
      </c>
      <c r="AG6">
        <f>VLOOKUP(AG5,Z:AB,MATCH(AE4,U4:W4,0),FALSE)</f>
        <v>0</v>
      </c>
    </row>
    <row r="7" spans="1:33" x14ac:dyDescent="0.25">
      <c r="A7" t="s">
        <v>235</v>
      </c>
      <c r="B7" s="1">
        <v>0.145748987854251</v>
      </c>
      <c r="D7" t="s">
        <v>190</v>
      </c>
      <c r="E7" s="1">
        <v>0.17866786678667901</v>
      </c>
      <c r="F7" s="1">
        <v>6.7281728172817301E-2</v>
      </c>
      <c r="G7" s="1">
        <v>2.58775877587759E-2</v>
      </c>
      <c r="H7" s="1">
        <v>6.7506750675067496E-3</v>
      </c>
      <c r="I7" s="1">
        <v>5.1755175517551799E-3</v>
      </c>
      <c r="J7" s="1">
        <v>0.21714671467146701</v>
      </c>
      <c r="K7" s="1">
        <v>0.49909990999099901</v>
      </c>
      <c r="M7" t="s">
        <v>238</v>
      </c>
      <c r="N7">
        <f>IFERROR(VLOOKUP(M7,A:B,MATCH(N5,A4:B4,0),FALSE),0)</f>
        <v>0</v>
      </c>
      <c r="O7">
        <f>IFERROR(VLOOKUP(O5,D:K,MATCH(M7,D4:K4,0),FALSE),0)</f>
        <v>9.3015093015092996E-3</v>
      </c>
      <c r="P7">
        <f>ROUND(N7*100,1)</f>
        <v>0</v>
      </c>
      <c r="Q7">
        <f>ROUND(O7*100,1)</f>
        <v>0.9</v>
      </c>
      <c r="R7" t="str">
        <f>IF(P7=0,"less than 5 women",P7&amp;"%")</f>
        <v>less than 5 women</v>
      </c>
      <c r="Z7" t="s">
        <v>190</v>
      </c>
      <c r="AA7" s="1">
        <v>0</v>
      </c>
      <c r="AB7" s="1">
        <v>0</v>
      </c>
    </row>
    <row r="8" spans="1:33" x14ac:dyDescent="0.25">
      <c r="A8" t="s">
        <v>237</v>
      </c>
      <c r="B8" s="1">
        <v>4.4534412955465598E-2</v>
      </c>
      <c r="D8" t="s">
        <v>192</v>
      </c>
      <c r="E8" s="1">
        <v>7.4525427700960906E-2</v>
      </c>
      <c r="F8" s="1">
        <v>3.9137567377548602E-2</v>
      </c>
      <c r="G8" s="1">
        <v>1.8279821888914902E-2</v>
      </c>
      <c r="H8" s="1">
        <v>6.3276306538551704E-3</v>
      </c>
      <c r="I8" s="1">
        <v>6.0932739629716397E-3</v>
      </c>
      <c r="J8" s="1">
        <v>9.3508319662526401E-2</v>
      </c>
      <c r="K8" s="1">
        <v>0.76212795875322203</v>
      </c>
      <c r="Z8" t="s">
        <v>192</v>
      </c>
      <c r="AA8" s="1">
        <v>0</v>
      </c>
      <c r="AB8" s="1">
        <v>0</v>
      </c>
    </row>
    <row r="9" spans="1:33" x14ac:dyDescent="0.25">
      <c r="A9" t="s">
        <v>236</v>
      </c>
      <c r="B9" s="1">
        <v>0</v>
      </c>
      <c r="D9" t="s">
        <v>194</v>
      </c>
      <c r="E9" s="1">
        <v>0.101137043686415</v>
      </c>
      <c r="F9" s="1">
        <v>4.8473967684021499E-2</v>
      </c>
      <c r="G9" s="1">
        <v>1.6756433273488899E-2</v>
      </c>
      <c r="H9" s="1">
        <v>-0.01</v>
      </c>
      <c r="I9" s="1">
        <v>7.7797725912627201E-3</v>
      </c>
      <c r="J9" s="1">
        <v>0.48653500897666102</v>
      </c>
      <c r="K9" s="1">
        <v>0.33692399760622399</v>
      </c>
      <c r="M9" t="str">
        <f>"Across all submitters, women with no previous live births accounted for "&amp;Q6&amp;"% of women attending booking appointments, and women with 5 or more previous live births accounted for "&amp;Q7&amp;"% of women. In the "&amp;'Org Control'!B5&amp;", "&amp;R6&amp;" had no previous live births and "&amp;R7&amp;" had 5 or more."</f>
        <v>Across all submitters, women with no previous live births accounted for 26.4% of women attending booking appointments, and women with 5 or more previous live births accounted for 0.9% of women. In the Bedford Hospital NHS Trust, 47.8% had no previous live births and less than 5 women had 5 or more.</v>
      </c>
      <c r="Z9" t="s">
        <v>194</v>
      </c>
      <c r="AA9" s="1">
        <v>0</v>
      </c>
      <c r="AB9" s="1">
        <v>0</v>
      </c>
    </row>
    <row r="10" spans="1:33" x14ac:dyDescent="0.25">
      <c r="A10" t="s">
        <v>238</v>
      </c>
      <c r="B10" s="1">
        <v>0</v>
      </c>
      <c r="D10" t="s">
        <v>196</v>
      </c>
      <c r="E10" s="1">
        <v>0.29050772626931598</v>
      </c>
      <c r="F10" s="1">
        <v>0.11037527593819001</v>
      </c>
      <c r="G10" s="1">
        <v>4.3708609271523202E-2</v>
      </c>
      <c r="H10" s="1">
        <v>1.2362030905077301E-2</v>
      </c>
      <c r="I10" s="1">
        <v>1.2362030905077301E-2</v>
      </c>
      <c r="J10" s="1">
        <v>0.198233995584989</v>
      </c>
      <c r="K10" s="1">
        <v>0.332450331125828</v>
      </c>
      <c r="Z10" t="s">
        <v>196</v>
      </c>
      <c r="AA10" s="1">
        <v>0</v>
      </c>
      <c r="AB10" s="1">
        <v>0</v>
      </c>
    </row>
    <row r="11" spans="1:33" x14ac:dyDescent="0.25">
      <c r="A11" t="s">
        <v>248</v>
      </c>
      <c r="B11" s="1">
        <v>0</v>
      </c>
      <c r="D11" t="s">
        <v>198</v>
      </c>
      <c r="E11" s="1">
        <v>0.33222811671087499</v>
      </c>
      <c r="F11" s="1">
        <v>0.151856763925729</v>
      </c>
      <c r="G11" s="1">
        <v>5.0397877984084898E-2</v>
      </c>
      <c r="H11" s="1">
        <v>1.8567639257294401E-2</v>
      </c>
      <c r="I11" s="1">
        <v>1.52519893899204E-2</v>
      </c>
      <c r="J11" s="1">
        <v>0.37798408488063701</v>
      </c>
      <c r="K11" s="1">
        <v>5.37135278514589E-2</v>
      </c>
      <c r="N11" t="s">
        <v>117</v>
      </c>
      <c r="Z11" t="s">
        <v>198</v>
      </c>
      <c r="AA11" s="1">
        <v>0</v>
      </c>
      <c r="AB11" s="1">
        <v>0</v>
      </c>
    </row>
    <row r="12" spans="1:33" x14ac:dyDescent="0.25">
      <c r="A12" t="s">
        <v>233</v>
      </c>
      <c r="B12" s="1">
        <v>0.9797570850202425</v>
      </c>
      <c r="D12" t="s">
        <v>200</v>
      </c>
      <c r="E12" s="1">
        <v>0.262601426112614</v>
      </c>
      <c r="F12" s="1">
        <v>0.12466191295795399</v>
      </c>
      <c r="G12" s="1">
        <v>4.7701008114088998E-2</v>
      </c>
      <c r="H12" s="1">
        <v>1.7211703958691899E-2</v>
      </c>
      <c r="I12" s="1">
        <v>1.5982296533071101E-2</v>
      </c>
      <c r="J12" s="1">
        <v>0.18957462503073499</v>
      </c>
      <c r="K12" s="1">
        <v>0.34226702729284503</v>
      </c>
      <c r="M12" t="s">
        <v>234</v>
      </c>
      <c r="N12">
        <f>VLOOKUP(M12,A:B,MATCH(N11,A4:B4,0),FALSE)</f>
        <v>0.477732793522267</v>
      </c>
      <c r="Z12" t="s">
        <v>200</v>
      </c>
      <c r="AA12" s="1">
        <v>0</v>
      </c>
      <c r="AB12" s="1">
        <v>0</v>
      </c>
    </row>
    <row r="13" spans="1:33" x14ac:dyDescent="0.25">
      <c r="D13" t="s">
        <v>202</v>
      </c>
      <c r="E13" s="1">
        <v>0.34070434070434102</v>
      </c>
      <c r="F13" s="1">
        <v>0.15151515151515199</v>
      </c>
      <c r="G13" s="1">
        <v>4.7502047502047499E-2</v>
      </c>
      <c r="H13" s="1">
        <v>1.4742014742014699E-2</v>
      </c>
      <c r="I13" s="1">
        <v>8.1900081900081901E-3</v>
      </c>
      <c r="J13" s="1">
        <v>0.433251433251433</v>
      </c>
      <c r="K13" s="1">
        <v>4.0950040950041003E-3</v>
      </c>
      <c r="M13" t="s">
        <v>239</v>
      </c>
      <c r="N13">
        <f>VLOOKUP(M13,A:B,MATCH(N11,A4:B4,0),FALSE)</f>
        <v>0.311740890688259</v>
      </c>
      <c r="Z13" t="s">
        <v>202</v>
      </c>
      <c r="AA13" s="1">
        <v>0</v>
      </c>
      <c r="AB13" s="1">
        <v>0</v>
      </c>
    </row>
    <row r="14" spans="1:33" x14ac:dyDescent="0.25">
      <c r="D14" t="s">
        <v>204</v>
      </c>
      <c r="E14" s="1">
        <v>0.155013192612137</v>
      </c>
      <c r="F14" s="1">
        <v>4.4195250659630599E-2</v>
      </c>
      <c r="G14" s="1">
        <v>2.24274406332454E-2</v>
      </c>
      <c r="H14" s="1">
        <v>6.5963060686015798E-3</v>
      </c>
      <c r="I14" s="1">
        <v>4.61741424802111E-3</v>
      </c>
      <c r="J14" s="1">
        <v>0.105540897097625</v>
      </c>
      <c r="K14" s="1">
        <v>0.66160949868073904</v>
      </c>
      <c r="M14" t="s">
        <v>235</v>
      </c>
      <c r="N14">
        <f>VLOOKUP(M14,A:B,MATCH(N11,A4:B4,0),FALSE)</f>
        <v>0.145748987854251</v>
      </c>
      <c r="Z14" t="s">
        <v>204</v>
      </c>
      <c r="AA14" s="1">
        <v>0</v>
      </c>
      <c r="AB14" s="1">
        <v>0</v>
      </c>
    </row>
    <row r="15" spans="1:33" x14ac:dyDescent="0.25">
      <c r="D15" t="s">
        <v>206</v>
      </c>
      <c r="E15" s="1">
        <v>0.34235171696149802</v>
      </c>
      <c r="F15" s="1">
        <v>0.14047866805411</v>
      </c>
      <c r="G15" s="1">
        <v>4.5265348595213299E-2</v>
      </c>
      <c r="H15" s="1">
        <v>2.1331945889698199E-2</v>
      </c>
      <c r="I15" s="1">
        <v>2.2372528616025001E-2</v>
      </c>
      <c r="J15" s="1">
        <v>0.42507804370447499</v>
      </c>
      <c r="K15" s="1">
        <v>3.1217481789802301E-3</v>
      </c>
      <c r="M15" t="s">
        <v>237</v>
      </c>
      <c r="N15">
        <f>VLOOKUP(M15,A:B,MATCH(N11,A4:B4,0),FALSE)</f>
        <v>4.4534412955465598E-2</v>
      </c>
      <c r="Z15" t="s">
        <v>206</v>
      </c>
      <c r="AA15" s="1">
        <v>0</v>
      </c>
      <c r="AB15" s="1">
        <v>0</v>
      </c>
    </row>
    <row r="16" spans="1:33" x14ac:dyDescent="0.25">
      <c r="D16" t="s">
        <v>209</v>
      </c>
      <c r="E16" s="1">
        <v>0.29035433070866101</v>
      </c>
      <c r="F16" s="1">
        <v>9.8917322834645702E-2</v>
      </c>
      <c r="G16" s="1">
        <v>3.1003937007873999E-2</v>
      </c>
      <c r="H16" s="1">
        <v>1.0334645669291299E-2</v>
      </c>
      <c r="I16" s="1">
        <v>6.3976377952755896E-3</v>
      </c>
      <c r="J16" s="1">
        <v>0.33513779527559101</v>
      </c>
      <c r="K16" s="1">
        <v>0.22785433070866101</v>
      </c>
      <c r="M16" t="s">
        <v>236</v>
      </c>
      <c r="N16">
        <f>VLOOKUP(M16,A:B,MATCH(N11,A4:B4,0),FALSE)</f>
        <v>0</v>
      </c>
      <c r="Z16" t="s">
        <v>209</v>
      </c>
      <c r="AA16" s="1">
        <v>0</v>
      </c>
      <c r="AB16" s="1">
        <v>0</v>
      </c>
    </row>
    <row r="17" spans="4:34" x14ac:dyDescent="0.25">
      <c r="D17" t="s">
        <v>212</v>
      </c>
      <c r="E17" s="1">
        <v>0.28952205882352899</v>
      </c>
      <c r="F17" s="1">
        <v>0.108455882352941</v>
      </c>
      <c r="G17" s="1">
        <v>3.2628676470588203E-2</v>
      </c>
      <c r="H17" s="1">
        <v>1.19485294117647E-2</v>
      </c>
      <c r="I17" s="1">
        <v>9.1911764705882408E-3</v>
      </c>
      <c r="J17" s="1">
        <v>0.36856617647058798</v>
      </c>
      <c r="K17" s="1">
        <v>0.1796875</v>
      </c>
      <c r="M17" t="s">
        <v>238</v>
      </c>
      <c r="N17">
        <f>VLOOKUP(M17,A:B,MATCH(N11,A4:B4,0),FALSE)</f>
        <v>0</v>
      </c>
      <c r="Z17" t="s">
        <v>212</v>
      </c>
      <c r="AA17" s="1">
        <v>0</v>
      </c>
      <c r="AB17" s="1">
        <v>0</v>
      </c>
      <c r="AH17" s="19"/>
    </row>
    <row r="18" spans="4:34" x14ac:dyDescent="0.25">
      <c r="D18" t="s">
        <v>75</v>
      </c>
      <c r="E18" s="1">
        <v>0.153329115925985</v>
      </c>
      <c r="F18" s="1">
        <v>6.3023881069112803E-2</v>
      </c>
      <c r="G18" s="1">
        <v>2.5304444092993799E-2</v>
      </c>
      <c r="H18" s="1">
        <v>7.03779851336391E-3</v>
      </c>
      <c r="I18" s="1">
        <v>7.1168749011545204E-3</v>
      </c>
      <c r="J18" s="1">
        <v>0.20765459433813099</v>
      </c>
      <c r="K18" s="1">
        <v>0.53653329115925996</v>
      </c>
      <c r="M18" t="s">
        <v>248</v>
      </c>
      <c r="N18">
        <f>VLOOKUP(M18,A:B,MATCH(N11,A4:B4,0),FALSE)</f>
        <v>0</v>
      </c>
      <c r="Z18" t="s">
        <v>75</v>
      </c>
      <c r="AA18" s="1">
        <v>0</v>
      </c>
      <c r="AB18" s="1">
        <v>0</v>
      </c>
    </row>
    <row r="19" spans="4:34" x14ac:dyDescent="0.25">
      <c r="D19" t="s">
        <v>77</v>
      </c>
      <c r="E19" s="1">
        <v>0.267091959557053</v>
      </c>
      <c r="F19" s="1">
        <v>0.118921521425132</v>
      </c>
      <c r="G19" s="1">
        <v>4.3572460279248902E-2</v>
      </c>
      <c r="H19" s="1">
        <v>1.51661049590756E-2</v>
      </c>
      <c r="I19" s="1">
        <v>1.2638420799229701E-2</v>
      </c>
      <c r="J19" s="1">
        <v>0.24434280211844001</v>
      </c>
      <c r="K19" s="1">
        <v>0.29826673086181998</v>
      </c>
      <c r="Z19" t="s">
        <v>77</v>
      </c>
      <c r="AA19" s="1">
        <v>0</v>
      </c>
      <c r="AB19" s="1">
        <v>0</v>
      </c>
    </row>
    <row r="20" spans="4:34" x14ac:dyDescent="0.25">
      <c r="D20" t="s">
        <v>79</v>
      </c>
      <c r="E20" s="1">
        <v>0.14660128508623599</v>
      </c>
      <c r="F20" s="1">
        <v>5.1403449442002001E-2</v>
      </c>
      <c r="G20" s="1">
        <v>2.1136286777139E-2</v>
      </c>
      <c r="H20" s="1">
        <v>8.6236050050727108E-3</v>
      </c>
      <c r="I20" s="1">
        <v>5.0727088265133599E-3</v>
      </c>
      <c r="J20" s="1">
        <v>0.26310449780182599</v>
      </c>
      <c r="K20" s="1">
        <v>0.50405816706121098</v>
      </c>
      <c r="Z20" t="s">
        <v>79</v>
      </c>
      <c r="AA20" s="1">
        <v>0</v>
      </c>
      <c r="AB20" s="1">
        <v>0</v>
      </c>
    </row>
    <row r="21" spans="4:34" x14ac:dyDescent="0.25">
      <c r="D21" t="s">
        <v>82</v>
      </c>
      <c r="E21" s="1">
        <v>0.31471873293282399</v>
      </c>
      <c r="F21" s="1">
        <v>0.116876024030584</v>
      </c>
      <c r="G21" s="1">
        <v>3.7684325505188403E-2</v>
      </c>
      <c r="H21" s="1">
        <v>1.5155652648825801E-2</v>
      </c>
      <c r="I21" s="1">
        <v>1.2697979246313501E-2</v>
      </c>
      <c r="J21" s="1">
        <v>0.38544511196067699</v>
      </c>
      <c r="K21" s="1">
        <v>0.11742217367558699</v>
      </c>
      <c r="Z21" t="s">
        <v>82</v>
      </c>
      <c r="AA21" s="1">
        <v>0</v>
      </c>
      <c r="AB21" s="1">
        <v>0</v>
      </c>
    </row>
    <row r="22" spans="4:34" x14ac:dyDescent="0.25">
      <c r="D22" t="s">
        <v>318</v>
      </c>
      <c r="E22" s="1">
        <v>0.214373464373464</v>
      </c>
      <c r="F22" s="1">
        <v>8.6141336141336095E-2</v>
      </c>
      <c r="G22" s="1">
        <v>3.1677781677781701E-2</v>
      </c>
      <c r="H22" s="1">
        <v>1.1027261027261001E-2</v>
      </c>
      <c r="I22" s="1">
        <v>9.3015093015092996E-3</v>
      </c>
      <c r="J22" s="1">
        <v>0.26418626418626401</v>
      </c>
      <c r="K22" s="1">
        <v>0.38329238329238302</v>
      </c>
      <c r="Z22" t="s">
        <v>318</v>
      </c>
      <c r="AA22" s="1">
        <v>0</v>
      </c>
      <c r="AB22" s="1">
        <v>0</v>
      </c>
    </row>
    <row r="23" spans="4:34" x14ac:dyDescent="0.25">
      <c r="Z23" t="s">
        <v>233</v>
      </c>
      <c r="AA23" s="1">
        <v>0</v>
      </c>
      <c r="AB23" s="1">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
  <sheetViews>
    <sheetView topLeftCell="AK1" workbookViewId="0">
      <selection activeCell="AJ19" sqref="AJ19"/>
    </sheetView>
  </sheetViews>
  <sheetFormatPr defaultRowHeight="15" x14ac:dyDescent="0.25"/>
  <sheetData>
    <row r="1" spans="1:44" x14ac:dyDescent="0.25">
      <c r="A1" s="2" t="s">
        <v>4</v>
      </c>
      <c r="B1" t="s">
        <v>229</v>
      </c>
      <c r="N1" s="2" t="s">
        <v>4</v>
      </c>
      <c r="O1" t="s">
        <v>229</v>
      </c>
      <c r="AA1" s="2" t="s">
        <v>4</v>
      </c>
      <c r="AB1" t="s">
        <v>172</v>
      </c>
      <c r="AE1" s="2" t="s">
        <v>4</v>
      </c>
      <c r="AF1" t="s">
        <v>172</v>
      </c>
    </row>
    <row r="3" spans="1:44" x14ac:dyDescent="0.25">
      <c r="A3" s="2" t="s">
        <v>120</v>
      </c>
      <c r="B3" s="2" t="s">
        <v>5</v>
      </c>
      <c r="N3" s="2" t="s">
        <v>120</v>
      </c>
      <c r="O3" s="2" t="s">
        <v>5</v>
      </c>
      <c r="AB3" s="2" t="s">
        <v>160</v>
      </c>
      <c r="AF3" s="2" t="s">
        <v>160</v>
      </c>
    </row>
    <row r="4" spans="1:44" x14ac:dyDescent="0.25">
      <c r="A4" s="2" t="s">
        <v>1</v>
      </c>
      <c r="B4" t="s">
        <v>217</v>
      </c>
      <c r="C4" t="s">
        <v>231</v>
      </c>
      <c r="D4" t="s">
        <v>230</v>
      </c>
      <c r="E4" t="s">
        <v>248</v>
      </c>
      <c r="N4" s="2" t="s">
        <v>1</v>
      </c>
      <c r="O4" t="s">
        <v>217</v>
      </c>
      <c r="P4" t="s">
        <v>230</v>
      </c>
      <c r="Q4" t="s">
        <v>231</v>
      </c>
      <c r="R4" t="s">
        <v>248</v>
      </c>
      <c r="AA4" s="2" t="s">
        <v>1</v>
      </c>
      <c r="AB4" t="s">
        <v>173</v>
      </c>
      <c r="AC4" t="s">
        <v>174</v>
      </c>
      <c r="AE4" s="2" t="s">
        <v>1</v>
      </c>
      <c r="AF4" t="s">
        <v>173</v>
      </c>
      <c r="AG4" t="s">
        <v>174</v>
      </c>
    </row>
    <row r="5" spans="1:44" x14ac:dyDescent="0.25">
      <c r="A5" t="s">
        <v>25</v>
      </c>
      <c r="B5" s="1">
        <v>0.13360323886639699</v>
      </c>
      <c r="C5" s="1">
        <v>0.76518218623481804</v>
      </c>
      <c r="D5" s="1">
        <v>0.10121457489878501</v>
      </c>
      <c r="E5" s="1">
        <v>-0.01</v>
      </c>
      <c r="N5" t="s">
        <v>20</v>
      </c>
      <c r="O5" s="1">
        <v>0.17568481569157901</v>
      </c>
      <c r="P5" s="1">
        <v>4.3287115319580703E-2</v>
      </c>
      <c r="Q5" s="1">
        <v>0.68109570510652695</v>
      </c>
      <c r="R5" s="1">
        <v>9.9932363882313094E-2</v>
      </c>
      <c r="AA5" t="s">
        <v>25</v>
      </c>
      <c r="AB5" s="1">
        <v>8.68</v>
      </c>
      <c r="AC5" s="1">
        <v>10</v>
      </c>
      <c r="AE5" t="s">
        <v>20</v>
      </c>
      <c r="AF5" s="1">
        <v>6.4660599999999997</v>
      </c>
      <c r="AG5" s="1">
        <v>5</v>
      </c>
      <c r="AI5" s="14" t="s">
        <v>176</v>
      </c>
    </row>
    <row r="6" spans="1:44" x14ac:dyDescent="0.25">
      <c r="N6" t="s">
        <v>75</v>
      </c>
      <c r="O6" s="1">
        <v>1.7487822406771499E-2</v>
      </c>
      <c r="P6" s="1">
        <v>0.13487183582208701</v>
      </c>
      <c r="Q6" s="1">
        <v>0.60864010221192999</v>
      </c>
      <c r="R6" s="1">
        <v>0.23900023955921099</v>
      </c>
      <c r="AE6" t="s">
        <v>75</v>
      </c>
      <c r="AF6" s="1">
        <v>8.39283</v>
      </c>
      <c r="AG6" s="1">
        <v>8</v>
      </c>
      <c r="AI6" t="str">
        <f>'Org Control'!A5</f>
        <v>RC1</v>
      </c>
      <c r="AJ6" t="str">
        <f>'Org Control'!B5</f>
        <v>Bedford Hospital NHS Trust</v>
      </c>
      <c r="AK6" s="6" t="s">
        <v>230</v>
      </c>
      <c r="AL6" s="6" t="s">
        <v>173</v>
      </c>
      <c r="AM6">
        <f>IFERROR(VLOOKUP(AI6,A:M,MATCH(AK6,A4:M4,0),FALSE),0)</f>
        <v>0.10121457489878501</v>
      </c>
      <c r="AN6">
        <f>ROUND(AM6*100,1)</f>
        <v>10.1</v>
      </c>
      <c r="AO6">
        <f>VLOOKUP(AI6,AA:AC,MATCH(AL6,AA4:AC4,0),FALSE)</f>
        <v>8.68</v>
      </c>
      <c r="AP6">
        <f>ROUND(AO6,1)</f>
        <v>8.6999999999999993</v>
      </c>
      <c r="AQ6">
        <f>IF(AM6=-0.01,"*",AM6)</f>
        <v>0.10121457489878501</v>
      </c>
      <c r="AR6" t="str">
        <f>IF(AN6=-1,"less than 5 women",AN6&amp;"% of women")</f>
        <v>10.1% of women</v>
      </c>
    </row>
    <row r="7" spans="1:44" x14ac:dyDescent="0.25">
      <c r="N7" t="s">
        <v>77</v>
      </c>
      <c r="O7" s="1">
        <v>0.19022981590662999</v>
      </c>
      <c r="P7" s="1">
        <v>0.105282156178559</v>
      </c>
      <c r="Q7" s="1">
        <v>0.58199975935507198</v>
      </c>
      <c r="R7" s="1">
        <v>0.12248826855974</v>
      </c>
      <c r="AE7" t="s">
        <v>77</v>
      </c>
      <c r="AF7" s="1">
        <v>7.8879299999999999</v>
      </c>
      <c r="AG7" s="1">
        <v>8</v>
      </c>
      <c r="AI7" t="s">
        <v>318</v>
      </c>
      <c r="AK7" s="6" t="s">
        <v>230</v>
      </c>
      <c r="AL7" s="6" t="s">
        <v>173</v>
      </c>
      <c r="AM7">
        <f>IFERROR(VLOOKUP(AI7,N:Z,MATCH(AK7,N4:Z4,0),FALSE),0)</f>
        <v>0.10887049430550701</v>
      </c>
      <c r="AN7">
        <f>ROUND(AM7*100,1)</f>
        <v>10.9</v>
      </c>
      <c r="AO7">
        <f>VLOOKUP(AI7,AE:AG,MATCH(AL7,AE4:AG4,0),FALSE)</f>
        <v>7.9528100000000004</v>
      </c>
      <c r="AP7">
        <f>ROUND(AO7,1)</f>
        <v>8</v>
      </c>
    </row>
    <row r="8" spans="1:44" x14ac:dyDescent="0.25">
      <c r="N8" t="s">
        <v>79</v>
      </c>
      <c r="O8" s="1">
        <v>0.17568481569157901</v>
      </c>
      <c r="P8" s="1">
        <v>4.3287115319580703E-2</v>
      </c>
      <c r="Q8" s="1">
        <v>0.68109570510652695</v>
      </c>
      <c r="R8" s="1">
        <v>9.9932363882313094E-2</v>
      </c>
      <c r="AE8" t="s">
        <v>79</v>
      </c>
      <c r="AF8" s="1">
        <v>6.4660599999999997</v>
      </c>
      <c r="AG8" s="1">
        <v>5</v>
      </c>
    </row>
    <row r="9" spans="1:44" x14ac:dyDescent="0.25">
      <c r="N9" t="s">
        <v>82</v>
      </c>
      <c r="O9" s="1">
        <v>1.46055146055146E-2</v>
      </c>
      <c r="P9" s="1">
        <v>0.121485121485121</v>
      </c>
      <c r="Q9" s="1">
        <v>0.85967785967786003</v>
      </c>
      <c r="R9" s="1">
        <v>4.2315042315042304E-3</v>
      </c>
      <c r="AE9" t="s">
        <v>82</v>
      </c>
      <c r="AF9" s="1">
        <v>7.6748500000000002</v>
      </c>
      <c r="AG9" s="1">
        <v>5</v>
      </c>
      <c r="AI9" s="14" t="s">
        <v>177</v>
      </c>
    </row>
    <row r="10" spans="1:44" x14ac:dyDescent="0.25">
      <c r="N10" t="s">
        <v>185</v>
      </c>
      <c r="O10" s="1">
        <v>-0.01</v>
      </c>
      <c r="P10" s="1">
        <v>0.14392059553349901</v>
      </c>
      <c r="Q10" s="1">
        <v>0.84201819685690604</v>
      </c>
      <c r="R10" s="1">
        <v>1.32340777502068E-2</v>
      </c>
      <c r="AE10" t="s">
        <v>185</v>
      </c>
      <c r="AF10" s="1">
        <v>6.5306100000000002</v>
      </c>
      <c r="AG10" s="1">
        <v>5</v>
      </c>
      <c r="AI10" t="str">
        <f>"At the "&amp;AJ6&amp;", "&amp;AR6&amp;" attending a booking appointment were smokers. "&amp;IF(AP6=-1,"","Of those that were smokers, the mean number of cigarettes smoked a day was "&amp;AP6&amp;".")&amp;" Across all submitters, "&amp;AN7&amp;"% of women attending booking appointments were smokers with a mean number of cigarettes smoked per day of "&amp;AP7&amp;"."</f>
        <v>At the Bedford Hospital NHS Trust, 10.1% of women attending a booking appointment were smokers. Of those that were smokers, the mean number of cigarettes smoked a day was 8.7. Across all submitters, 10.9% of women attending booking appointments were smokers with a mean number of cigarettes smoked per day of 8.</v>
      </c>
    </row>
    <row r="11" spans="1:44" x14ac:dyDescent="0.25">
      <c r="N11" t="s">
        <v>190</v>
      </c>
      <c r="O11" s="1">
        <v>3.37533753375338E-3</v>
      </c>
      <c r="P11" s="1">
        <v>0.116786678667867</v>
      </c>
      <c r="Q11" s="1">
        <v>0.49842484248424801</v>
      </c>
      <c r="R11" s="1">
        <v>0.38141314131413101</v>
      </c>
      <c r="AE11" t="s">
        <v>190</v>
      </c>
      <c r="AF11" s="1">
        <v>8.7612900000000007</v>
      </c>
      <c r="AG11" s="1">
        <v>8.5</v>
      </c>
    </row>
    <row r="12" spans="1:44" x14ac:dyDescent="0.25">
      <c r="N12" t="s">
        <v>192</v>
      </c>
      <c r="O12" s="1">
        <v>2.3452157598499099E-3</v>
      </c>
      <c r="P12" s="1">
        <v>0.12195121951219499</v>
      </c>
      <c r="Q12" s="1">
        <v>0.66697936210131303</v>
      </c>
      <c r="R12" s="1">
        <v>0.20872420262664201</v>
      </c>
      <c r="AE12" t="s">
        <v>192</v>
      </c>
      <c r="AF12" s="1">
        <v>8.1845400000000001</v>
      </c>
      <c r="AG12" s="1">
        <v>7</v>
      </c>
      <c r="AI12" t="str">
        <f>'Org Control'!K5</f>
        <v>Q78</v>
      </c>
      <c r="AJ12" s="6" t="s">
        <v>230</v>
      </c>
      <c r="AK12">
        <f>IFERROR(VLOOKUP(AI12,N:Z,MATCH(AJ12,N4:Z4,0),FALSE),0)</f>
        <v>9.6642096642096595E-2</v>
      </c>
    </row>
    <row r="13" spans="1:44" x14ac:dyDescent="0.25">
      <c r="N13" t="s">
        <v>194</v>
      </c>
      <c r="O13" s="1">
        <v>0.12314635718891</v>
      </c>
      <c r="P13" s="1">
        <v>0.174725983236622</v>
      </c>
      <c r="Q13" s="1">
        <v>0.70212765957446799</v>
      </c>
      <c r="R13" s="1">
        <v>-0.01</v>
      </c>
      <c r="AE13" t="s">
        <v>194</v>
      </c>
      <c r="AF13" s="1">
        <v>9.0489800000000002</v>
      </c>
      <c r="AG13" s="1">
        <v>10</v>
      </c>
    </row>
    <row r="14" spans="1:44" x14ac:dyDescent="0.25">
      <c r="N14" t="s">
        <v>196</v>
      </c>
      <c r="O14" s="1">
        <v>-0.01</v>
      </c>
      <c r="P14" s="1">
        <v>0.16732891832229599</v>
      </c>
      <c r="Q14" s="1">
        <v>0.65121412803531997</v>
      </c>
      <c r="R14" s="1">
        <v>0.18013245033112599</v>
      </c>
      <c r="AE14" t="s">
        <v>196</v>
      </c>
      <c r="AF14" s="1">
        <v>7.68635</v>
      </c>
      <c r="AG14" s="1">
        <v>8</v>
      </c>
    </row>
    <row r="15" spans="1:44" x14ac:dyDescent="0.25">
      <c r="N15" t="s">
        <v>198</v>
      </c>
      <c r="O15" s="1">
        <v>7.4933687002652502E-2</v>
      </c>
      <c r="P15" s="1">
        <v>0.15583554376657799</v>
      </c>
      <c r="Q15" s="1">
        <v>0.68965517241379304</v>
      </c>
      <c r="R15" s="1">
        <v>7.9575596816976096E-2</v>
      </c>
      <c r="AE15" t="s">
        <v>198</v>
      </c>
      <c r="AF15" s="1">
        <v>8.1525400000000001</v>
      </c>
      <c r="AG15" s="1">
        <v>6</v>
      </c>
    </row>
    <row r="16" spans="1:44" x14ac:dyDescent="0.25">
      <c r="N16" t="s">
        <v>200</v>
      </c>
      <c r="O16" s="1">
        <v>0.32456356036390499</v>
      </c>
      <c r="P16" s="1">
        <v>9.3680845832308804E-2</v>
      </c>
      <c r="Q16" s="1">
        <v>0.44824194738136203</v>
      </c>
      <c r="R16" s="1">
        <v>0.133513646422424</v>
      </c>
      <c r="AE16" t="s">
        <v>200</v>
      </c>
      <c r="AF16" s="1">
        <v>7.4711999999999996</v>
      </c>
      <c r="AG16" s="1">
        <v>7</v>
      </c>
    </row>
    <row r="17" spans="14:33" x14ac:dyDescent="0.25">
      <c r="N17" t="s">
        <v>202</v>
      </c>
      <c r="O17" s="1">
        <v>0.115479115479115</v>
      </c>
      <c r="P17" s="1">
        <v>9.6642096642096595E-2</v>
      </c>
      <c r="Q17" s="1">
        <v>0.78787878787878796</v>
      </c>
      <c r="R17" s="1">
        <v>-0.01</v>
      </c>
      <c r="AE17" t="s">
        <v>202</v>
      </c>
      <c r="AF17" s="1">
        <v>8.6949199999999998</v>
      </c>
      <c r="AG17" s="1">
        <v>10</v>
      </c>
    </row>
    <row r="18" spans="14:33" x14ac:dyDescent="0.25">
      <c r="N18" t="s">
        <v>204</v>
      </c>
      <c r="O18" s="1">
        <v>4.61741424802111E-3</v>
      </c>
      <c r="P18" s="1">
        <v>9.3667546174142496E-2</v>
      </c>
      <c r="Q18" s="1">
        <v>0.66754617414247996</v>
      </c>
      <c r="R18" s="1">
        <v>0.23416886543535601</v>
      </c>
      <c r="AE18" t="s">
        <v>204</v>
      </c>
      <c r="AF18" s="1">
        <v>6.6216200000000001</v>
      </c>
      <c r="AG18" s="1">
        <v>5</v>
      </c>
    </row>
    <row r="19" spans="14:33" x14ac:dyDescent="0.25">
      <c r="N19" t="s">
        <v>206</v>
      </c>
      <c r="O19" s="1">
        <v>7.7800829875518699E-3</v>
      </c>
      <c r="P19" s="1">
        <v>0.142634854771784</v>
      </c>
      <c r="Q19" s="1">
        <v>0.84387966804979297</v>
      </c>
      <c r="R19" s="1">
        <v>5.7053941908713698E-3</v>
      </c>
      <c r="AE19" t="s">
        <v>206</v>
      </c>
      <c r="AF19" s="1">
        <v>8.1837800000000005</v>
      </c>
      <c r="AG19" s="1">
        <v>7</v>
      </c>
    </row>
    <row r="20" spans="14:33" x14ac:dyDescent="0.25">
      <c r="N20" t="s">
        <v>209</v>
      </c>
      <c r="O20" s="1">
        <v>1.8208661417322799E-2</v>
      </c>
      <c r="P20" s="1">
        <v>9.6948818897637803E-2</v>
      </c>
      <c r="Q20" s="1">
        <v>0.88484251968503902</v>
      </c>
      <c r="R20" s="1">
        <v>-0.01</v>
      </c>
      <c r="AE20" t="s">
        <v>209</v>
      </c>
      <c r="AF20" s="1">
        <v>6.9611099999999997</v>
      </c>
      <c r="AG20" s="1">
        <v>5</v>
      </c>
    </row>
    <row r="21" spans="14:33" x14ac:dyDescent="0.25">
      <c r="N21" t="s">
        <v>212</v>
      </c>
      <c r="O21" s="1">
        <v>2.4884792626728099E-2</v>
      </c>
      <c r="P21" s="1">
        <v>0.112442396313364</v>
      </c>
      <c r="Q21" s="1">
        <v>0.86082949308755796</v>
      </c>
      <c r="R21" s="1">
        <v>-0.01</v>
      </c>
      <c r="AE21" t="s">
        <v>212</v>
      </c>
      <c r="AF21" s="1">
        <v>8.0546199999999999</v>
      </c>
      <c r="AG21" s="1">
        <v>5</v>
      </c>
    </row>
    <row r="22" spans="14:33" x14ac:dyDescent="0.25">
      <c r="N22" t="s">
        <v>318</v>
      </c>
      <c r="O22" s="1">
        <v>8.6474110602324794E-2</v>
      </c>
      <c r="P22" s="1">
        <v>0.10887049430550701</v>
      </c>
      <c r="Q22" s="1">
        <v>0.66866267465069895</v>
      </c>
      <c r="R22" s="1">
        <v>0.13599272044147001</v>
      </c>
      <c r="AE22" t="s">
        <v>318</v>
      </c>
      <c r="AF22" s="1">
        <v>7.9528100000000004</v>
      </c>
      <c r="AG22" s="1">
        <v>7</v>
      </c>
    </row>
  </sheetData>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1"/>
  <sheetViews>
    <sheetView zoomScaleNormal="100" workbookViewId="0">
      <selection activeCell="B15" sqref="B15:P15"/>
    </sheetView>
  </sheetViews>
  <sheetFormatPr defaultRowHeight="15" x14ac:dyDescent="0.25"/>
  <sheetData>
    <row r="1" spans="1:14" x14ac:dyDescent="0.25">
      <c r="A1" t="s">
        <v>0</v>
      </c>
      <c r="B1" t="s">
        <v>1</v>
      </c>
      <c r="C1" t="s">
        <v>2</v>
      </c>
      <c r="D1" t="s">
        <v>3</v>
      </c>
      <c r="E1" t="s">
        <v>4</v>
      </c>
      <c r="F1" t="s">
        <v>5</v>
      </c>
      <c r="G1" t="s">
        <v>227</v>
      </c>
      <c r="H1" t="s">
        <v>6</v>
      </c>
      <c r="I1" t="s">
        <v>250</v>
      </c>
      <c r="J1" t="s">
        <v>7</v>
      </c>
      <c r="K1" t="s">
        <v>249</v>
      </c>
      <c r="L1" t="s">
        <v>163</v>
      </c>
      <c r="M1" t="s">
        <v>164</v>
      </c>
      <c r="N1" t="s">
        <v>162</v>
      </c>
    </row>
    <row r="2" spans="1:14" x14ac:dyDescent="0.25">
      <c r="A2" t="s">
        <v>17</v>
      </c>
      <c r="B2" t="s">
        <v>318</v>
      </c>
      <c r="C2" t="s">
        <v>9</v>
      </c>
      <c r="D2" t="s">
        <v>255</v>
      </c>
      <c r="E2" t="s">
        <v>10</v>
      </c>
      <c r="F2" t="s">
        <v>184</v>
      </c>
      <c r="G2" t="s">
        <v>9</v>
      </c>
      <c r="H2" s="1">
        <v>78</v>
      </c>
      <c r="I2" t="s">
        <v>9</v>
      </c>
      <c r="J2" t="s">
        <v>9</v>
      </c>
      <c r="K2" t="s">
        <v>9</v>
      </c>
      <c r="L2" t="s">
        <v>9</v>
      </c>
      <c r="M2" t="s">
        <v>9</v>
      </c>
      <c r="N2" t="s">
        <v>357</v>
      </c>
    </row>
    <row r="3" spans="1:14" x14ac:dyDescent="0.25">
      <c r="A3" t="s">
        <v>17</v>
      </c>
      <c r="B3" t="s">
        <v>318</v>
      </c>
      <c r="C3" t="s">
        <v>9</v>
      </c>
      <c r="D3" t="s">
        <v>255</v>
      </c>
      <c r="E3" t="s">
        <v>166</v>
      </c>
      <c r="F3" t="s">
        <v>170</v>
      </c>
      <c r="G3" t="s">
        <v>9</v>
      </c>
      <c r="H3" s="1">
        <v>2965</v>
      </c>
      <c r="I3" s="1">
        <v>2965</v>
      </c>
      <c r="J3" s="1">
        <v>8.69909635019364E-2</v>
      </c>
      <c r="K3" s="1">
        <v>8.69909635019364E-2</v>
      </c>
      <c r="L3" t="s">
        <v>9</v>
      </c>
      <c r="M3" t="s">
        <v>9</v>
      </c>
      <c r="N3" t="s">
        <v>357</v>
      </c>
    </row>
    <row r="4" spans="1:14" x14ac:dyDescent="0.25">
      <c r="A4" t="s">
        <v>17</v>
      </c>
      <c r="B4" t="s">
        <v>318</v>
      </c>
      <c r="C4" t="s">
        <v>9</v>
      </c>
      <c r="D4" t="s">
        <v>255</v>
      </c>
      <c r="E4" t="s">
        <v>180</v>
      </c>
      <c r="F4" t="s">
        <v>228</v>
      </c>
      <c r="G4" t="s">
        <v>228</v>
      </c>
      <c r="H4" s="1">
        <v>7688</v>
      </c>
      <c r="I4" s="1">
        <v>7688</v>
      </c>
      <c r="J4" s="1">
        <v>0.22568618816967601</v>
      </c>
      <c r="K4" s="1">
        <v>0.22568618816967601</v>
      </c>
      <c r="L4" t="s">
        <v>9</v>
      </c>
      <c r="M4" t="s">
        <v>9</v>
      </c>
      <c r="N4" t="s">
        <v>357</v>
      </c>
    </row>
    <row r="5" spans="1:14" x14ac:dyDescent="0.25">
      <c r="A5" t="s">
        <v>17</v>
      </c>
      <c r="B5" t="s">
        <v>318</v>
      </c>
      <c r="C5" t="s">
        <v>9</v>
      </c>
      <c r="D5" t="s">
        <v>255</v>
      </c>
      <c r="E5" t="s">
        <v>353</v>
      </c>
      <c r="F5" t="s">
        <v>13</v>
      </c>
      <c r="G5" t="s">
        <v>9</v>
      </c>
      <c r="H5" s="1">
        <v>5520</v>
      </c>
      <c r="I5" s="1">
        <v>5520</v>
      </c>
      <c r="J5" s="1">
        <v>0.16204790981681499</v>
      </c>
      <c r="K5" s="1">
        <v>0.16204790981681499</v>
      </c>
      <c r="L5" t="s">
        <v>9</v>
      </c>
      <c r="M5" t="s">
        <v>9</v>
      </c>
      <c r="N5" t="s">
        <v>357</v>
      </c>
    </row>
    <row r="6" spans="1:14" x14ac:dyDescent="0.25">
      <c r="A6" t="s">
        <v>17</v>
      </c>
      <c r="B6" t="s">
        <v>318</v>
      </c>
      <c r="C6" t="s">
        <v>9</v>
      </c>
      <c r="D6" t="s">
        <v>255</v>
      </c>
      <c r="E6" t="s">
        <v>232</v>
      </c>
      <c r="F6" t="s">
        <v>9</v>
      </c>
      <c r="G6" t="s">
        <v>9</v>
      </c>
      <c r="H6" s="1">
        <v>33950</v>
      </c>
      <c r="I6" s="1">
        <v>33950</v>
      </c>
      <c r="J6" s="1">
        <v>1</v>
      </c>
      <c r="K6" s="1">
        <v>1</v>
      </c>
      <c r="L6" t="s">
        <v>9</v>
      </c>
      <c r="M6" t="s">
        <v>9</v>
      </c>
      <c r="N6" t="s">
        <v>357</v>
      </c>
    </row>
    <row r="7" spans="1:14" x14ac:dyDescent="0.25">
      <c r="A7" t="s">
        <v>17</v>
      </c>
      <c r="B7" t="s">
        <v>318</v>
      </c>
      <c r="C7" t="s">
        <v>9</v>
      </c>
      <c r="D7" t="s">
        <v>255</v>
      </c>
      <c r="E7" t="s">
        <v>166</v>
      </c>
      <c r="F7" t="s">
        <v>171</v>
      </c>
      <c r="G7" t="s">
        <v>9</v>
      </c>
      <c r="H7" s="1">
        <v>440</v>
      </c>
      <c r="I7" s="1">
        <v>440</v>
      </c>
      <c r="J7" s="1">
        <v>1.2909282948010799E-2</v>
      </c>
      <c r="K7" s="1">
        <v>1.2909282948010799E-2</v>
      </c>
      <c r="L7" t="s">
        <v>9</v>
      </c>
      <c r="M7" t="s">
        <v>9</v>
      </c>
      <c r="N7" t="s">
        <v>357</v>
      </c>
    </row>
    <row r="8" spans="1:14" x14ac:dyDescent="0.25">
      <c r="A8" t="s">
        <v>17</v>
      </c>
      <c r="B8" t="s">
        <v>318</v>
      </c>
      <c r="C8" t="s">
        <v>9</v>
      </c>
      <c r="D8" t="s">
        <v>255</v>
      </c>
      <c r="E8" t="s">
        <v>257</v>
      </c>
      <c r="F8" t="s">
        <v>260</v>
      </c>
      <c r="G8" t="s">
        <v>9</v>
      </c>
      <c r="H8" s="1">
        <v>10378</v>
      </c>
      <c r="I8" s="1">
        <v>10378</v>
      </c>
      <c r="J8" s="1">
        <v>0.30566682375117799</v>
      </c>
      <c r="K8" s="1">
        <v>0.30566682375117799</v>
      </c>
      <c r="L8" t="s">
        <v>9</v>
      </c>
      <c r="M8" t="s">
        <v>9</v>
      </c>
      <c r="N8" t="s">
        <v>357</v>
      </c>
    </row>
    <row r="9" spans="1:14" x14ac:dyDescent="0.25">
      <c r="A9" t="s">
        <v>17</v>
      </c>
      <c r="B9" t="s">
        <v>318</v>
      </c>
      <c r="C9" t="s">
        <v>9</v>
      </c>
      <c r="D9" t="s">
        <v>255</v>
      </c>
      <c r="E9" t="s">
        <v>229</v>
      </c>
      <c r="F9" t="s">
        <v>217</v>
      </c>
      <c r="G9" t="s">
        <v>9</v>
      </c>
      <c r="H9" s="1">
        <v>2946</v>
      </c>
      <c r="I9" s="1">
        <v>2946</v>
      </c>
      <c r="J9" s="1">
        <v>8.6474110602324794E-2</v>
      </c>
      <c r="K9" s="1">
        <v>8.6474110602324794E-2</v>
      </c>
      <c r="L9" t="s">
        <v>9</v>
      </c>
      <c r="M9" t="s">
        <v>9</v>
      </c>
      <c r="N9" t="s">
        <v>357</v>
      </c>
    </row>
    <row r="10" spans="1:14" x14ac:dyDescent="0.25">
      <c r="A10" t="s">
        <v>17</v>
      </c>
      <c r="B10" t="s">
        <v>318</v>
      </c>
      <c r="C10" t="s">
        <v>9</v>
      </c>
      <c r="D10" t="s">
        <v>255</v>
      </c>
      <c r="E10" t="s">
        <v>166</v>
      </c>
      <c r="F10" t="s">
        <v>254</v>
      </c>
      <c r="G10" t="s">
        <v>9</v>
      </c>
      <c r="H10" s="1">
        <v>987</v>
      </c>
      <c r="I10" s="1">
        <v>987</v>
      </c>
      <c r="J10" s="1">
        <v>2.8957868794742402E-2</v>
      </c>
      <c r="K10" s="1">
        <v>2.8957868794742402E-2</v>
      </c>
      <c r="L10" t="s">
        <v>9</v>
      </c>
      <c r="M10" t="s">
        <v>9</v>
      </c>
      <c r="N10" t="s">
        <v>357</v>
      </c>
    </row>
    <row r="11" spans="1:14" x14ac:dyDescent="0.25">
      <c r="A11" t="s">
        <v>17</v>
      </c>
      <c r="B11" t="s">
        <v>318</v>
      </c>
      <c r="C11" t="s">
        <v>9</v>
      </c>
      <c r="D11" t="s">
        <v>255</v>
      </c>
      <c r="E11" t="s">
        <v>166</v>
      </c>
      <c r="F11" t="s">
        <v>169</v>
      </c>
      <c r="G11" t="s">
        <v>9</v>
      </c>
      <c r="H11" s="1">
        <v>21605</v>
      </c>
      <c r="I11" s="1">
        <v>21605</v>
      </c>
      <c r="J11" s="1">
        <v>0.63387513202675705</v>
      </c>
      <c r="K11" s="1">
        <v>0.63387513202675705</v>
      </c>
      <c r="L11" t="s">
        <v>9</v>
      </c>
      <c r="M11" t="s">
        <v>9</v>
      </c>
      <c r="N11" t="s">
        <v>357</v>
      </c>
    </row>
    <row r="12" spans="1:14" x14ac:dyDescent="0.25">
      <c r="A12" t="s">
        <v>17</v>
      </c>
      <c r="B12" t="s">
        <v>318</v>
      </c>
      <c r="C12" t="s">
        <v>9</v>
      </c>
      <c r="D12" t="s">
        <v>255</v>
      </c>
      <c r="E12" t="s">
        <v>229</v>
      </c>
      <c r="F12" t="s">
        <v>231</v>
      </c>
      <c r="G12" t="s">
        <v>9</v>
      </c>
      <c r="H12" s="1">
        <v>22780</v>
      </c>
      <c r="I12" s="1">
        <v>22780</v>
      </c>
      <c r="J12" s="1">
        <v>0.66866267465069895</v>
      </c>
      <c r="K12" s="1">
        <v>0.66866267465069895</v>
      </c>
      <c r="L12" t="s">
        <v>9</v>
      </c>
      <c r="M12" t="s">
        <v>9</v>
      </c>
      <c r="N12" t="s">
        <v>357</v>
      </c>
    </row>
    <row r="13" spans="1:14" x14ac:dyDescent="0.25">
      <c r="A13" t="s">
        <v>17</v>
      </c>
      <c r="B13" t="s">
        <v>318</v>
      </c>
      <c r="C13" t="s">
        <v>9</v>
      </c>
      <c r="D13" t="s">
        <v>255</v>
      </c>
      <c r="E13" t="s">
        <v>229</v>
      </c>
      <c r="F13" t="s">
        <v>230</v>
      </c>
      <c r="G13" t="s">
        <v>9</v>
      </c>
      <c r="H13" s="1">
        <v>3709</v>
      </c>
      <c r="I13" s="1">
        <v>3709</v>
      </c>
      <c r="J13" s="1">
        <v>0.10887049430550701</v>
      </c>
      <c r="K13" s="1">
        <v>0.10887049430550701</v>
      </c>
      <c r="L13" t="s">
        <v>9</v>
      </c>
      <c r="M13" t="s">
        <v>9</v>
      </c>
      <c r="N13" t="s">
        <v>357</v>
      </c>
    </row>
    <row r="14" spans="1:14" x14ac:dyDescent="0.25">
      <c r="A14" t="s">
        <v>17</v>
      </c>
      <c r="B14" t="s">
        <v>318</v>
      </c>
      <c r="C14" t="s">
        <v>9</v>
      </c>
      <c r="D14" t="s">
        <v>255</v>
      </c>
      <c r="E14" t="s">
        <v>168</v>
      </c>
      <c r="F14" t="s">
        <v>273</v>
      </c>
      <c r="G14" t="s">
        <v>9</v>
      </c>
      <c r="H14" s="1">
        <v>10689</v>
      </c>
      <c r="I14" s="1">
        <v>10689</v>
      </c>
      <c r="J14" s="1">
        <v>0.31392992452054402</v>
      </c>
      <c r="K14" s="1">
        <v>0.31392992452054402</v>
      </c>
      <c r="L14" t="s">
        <v>9</v>
      </c>
      <c r="M14" t="s">
        <v>9</v>
      </c>
      <c r="N14" t="s">
        <v>357</v>
      </c>
    </row>
    <row r="15" spans="1:14" x14ac:dyDescent="0.25">
      <c r="A15" t="s">
        <v>17</v>
      </c>
      <c r="B15" t="s">
        <v>318</v>
      </c>
      <c r="C15" t="s">
        <v>9</v>
      </c>
      <c r="D15" t="s">
        <v>255</v>
      </c>
      <c r="E15" t="s">
        <v>166</v>
      </c>
      <c r="F15" t="s">
        <v>248</v>
      </c>
      <c r="G15" t="s">
        <v>9</v>
      </c>
      <c r="H15" s="1">
        <v>3969</v>
      </c>
      <c r="I15" s="1">
        <v>3969</v>
      </c>
      <c r="J15" s="1">
        <v>0.116447600046943</v>
      </c>
      <c r="K15" s="1">
        <v>0.116447600046943</v>
      </c>
      <c r="L15" t="s">
        <v>9</v>
      </c>
      <c r="M15" t="s">
        <v>9</v>
      </c>
      <c r="N15" t="s">
        <v>357</v>
      </c>
    </row>
    <row r="16" spans="1:14" x14ac:dyDescent="0.25">
      <c r="A16" t="s">
        <v>17</v>
      </c>
      <c r="B16" t="s">
        <v>318</v>
      </c>
      <c r="C16" t="s">
        <v>9</v>
      </c>
      <c r="D16" t="s">
        <v>255</v>
      </c>
      <c r="E16" t="s">
        <v>353</v>
      </c>
      <c r="F16" t="s">
        <v>15</v>
      </c>
      <c r="G16" t="s">
        <v>9</v>
      </c>
      <c r="H16" s="1">
        <v>6907</v>
      </c>
      <c r="I16" s="1">
        <v>6907</v>
      </c>
      <c r="J16" s="1">
        <v>0.20276538280883</v>
      </c>
      <c r="K16" s="1">
        <v>0.20276538280883</v>
      </c>
      <c r="L16" t="s">
        <v>9</v>
      </c>
      <c r="M16" t="s">
        <v>9</v>
      </c>
      <c r="N16" t="s">
        <v>357</v>
      </c>
    </row>
    <row r="17" spans="1:14" x14ac:dyDescent="0.25">
      <c r="A17" t="s">
        <v>17</v>
      </c>
      <c r="B17" t="s">
        <v>318</v>
      </c>
      <c r="C17" t="s">
        <v>9</v>
      </c>
      <c r="D17" t="s">
        <v>255</v>
      </c>
      <c r="E17" t="s">
        <v>257</v>
      </c>
      <c r="F17" t="s">
        <v>228</v>
      </c>
      <c r="G17" t="s">
        <v>9</v>
      </c>
      <c r="H17" s="1">
        <v>420</v>
      </c>
      <c r="I17" s="1">
        <v>420</v>
      </c>
      <c r="J17" s="1">
        <v>1.2370405278039599E-2</v>
      </c>
      <c r="K17" s="1">
        <v>1.2370405278039599E-2</v>
      </c>
      <c r="L17" t="s">
        <v>9</v>
      </c>
      <c r="M17" t="s">
        <v>9</v>
      </c>
      <c r="N17" t="s">
        <v>357</v>
      </c>
    </row>
    <row r="18" spans="1:14" x14ac:dyDescent="0.25">
      <c r="A18" t="s">
        <v>17</v>
      </c>
      <c r="B18" t="s">
        <v>318</v>
      </c>
      <c r="C18" t="s">
        <v>9</v>
      </c>
      <c r="D18" t="s">
        <v>255</v>
      </c>
      <c r="E18" t="s">
        <v>166</v>
      </c>
      <c r="F18" t="s">
        <v>253</v>
      </c>
      <c r="G18" t="s">
        <v>9</v>
      </c>
      <c r="H18" s="1">
        <v>1733</v>
      </c>
      <c r="I18" s="1">
        <v>1733</v>
      </c>
      <c r="J18" s="1">
        <v>5.0844971247506199E-2</v>
      </c>
      <c r="K18" s="1">
        <v>5.0844971247506199E-2</v>
      </c>
      <c r="L18" t="s">
        <v>9</v>
      </c>
      <c r="M18" t="s">
        <v>9</v>
      </c>
      <c r="N18" t="s">
        <v>357</v>
      </c>
    </row>
    <row r="19" spans="1:14" x14ac:dyDescent="0.25">
      <c r="A19" t="s">
        <v>17</v>
      </c>
      <c r="B19" t="s">
        <v>318</v>
      </c>
      <c r="C19" t="s">
        <v>9</v>
      </c>
      <c r="D19" t="s">
        <v>255</v>
      </c>
      <c r="E19" t="s">
        <v>242</v>
      </c>
      <c r="F19" t="s">
        <v>234</v>
      </c>
      <c r="G19" t="s">
        <v>9</v>
      </c>
      <c r="H19" s="1">
        <v>9032</v>
      </c>
      <c r="I19" s="1">
        <v>9032</v>
      </c>
      <c r="J19" s="1">
        <v>0.26418626418626401</v>
      </c>
      <c r="K19" s="1">
        <v>0.26418626418626401</v>
      </c>
      <c r="L19" t="s">
        <v>9</v>
      </c>
      <c r="M19" t="s">
        <v>9</v>
      </c>
      <c r="N19" t="s">
        <v>357</v>
      </c>
    </row>
    <row r="20" spans="1:14" x14ac:dyDescent="0.25">
      <c r="A20" t="s">
        <v>17</v>
      </c>
      <c r="B20" t="s">
        <v>318</v>
      </c>
      <c r="C20" t="s">
        <v>9</v>
      </c>
      <c r="D20" t="s">
        <v>255</v>
      </c>
      <c r="E20" t="s">
        <v>257</v>
      </c>
      <c r="F20" t="s">
        <v>258</v>
      </c>
      <c r="G20" t="s">
        <v>9</v>
      </c>
      <c r="H20" s="1">
        <v>5321</v>
      </c>
      <c r="I20" s="1">
        <v>5321</v>
      </c>
      <c r="J20" s="1">
        <v>0.156721253534402</v>
      </c>
      <c r="K20" s="1">
        <v>0.156721253534402</v>
      </c>
      <c r="L20" t="s">
        <v>9</v>
      </c>
      <c r="M20" t="s">
        <v>9</v>
      </c>
      <c r="N20" t="s">
        <v>357</v>
      </c>
    </row>
    <row r="21" spans="1:14" x14ac:dyDescent="0.25">
      <c r="A21" t="s">
        <v>17</v>
      </c>
      <c r="B21" t="s">
        <v>318</v>
      </c>
      <c r="C21" t="s">
        <v>9</v>
      </c>
      <c r="D21" t="s">
        <v>255</v>
      </c>
      <c r="E21" t="s">
        <v>353</v>
      </c>
      <c r="F21" t="s">
        <v>228</v>
      </c>
      <c r="G21" t="s">
        <v>9</v>
      </c>
      <c r="H21" s="1">
        <v>7170</v>
      </c>
      <c r="I21" s="1">
        <v>7170</v>
      </c>
      <c r="J21" s="1">
        <v>0.21048614372944999</v>
      </c>
      <c r="K21" s="1">
        <v>0.21048614372944999</v>
      </c>
      <c r="L21" t="s">
        <v>9</v>
      </c>
      <c r="M21" t="s">
        <v>9</v>
      </c>
      <c r="N21" t="s">
        <v>357</v>
      </c>
    </row>
    <row r="22" spans="1:14" x14ac:dyDescent="0.25">
      <c r="A22" t="s">
        <v>17</v>
      </c>
      <c r="B22" t="s">
        <v>318</v>
      </c>
      <c r="C22" t="s">
        <v>9</v>
      </c>
      <c r="D22" t="s">
        <v>255</v>
      </c>
      <c r="E22" t="s">
        <v>168</v>
      </c>
      <c r="F22" t="s">
        <v>272</v>
      </c>
      <c r="G22" t="s">
        <v>9</v>
      </c>
      <c r="H22" s="1">
        <v>3204</v>
      </c>
      <c r="I22" s="1">
        <v>3204</v>
      </c>
      <c r="J22" s="1">
        <v>9.4099679873123995E-2</v>
      </c>
      <c r="K22" s="1">
        <v>9.4099679873123995E-2</v>
      </c>
      <c r="L22" t="s">
        <v>9</v>
      </c>
      <c r="M22" t="s">
        <v>9</v>
      </c>
      <c r="N22" t="s">
        <v>357</v>
      </c>
    </row>
    <row r="23" spans="1:14" x14ac:dyDescent="0.25">
      <c r="A23" t="s">
        <v>17</v>
      </c>
      <c r="B23" t="s">
        <v>318</v>
      </c>
      <c r="C23" t="s">
        <v>9</v>
      </c>
      <c r="D23" t="s">
        <v>255</v>
      </c>
      <c r="E23" t="s">
        <v>257</v>
      </c>
      <c r="F23" t="s">
        <v>280</v>
      </c>
      <c r="G23" t="s">
        <v>9</v>
      </c>
      <c r="H23" s="1">
        <v>96</v>
      </c>
      <c r="I23" s="1">
        <v>96</v>
      </c>
      <c r="J23" s="1">
        <v>2.8275212064090499E-3</v>
      </c>
      <c r="K23" s="1">
        <v>2.8275212064090499E-3</v>
      </c>
      <c r="L23" t="s">
        <v>9</v>
      </c>
      <c r="M23" t="s">
        <v>9</v>
      </c>
      <c r="N23" t="s">
        <v>357</v>
      </c>
    </row>
    <row r="24" spans="1:14" x14ac:dyDescent="0.25">
      <c r="A24" t="s">
        <v>17</v>
      </c>
      <c r="B24" t="s">
        <v>318</v>
      </c>
      <c r="C24" t="s">
        <v>9</v>
      </c>
      <c r="D24" t="s">
        <v>255</v>
      </c>
      <c r="E24" t="s">
        <v>353</v>
      </c>
      <c r="F24" t="s">
        <v>16</v>
      </c>
      <c r="G24" t="s">
        <v>9</v>
      </c>
      <c r="H24" s="1">
        <v>2383</v>
      </c>
      <c r="I24" s="1">
        <v>2383</v>
      </c>
      <c r="J24" s="1">
        <v>6.9956552372005598E-2</v>
      </c>
      <c r="K24" s="1">
        <v>6.9956552372005598E-2</v>
      </c>
      <c r="L24" t="s">
        <v>9</v>
      </c>
      <c r="M24" t="s">
        <v>9</v>
      </c>
      <c r="N24" t="s">
        <v>357</v>
      </c>
    </row>
    <row r="25" spans="1:14" x14ac:dyDescent="0.25">
      <c r="A25" t="s">
        <v>17</v>
      </c>
      <c r="B25" t="s">
        <v>318</v>
      </c>
      <c r="C25" t="s">
        <v>9</v>
      </c>
      <c r="D25" t="s">
        <v>255</v>
      </c>
      <c r="E25" t="s">
        <v>257</v>
      </c>
      <c r="F25" t="s">
        <v>262</v>
      </c>
      <c r="G25" t="s">
        <v>9</v>
      </c>
      <c r="H25" s="1">
        <v>1234</v>
      </c>
      <c r="I25" s="1">
        <v>1234</v>
      </c>
      <c r="J25" s="1">
        <v>3.6345428840716301E-2</v>
      </c>
      <c r="K25" s="1">
        <v>3.6345428840716301E-2</v>
      </c>
      <c r="L25" t="s">
        <v>9</v>
      </c>
      <c r="M25" t="s">
        <v>9</v>
      </c>
      <c r="N25" t="s">
        <v>357</v>
      </c>
    </row>
    <row r="26" spans="1:14" x14ac:dyDescent="0.25">
      <c r="A26" t="s">
        <v>17</v>
      </c>
      <c r="B26" t="s">
        <v>318</v>
      </c>
      <c r="C26" t="s">
        <v>9</v>
      </c>
      <c r="D26" t="s">
        <v>255</v>
      </c>
      <c r="E26" t="s">
        <v>242</v>
      </c>
      <c r="F26" t="s">
        <v>248</v>
      </c>
      <c r="G26" t="s">
        <v>9</v>
      </c>
      <c r="H26" s="1">
        <v>13104</v>
      </c>
      <c r="I26" s="1">
        <v>13104</v>
      </c>
      <c r="J26" s="1">
        <v>0.38329238329238302</v>
      </c>
      <c r="K26" s="1">
        <v>0.38329238329238302</v>
      </c>
      <c r="L26" t="s">
        <v>9</v>
      </c>
      <c r="M26" t="s">
        <v>9</v>
      </c>
      <c r="N26" t="s">
        <v>357</v>
      </c>
    </row>
    <row r="27" spans="1:14" x14ac:dyDescent="0.25">
      <c r="A27" t="s">
        <v>17</v>
      </c>
      <c r="B27" t="s">
        <v>318</v>
      </c>
      <c r="C27" t="s">
        <v>9</v>
      </c>
      <c r="D27" t="s">
        <v>255</v>
      </c>
      <c r="E27" t="s">
        <v>242</v>
      </c>
      <c r="F27" t="s">
        <v>236</v>
      </c>
      <c r="G27" t="s">
        <v>9</v>
      </c>
      <c r="H27" s="1">
        <v>377</v>
      </c>
      <c r="I27" s="1">
        <v>377</v>
      </c>
      <c r="J27" s="1">
        <v>1.1027261027261001E-2</v>
      </c>
      <c r="K27" s="1">
        <v>1.1027261027261001E-2</v>
      </c>
      <c r="L27" t="s">
        <v>9</v>
      </c>
      <c r="M27" t="s">
        <v>9</v>
      </c>
      <c r="N27" t="s">
        <v>357</v>
      </c>
    </row>
    <row r="28" spans="1:14" x14ac:dyDescent="0.25">
      <c r="A28" t="s">
        <v>17</v>
      </c>
      <c r="B28" t="s">
        <v>318</v>
      </c>
      <c r="C28" t="s">
        <v>9</v>
      </c>
      <c r="D28" t="s">
        <v>255</v>
      </c>
      <c r="E28" t="s">
        <v>242</v>
      </c>
      <c r="F28" t="s">
        <v>239</v>
      </c>
      <c r="G28" t="s">
        <v>9</v>
      </c>
      <c r="H28" s="1">
        <v>7329</v>
      </c>
      <c r="I28" s="1">
        <v>7329</v>
      </c>
      <c r="J28" s="1">
        <v>0.214373464373464</v>
      </c>
      <c r="K28" s="1">
        <v>0.214373464373464</v>
      </c>
      <c r="L28" t="s">
        <v>9</v>
      </c>
      <c r="M28" t="s">
        <v>9</v>
      </c>
      <c r="N28" t="s">
        <v>357</v>
      </c>
    </row>
    <row r="29" spans="1:14" x14ac:dyDescent="0.25">
      <c r="A29" t="s">
        <v>17</v>
      </c>
      <c r="B29" t="s">
        <v>318</v>
      </c>
      <c r="C29" t="s">
        <v>9</v>
      </c>
      <c r="D29" t="s">
        <v>255</v>
      </c>
      <c r="E29" t="s">
        <v>168</v>
      </c>
      <c r="F29" t="s">
        <v>271</v>
      </c>
      <c r="G29" t="s">
        <v>9</v>
      </c>
      <c r="H29" s="1">
        <v>16283</v>
      </c>
      <c r="I29" s="1">
        <v>16283</v>
      </c>
      <c r="J29" s="1">
        <v>0.47822256160239701</v>
      </c>
      <c r="K29" s="1">
        <v>0.47822256160239701</v>
      </c>
      <c r="L29" t="s">
        <v>9</v>
      </c>
      <c r="M29" t="s">
        <v>9</v>
      </c>
      <c r="N29" t="s">
        <v>357</v>
      </c>
    </row>
    <row r="30" spans="1:14" x14ac:dyDescent="0.25">
      <c r="A30" t="s">
        <v>17</v>
      </c>
      <c r="B30" t="s">
        <v>318</v>
      </c>
      <c r="C30" t="s">
        <v>9</v>
      </c>
      <c r="D30" t="s">
        <v>255</v>
      </c>
      <c r="E30" t="s">
        <v>168</v>
      </c>
      <c r="F30" t="s">
        <v>248</v>
      </c>
      <c r="G30" t="s">
        <v>9</v>
      </c>
      <c r="H30" s="1">
        <v>7</v>
      </c>
      <c r="I30" s="1">
        <v>7</v>
      </c>
      <c r="J30" s="1">
        <v>2.05586067138536E-4</v>
      </c>
      <c r="K30" s="1">
        <v>2.05586067138536E-4</v>
      </c>
      <c r="L30" t="s">
        <v>9</v>
      </c>
      <c r="M30" t="s">
        <v>9</v>
      </c>
      <c r="N30" t="s">
        <v>357</v>
      </c>
    </row>
    <row r="31" spans="1:14" x14ac:dyDescent="0.25">
      <c r="A31" t="s">
        <v>17</v>
      </c>
      <c r="B31" t="s">
        <v>318</v>
      </c>
      <c r="C31" t="s">
        <v>9</v>
      </c>
      <c r="D31" t="s">
        <v>255</v>
      </c>
      <c r="E31" t="s">
        <v>257</v>
      </c>
      <c r="F31" t="s">
        <v>261</v>
      </c>
      <c r="G31" t="s">
        <v>9</v>
      </c>
      <c r="H31" s="1">
        <v>5368</v>
      </c>
      <c r="I31" s="1">
        <v>5368</v>
      </c>
      <c r="J31" s="1">
        <v>0.15810556079170601</v>
      </c>
      <c r="K31" s="1">
        <v>0.15810556079170601</v>
      </c>
      <c r="L31" t="s">
        <v>9</v>
      </c>
      <c r="M31" t="s">
        <v>9</v>
      </c>
      <c r="N31" t="s">
        <v>357</v>
      </c>
    </row>
    <row r="32" spans="1:14" x14ac:dyDescent="0.25">
      <c r="A32" t="s">
        <v>17</v>
      </c>
      <c r="B32" t="s">
        <v>318</v>
      </c>
      <c r="C32" t="s">
        <v>9</v>
      </c>
      <c r="D32" t="s">
        <v>255</v>
      </c>
      <c r="E32" t="s">
        <v>166</v>
      </c>
      <c r="F32" t="s">
        <v>252</v>
      </c>
      <c r="G32" t="s">
        <v>9</v>
      </c>
      <c r="H32" s="1">
        <v>1081</v>
      </c>
      <c r="I32" s="1">
        <v>1081</v>
      </c>
      <c r="J32" s="1">
        <v>3.1715761060908301E-2</v>
      </c>
      <c r="K32" s="1">
        <v>3.1715761060908301E-2</v>
      </c>
      <c r="L32" t="s">
        <v>9</v>
      </c>
      <c r="M32" t="s">
        <v>9</v>
      </c>
      <c r="N32" t="s">
        <v>357</v>
      </c>
    </row>
    <row r="33" spans="1:14" x14ac:dyDescent="0.25">
      <c r="A33" t="s">
        <v>17</v>
      </c>
      <c r="B33" t="s">
        <v>318</v>
      </c>
      <c r="C33" t="s">
        <v>9</v>
      </c>
      <c r="D33" t="s">
        <v>255</v>
      </c>
      <c r="E33" t="s">
        <v>257</v>
      </c>
      <c r="F33" t="s">
        <v>259</v>
      </c>
      <c r="G33" t="s">
        <v>9</v>
      </c>
      <c r="H33" s="1">
        <v>9717</v>
      </c>
      <c r="I33" s="1">
        <v>9717</v>
      </c>
      <c r="J33" s="1">
        <v>0.28619816211121601</v>
      </c>
      <c r="K33" s="1">
        <v>0.28619816211121601</v>
      </c>
      <c r="L33" t="s">
        <v>9</v>
      </c>
      <c r="M33" t="s">
        <v>9</v>
      </c>
      <c r="N33" t="s">
        <v>357</v>
      </c>
    </row>
    <row r="34" spans="1:14" x14ac:dyDescent="0.25">
      <c r="A34" t="s">
        <v>17</v>
      </c>
      <c r="B34" t="s">
        <v>318</v>
      </c>
      <c r="C34" t="s">
        <v>9</v>
      </c>
      <c r="D34" t="s">
        <v>255</v>
      </c>
      <c r="E34" t="s">
        <v>242</v>
      </c>
      <c r="F34" t="s">
        <v>237</v>
      </c>
      <c r="G34" t="s">
        <v>9</v>
      </c>
      <c r="H34" s="1">
        <v>1083</v>
      </c>
      <c r="I34" s="1">
        <v>1083</v>
      </c>
      <c r="J34" s="1">
        <v>3.1677781677781701E-2</v>
      </c>
      <c r="K34" s="1">
        <v>3.1677781677781701E-2</v>
      </c>
      <c r="L34" t="s">
        <v>9</v>
      </c>
      <c r="M34" t="s">
        <v>9</v>
      </c>
      <c r="N34" t="s">
        <v>357</v>
      </c>
    </row>
    <row r="35" spans="1:14" x14ac:dyDescent="0.25">
      <c r="A35" t="s">
        <v>17</v>
      </c>
      <c r="B35" t="s">
        <v>318</v>
      </c>
      <c r="C35" t="s">
        <v>9</v>
      </c>
      <c r="D35" t="s">
        <v>255</v>
      </c>
      <c r="E35" t="s">
        <v>242</v>
      </c>
      <c r="F35" t="s">
        <v>235</v>
      </c>
      <c r="G35" t="s">
        <v>9</v>
      </c>
      <c r="H35" s="1">
        <v>2945</v>
      </c>
      <c r="I35" s="1">
        <v>2945</v>
      </c>
      <c r="J35" s="1">
        <v>8.6141336141336095E-2</v>
      </c>
      <c r="K35" s="1">
        <v>8.6141336141336095E-2</v>
      </c>
      <c r="L35" t="s">
        <v>9</v>
      </c>
      <c r="M35" t="s">
        <v>9</v>
      </c>
      <c r="N35" t="s">
        <v>357</v>
      </c>
    </row>
    <row r="36" spans="1:14" x14ac:dyDescent="0.25">
      <c r="A36" t="s">
        <v>17</v>
      </c>
      <c r="B36" t="s">
        <v>318</v>
      </c>
      <c r="C36" t="s">
        <v>9</v>
      </c>
      <c r="D36" t="s">
        <v>255</v>
      </c>
      <c r="E36" t="s">
        <v>257</v>
      </c>
      <c r="F36" t="s">
        <v>340</v>
      </c>
      <c r="G36" t="s">
        <v>9</v>
      </c>
      <c r="H36" s="1">
        <v>1418</v>
      </c>
      <c r="I36" s="1">
        <v>1418</v>
      </c>
      <c r="J36" s="1">
        <v>4.1764844486333601E-2</v>
      </c>
      <c r="K36" s="1">
        <v>4.1764844486333601E-2</v>
      </c>
      <c r="L36" t="s">
        <v>9</v>
      </c>
      <c r="M36" t="s">
        <v>9</v>
      </c>
      <c r="N36" t="s">
        <v>357</v>
      </c>
    </row>
    <row r="37" spans="1:14" x14ac:dyDescent="0.25">
      <c r="A37" t="s">
        <v>17</v>
      </c>
      <c r="B37" t="s">
        <v>318</v>
      </c>
      <c r="C37" t="s">
        <v>9</v>
      </c>
      <c r="D37" t="s">
        <v>255</v>
      </c>
      <c r="E37" t="s">
        <v>180</v>
      </c>
      <c r="F37" t="s">
        <v>219</v>
      </c>
      <c r="G37" t="s">
        <v>216</v>
      </c>
      <c r="H37" s="1">
        <v>3214</v>
      </c>
      <c r="I37" s="1">
        <v>3214</v>
      </c>
      <c r="J37" s="1">
        <v>9.4349038602671395E-2</v>
      </c>
      <c r="K37" s="1">
        <v>9.4349038602671395E-2</v>
      </c>
      <c r="L37" t="s">
        <v>9</v>
      </c>
      <c r="M37" t="s">
        <v>9</v>
      </c>
      <c r="N37" t="s">
        <v>357</v>
      </c>
    </row>
    <row r="38" spans="1:14" x14ac:dyDescent="0.25">
      <c r="A38" t="s">
        <v>17</v>
      </c>
      <c r="B38" t="s">
        <v>318</v>
      </c>
      <c r="C38" t="s">
        <v>9</v>
      </c>
      <c r="D38" t="s">
        <v>255</v>
      </c>
      <c r="E38" t="s">
        <v>168</v>
      </c>
      <c r="F38" t="s">
        <v>274</v>
      </c>
      <c r="G38" t="s">
        <v>9</v>
      </c>
      <c r="H38" s="1">
        <v>3866</v>
      </c>
      <c r="I38" s="1">
        <v>3866</v>
      </c>
      <c r="J38" s="1">
        <v>0.113542247936797</v>
      </c>
      <c r="K38" s="1">
        <v>0.113542247936797</v>
      </c>
      <c r="L38" t="s">
        <v>9</v>
      </c>
      <c r="M38" t="s">
        <v>9</v>
      </c>
      <c r="N38" t="s">
        <v>357</v>
      </c>
    </row>
    <row r="39" spans="1:14" x14ac:dyDescent="0.25">
      <c r="A39" t="s">
        <v>17</v>
      </c>
      <c r="B39" t="s">
        <v>318</v>
      </c>
      <c r="C39" t="s">
        <v>9</v>
      </c>
      <c r="D39" t="s">
        <v>255</v>
      </c>
      <c r="E39" t="s">
        <v>180</v>
      </c>
      <c r="F39" t="s">
        <v>218</v>
      </c>
      <c r="G39" t="s">
        <v>215</v>
      </c>
      <c r="H39" s="1">
        <v>23163</v>
      </c>
      <c r="I39" s="1">
        <v>23163</v>
      </c>
      <c r="J39" s="1">
        <v>0.67996477322765303</v>
      </c>
      <c r="K39" s="1">
        <v>0.67996477322765303</v>
      </c>
      <c r="L39" t="s">
        <v>9</v>
      </c>
      <c r="M39" t="s">
        <v>9</v>
      </c>
      <c r="N39" t="s">
        <v>357</v>
      </c>
    </row>
    <row r="40" spans="1:14" x14ac:dyDescent="0.25">
      <c r="A40" t="s">
        <v>17</v>
      </c>
      <c r="B40" t="s">
        <v>318</v>
      </c>
      <c r="C40" t="s">
        <v>9</v>
      </c>
      <c r="D40" t="s">
        <v>255</v>
      </c>
      <c r="E40" t="s">
        <v>242</v>
      </c>
      <c r="F40" t="s">
        <v>238</v>
      </c>
      <c r="G40" t="s">
        <v>9</v>
      </c>
      <c r="H40" s="1">
        <v>318</v>
      </c>
      <c r="I40" s="1">
        <v>318</v>
      </c>
      <c r="J40" s="1">
        <v>9.3015093015092996E-3</v>
      </c>
      <c r="K40" s="1">
        <v>9.3015093015092996E-3</v>
      </c>
      <c r="L40" t="s">
        <v>9</v>
      </c>
      <c r="M40" t="s">
        <v>9</v>
      </c>
      <c r="N40" t="s">
        <v>357</v>
      </c>
    </row>
    <row r="41" spans="1:14" x14ac:dyDescent="0.25">
      <c r="A41" t="s">
        <v>17</v>
      </c>
      <c r="B41" t="s">
        <v>318</v>
      </c>
      <c r="C41" t="s">
        <v>9</v>
      </c>
      <c r="D41" t="s">
        <v>255</v>
      </c>
      <c r="E41" t="s">
        <v>229</v>
      </c>
      <c r="F41" t="s">
        <v>248</v>
      </c>
      <c r="G41" t="s">
        <v>9</v>
      </c>
      <c r="H41" s="1">
        <v>4633</v>
      </c>
      <c r="I41" s="1">
        <v>4633</v>
      </c>
      <c r="J41" s="1">
        <v>0.13599272044147001</v>
      </c>
      <c r="K41" s="1">
        <v>0.13599272044147001</v>
      </c>
      <c r="L41" t="s">
        <v>9</v>
      </c>
      <c r="M41" t="s">
        <v>9</v>
      </c>
      <c r="N41" t="s">
        <v>357</v>
      </c>
    </row>
    <row r="42" spans="1:14" x14ac:dyDescent="0.25">
      <c r="A42" t="s">
        <v>17</v>
      </c>
      <c r="B42" t="s">
        <v>318</v>
      </c>
      <c r="C42" t="s">
        <v>9</v>
      </c>
      <c r="D42" t="s">
        <v>255</v>
      </c>
      <c r="E42" t="s">
        <v>166</v>
      </c>
      <c r="F42" t="s">
        <v>167</v>
      </c>
      <c r="G42" t="s">
        <v>9</v>
      </c>
      <c r="H42" s="1">
        <v>1304</v>
      </c>
      <c r="I42" s="1">
        <v>1304</v>
      </c>
      <c r="J42" s="1">
        <v>3.8258420373195601E-2</v>
      </c>
      <c r="K42" s="1">
        <v>3.8258420373195601E-2</v>
      </c>
      <c r="L42" t="s">
        <v>9</v>
      </c>
      <c r="M42" t="s">
        <v>9</v>
      </c>
      <c r="N42" t="s">
        <v>357</v>
      </c>
    </row>
    <row r="43" spans="1:14" x14ac:dyDescent="0.25">
      <c r="A43" t="s">
        <v>17</v>
      </c>
      <c r="B43" t="s">
        <v>318</v>
      </c>
      <c r="C43" t="s">
        <v>9</v>
      </c>
      <c r="D43" t="s">
        <v>255</v>
      </c>
      <c r="E43" t="s">
        <v>353</v>
      </c>
      <c r="F43" t="s">
        <v>14</v>
      </c>
      <c r="G43" t="s">
        <v>9</v>
      </c>
      <c r="H43" s="1">
        <v>12084</v>
      </c>
      <c r="I43" s="1">
        <v>12084</v>
      </c>
      <c r="J43" s="1">
        <v>0.35474401127289801</v>
      </c>
      <c r="K43" s="1">
        <v>0.35474401127289801</v>
      </c>
      <c r="L43" t="s">
        <v>9</v>
      </c>
      <c r="M43" t="s">
        <v>9</v>
      </c>
      <c r="N43" t="s">
        <v>357</v>
      </c>
    </row>
    <row r="44" spans="1:14" x14ac:dyDescent="0.25">
      <c r="A44" t="s">
        <v>17</v>
      </c>
      <c r="B44" t="s">
        <v>318</v>
      </c>
      <c r="C44" t="s">
        <v>9</v>
      </c>
      <c r="D44" t="s">
        <v>255</v>
      </c>
      <c r="E44" t="s">
        <v>165</v>
      </c>
      <c r="F44" t="s">
        <v>9</v>
      </c>
      <c r="G44" t="s">
        <v>9</v>
      </c>
      <c r="H44" s="1" t="s">
        <v>9</v>
      </c>
      <c r="I44" s="1" t="s">
        <v>9</v>
      </c>
      <c r="J44" s="1" t="s">
        <v>9</v>
      </c>
      <c r="K44" s="1" t="s">
        <v>9</v>
      </c>
      <c r="L44">
        <v>29.526119999999999</v>
      </c>
      <c r="M44">
        <v>30</v>
      </c>
      <c r="N44" t="s">
        <v>357</v>
      </c>
    </row>
    <row r="45" spans="1:14" x14ac:dyDescent="0.25">
      <c r="A45" t="s">
        <v>17</v>
      </c>
      <c r="B45" t="s">
        <v>318</v>
      </c>
      <c r="C45" t="s">
        <v>9</v>
      </c>
      <c r="D45" t="s">
        <v>255</v>
      </c>
      <c r="E45" t="s">
        <v>172</v>
      </c>
      <c r="F45" t="s">
        <v>9</v>
      </c>
      <c r="G45" t="s">
        <v>9</v>
      </c>
      <c r="H45" t="s">
        <v>9</v>
      </c>
      <c r="I45" t="s">
        <v>9</v>
      </c>
      <c r="J45" t="s">
        <v>9</v>
      </c>
      <c r="K45" t="s">
        <v>9</v>
      </c>
      <c r="L45" s="1">
        <v>7.9528100000000004</v>
      </c>
      <c r="M45" s="1">
        <v>7</v>
      </c>
      <c r="N45" t="s">
        <v>357</v>
      </c>
    </row>
    <row r="46" spans="1:14" x14ac:dyDescent="0.25">
      <c r="A46" t="s">
        <v>12</v>
      </c>
      <c r="B46" t="s">
        <v>185</v>
      </c>
      <c r="C46" t="s">
        <v>186</v>
      </c>
      <c r="D46" t="s">
        <v>187</v>
      </c>
      <c r="E46" t="s">
        <v>257</v>
      </c>
      <c r="F46" t="s">
        <v>258</v>
      </c>
      <c r="G46" t="s">
        <v>9</v>
      </c>
      <c r="H46">
        <v>205</v>
      </c>
      <c r="I46">
        <v>205</v>
      </c>
      <c r="J46">
        <v>0.17135761589404</v>
      </c>
      <c r="K46">
        <v>0.17135761589404</v>
      </c>
      <c r="L46" s="1" t="s">
        <v>9</v>
      </c>
      <c r="M46" s="1" t="s">
        <v>9</v>
      </c>
      <c r="N46" t="s">
        <v>357</v>
      </c>
    </row>
    <row r="47" spans="1:14" x14ac:dyDescent="0.25">
      <c r="A47" t="s">
        <v>12</v>
      </c>
      <c r="B47" t="s">
        <v>185</v>
      </c>
      <c r="C47" t="s">
        <v>186</v>
      </c>
      <c r="D47" t="s">
        <v>187</v>
      </c>
      <c r="E47" t="s">
        <v>166</v>
      </c>
      <c r="F47" t="s">
        <v>248</v>
      </c>
      <c r="G47" t="s">
        <v>9</v>
      </c>
      <c r="H47" s="1">
        <v>15</v>
      </c>
      <c r="I47" s="1">
        <v>15</v>
      </c>
      <c r="J47" s="1">
        <v>1.32340777502068E-2</v>
      </c>
      <c r="K47" s="1">
        <v>1.32340777502068E-2</v>
      </c>
      <c r="L47" t="s">
        <v>9</v>
      </c>
      <c r="M47" t="s">
        <v>9</v>
      </c>
      <c r="N47" t="s">
        <v>357</v>
      </c>
    </row>
    <row r="48" spans="1:14" x14ac:dyDescent="0.25">
      <c r="A48" t="s">
        <v>12</v>
      </c>
      <c r="B48" t="s">
        <v>185</v>
      </c>
      <c r="C48" t="s">
        <v>186</v>
      </c>
      <c r="D48" t="s">
        <v>187</v>
      </c>
      <c r="E48" t="s">
        <v>353</v>
      </c>
      <c r="F48" t="s">
        <v>13</v>
      </c>
      <c r="G48" t="s">
        <v>9</v>
      </c>
      <c r="H48" s="1">
        <v>230</v>
      </c>
      <c r="I48" s="1">
        <v>230</v>
      </c>
      <c r="J48" s="1">
        <v>0.189412737799835</v>
      </c>
      <c r="K48" s="1">
        <v>0.189412737799835</v>
      </c>
      <c r="L48" t="s">
        <v>9</v>
      </c>
      <c r="M48" t="s">
        <v>9</v>
      </c>
      <c r="N48" t="s">
        <v>357</v>
      </c>
    </row>
    <row r="49" spans="1:14" x14ac:dyDescent="0.25">
      <c r="A49" t="s">
        <v>12</v>
      </c>
      <c r="B49" t="s">
        <v>185</v>
      </c>
      <c r="C49" t="s">
        <v>186</v>
      </c>
      <c r="D49" t="s">
        <v>187</v>
      </c>
      <c r="E49" t="s">
        <v>257</v>
      </c>
      <c r="F49" t="s">
        <v>280</v>
      </c>
      <c r="G49" t="s">
        <v>9</v>
      </c>
      <c r="H49" s="1">
        <v>-1</v>
      </c>
      <c r="I49" s="1">
        <v>0</v>
      </c>
      <c r="J49" s="1">
        <v>-0.01</v>
      </c>
      <c r="K49" s="1">
        <v>0</v>
      </c>
      <c r="L49" t="s">
        <v>9</v>
      </c>
      <c r="M49" t="s">
        <v>9</v>
      </c>
      <c r="N49" t="s">
        <v>357</v>
      </c>
    </row>
    <row r="50" spans="1:14" x14ac:dyDescent="0.25">
      <c r="A50" t="s">
        <v>12</v>
      </c>
      <c r="B50" t="s">
        <v>185</v>
      </c>
      <c r="C50" t="s">
        <v>186</v>
      </c>
      <c r="D50" t="s">
        <v>187</v>
      </c>
      <c r="E50" t="s">
        <v>232</v>
      </c>
      <c r="F50" t="s">
        <v>9</v>
      </c>
      <c r="G50" t="s">
        <v>9</v>
      </c>
      <c r="H50" s="1">
        <v>1210</v>
      </c>
      <c r="I50" s="1">
        <v>1210</v>
      </c>
      <c r="J50" s="1">
        <v>1</v>
      </c>
      <c r="K50" s="1">
        <v>1</v>
      </c>
      <c r="L50" t="s">
        <v>9</v>
      </c>
      <c r="M50" t="s">
        <v>9</v>
      </c>
      <c r="N50" t="s">
        <v>357</v>
      </c>
    </row>
    <row r="51" spans="1:14" x14ac:dyDescent="0.25">
      <c r="A51" t="s">
        <v>12</v>
      </c>
      <c r="B51" t="s">
        <v>185</v>
      </c>
      <c r="C51" t="s">
        <v>186</v>
      </c>
      <c r="D51" t="s">
        <v>187</v>
      </c>
      <c r="E51" t="s">
        <v>166</v>
      </c>
      <c r="F51" t="s">
        <v>253</v>
      </c>
      <c r="G51" t="s">
        <v>9</v>
      </c>
      <c r="H51" s="1">
        <v>30</v>
      </c>
      <c r="I51" s="1">
        <v>30</v>
      </c>
      <c r="J51" s="1">
        <v>2.3986765922249801E-2</v>
      </c>
      <c r="K51" s="1">
        <v>2.3986765922249801E-2</v>
      </c>
      <c r="L51" t="s">
        <v>9</v>
      </c>
      <c r="M51" t="s">
        <v>9</v>
      </c>
      <c r="N51" t="s">
        <v>357</v>
      </c>
    </row>
    <row r="52" spans="1:14" x14ac:dyDescent="0.25">
      <c r="A52" t="s">
        <v>12</v>
      </c>
      <c r="B52" t="s">
        <v>185</v>
      </c>
      <c r="C52" t="s">
        <v>186</v>
      </c>
      <c r="D52" t="s">
        <v>187</v>
      </c>
      <c r="E52" t="s">
        <v>229</v>
      </c>
      <c r="F52" t="s">
        <v>230</v>
      </c>
      <c r="G52" t="s">
        <v>9</v>
      </c>
      <c r="H52" s="1">
        <v>175</v>
      </c>
      <c r="I52" s="1">
        <v>175</v>
      </c>
      <c r="J52" s="1">
        <v>0.14392059553349901</v>
      </c>
      <c r="K52" s="1">
        <v>0.14392059553349901</v>
      </c>
      <c r="L52" t="s">
        <v>9</v>
      </c>
      <c r="M52" t="s">
        <v>9</v>
      </c>
      <c r="N52" t="s">
        <v>357</v>
      </c>
    </row>
    <row r="53" spans="1:14" x14ac:dyDescent="0.25">
      <c r="A53" t="s">
        <v>12</v>
      </c>
      <c r="B53" t="s">
        <v>185</v>
      </c>
      <c r="C53" t="s">
        <v>186</v>
      </c>
      <c r="D53" t="s">
        <v>187</v>
      </c>
      <c r="E53" t="s">
        <v>229</v>
      </c>
      <c r="F53" t="s">
        <v>217</v>
      </c>
      <c r="G53" t="s">
        <v>9</v>
      </c>
      <c r="H53" s="1">
        <v>-1</v>
      </c>
      <c r="I53" s="1">
        <v>0</v>
      </c>
      <c r="J53" s="1">
        <v>-0.01</v>
      </c>
      <c r="K53" s="1">
        <v>0</v>
      </c>
      <c r="L53" t="s">
        <v>9</v>
      </c>
      <c r="M53" t="s">
        <v>9</v>
      </c>
      <c r="N53" t="s">
        <v>357</v>
      </c>
    </row>
    <row r="54" spans="1:14" x14ac:dyDescent="0.25">
      <c r="A54" t="s">
        <v>12</v>
      </c>
      <c r="B54" t="s">
        <v>185</v>
      </c>
      <c r="C54" t="s">
        <v>186</v>
      </c>
      <c r="D54" t="s">
        <v>187</v>
      </c>
      <c r="E54" t="s">
        <v>166</v>
      </c>
      <c r="F54" t="s">
        <v>171</v>
      </c>
      <c r="G54" t="s">
        <v>9</v>
      </c>
      <c r="H54" s="1">
        <v>15</v>
      </c>
      <c r="I54" s="1">
        <v>15</v>
      </c>
      <c r="J54" s="1">
        <v>1.40612076095947E-2</v>
      </c>
      <c r="K54" s="1">
        <v>1.40612076095947E-2</v>
      </c>
      <c r="L54" t="s">
        <v>9</v>
      </c>
      <c r="M54" t="s">
        <v>9</v>
      </c>
      <c r="N54" t="s">
        <v>357</v>
      </c>
    </row>
    <row r="55" spans="1:14" x14ac:dyDescent="0.25">
      <c r="A55" t="s">
        <v>12</v>
      </c>
      <c r="B55" t="s">
        <v>185</v>
      </c>
      <c r="C55" t="s">
        <v>186</v>
      </c>
      <c r="D55" t="s">
        <v>187</v>
      </c>
      <c r="E55" t="s">
        <v>10</v>
      </c>
      <c r="F55" t="s">
        <v>184</v>
      </c>
      <c r="G55" t="s">
        <v>9</v>
      </c>
      <c r="H55" s="1">
        <v>4</v>
      </c>
      <c r="I55" s="1" t="s">
        <v>9</v>
      </c>
      <c r="J55" s="1" t="s">
        <v>9</v>
      </c>
      <c r="K55" s="1" t="s">
        <v>9</v>
      </c>
      <c r="L55" t="s">
        <v>9</v>
      </c>
      <c r="M55" t="s">
        <v>9</v>
      </c>
      <c r="N55" t="s">
        <v>357</v>
      </c>
    </row>
    <row r="56" spans="1:14" x14ac:dyDescent="0.25">
      <c r="A56" t="s">
        <v>12</v>
      </c>
      <c r="B56" t="s">
        <v>185</v>
      </c>
      <c r="C56" t="s">
        <v>186</v>
      </c>
      <c r="D56" t="s">
        <v>187</v>
      </c>
      <c r="E56" t="s">
        <v>257</v>
      </c>
      <c r="F56" t="s">
        <v>228</v>
      </c>
      <c r="G56" t="s">
        <v>9</v>
      </c>
      <c r="H56" s="1">
        <v>-1</v>
      </c>
      <c r="I56" s="1">
        <v>0</v>
      </c>
      <c r="J56" s="1">
        <v>-0.01</v>
      </c>
      <c r="K56" s="1">
        <v>0</v>
      </c>
      <c r="L56" t="s">
        <v>9</v>
      </c>
      <c r="M56" t="s">
        <v>9</v>
      </c>
      <c r="N56" t="s">
        <v>357</v>
      </c>
    </row>
    <row r="57" spans="1:14" x14ac:dyDescent="0.25">
      <c r="A57" t="s">
        <v>12</v>
      </c>
      <c r="B57" t="s">
        <v>185</v>
      </c>
      <c r="C57" t="s">
        <v>186</v>
      </c>
      <c r="D57" t="s">
        <v>187</v>
      </c>
      <c r="E57" t="s">
        <v>168</v>
      </c>
      <c r="F57" t="s">
        <v>271</v>
      </c>
      <c r="G57" t="s">
        <v>9</v>
      </c>
      <c r="H57" s="1">
        <v>510</v>
      </c>
      <c r="I57" s="1">
        <v>510</v>
      </c>
      <c r="J57" s="1">
        <v>0.42218543046357598</v>
      </c>
      <c r="K57" s="1">
        <v>0.42218543046357598</v>
      </c>
      <c r="L57" t="s">
        <v>9</v>
      </c>
      <c r="M57" t="s">
        <v>9</v>
      </c>
      <c r="N57" t="s">
        <v>357</v>
      </c>
    </row>
    <row r="58" spans="1:14" x14ac:dyDescent="0.25">
      <c r="A58" t="s">
        <v>12</v>
      </c>
      <c r="B58" t="s">
        <v>185</v>
      </c>
      <c r="C58" t="s">
        <v>186</v>
      </c>
      <c r="D58" t="s">
        <v>187</v>
      </c>
      <c r="E58" t="s">
        <v>166</v>
      </c>
      <c r="F58" t="s">
        <v>169</v>
      </c>
      <c r="G58" t="s">
        <v>9</v>
      </c>
      <c r="H58" s="1">
        <v>1025</v>
      </c>
      <c r="I58" s="1">
        <v>1025</v>
      </c>
      <c r="J58" s="1">
        <v>0.84946236559139798</v>
      </c>
      <c r="K58" s="1">
        <v>0.84946236559139798</v>
      </c>
      <c r="L58" t="s">
        <v>9</v>
      </c>
      <c r="M58" t="s">
        <v>9</v>
      </c>
      <c r="N58" t="s">
        <v>357</v>
      </c>
    </row>
    <row r="59" spans="1:14" x14ac:dyDescent="0.25">
      <c r="A59" t="s">
        <v>12</v>
      </c>
      <c r="B59" t="s">
        <v>185</v>
      </c>
      <c r="C59" t="s">
        <v>186</v>
      </c>
      <c r="D59" t="s">
        <v>187</v>
      </c>
      <c r="E59" t="s">
        <v>257</v>
      </c>
      <c r="F59" t="s">
        <v>261</v>
      </c>
      <c r="G59" t="s">
        <v>9</v>
      </c>
      <c r="H59" s="1">
        <v>195</v>
      </c>
      <c r="I59" s="1">
        <v>195</v>
      </c>
      <c r="J59" s="1">
        <v>0.15976821192053001</v>
      </c>
      <c r="K59" s="1">
        <v>0.15976821192053001</v>
      </c>
      <c r="L59" t="s">
        <v>9</v>
      </c>
      <c r="M59" t="s">
        <v>9</v>
      </c>
      <c r="N59" t="s">
        <v>357</v>
      </c>
    </row>
    <row r="60" spans="1:14" x14ac:dyDescent="0.25">
      <c r="A60" t="s">
        <v>12</v>
      </c>
      <c r="B60" t="s">
        <v>185</v>
      </c>
      <c r="C60" t="s">
        <v>186</v>
      </c>
      <c r="D60" t="s">
        <v>187</v>
      </c>
      <c r="E60" t="s">
        <v>166</v>
      </c>
      <c r="F60" t="s">
        <v>254</v>
      </c>
      <c r="G60" t="s">
        <v>9</v>
      </c>
      <c r="H60" s="1">
        <v>30</v>
      </c>
      <c r="I60" s="1">
        <v>30</v>
      </c>
      <c r="J60" s="1">
        <v>2.5641025641025599E-2</v>
      </c>
      <c r="K60" s="1">
        <v>2.5641025641025599E-2</v>
      </c>
      <c r="L60" t="s">
        <v>9</v>
      </c>
      <c r="M60" t="s">
        <v>9</v>
      </c>
      <c r="N60" t="s">
        <v>357</v>
      </c>
    </row>
    <row r="61" spans="1:14" x14ac:dyDescent="0.25">
      <c r="A61" t="s">
        <v>12</v>
      </c>
      <c r="B61" t="s">
        <v>185</v>
      </c>
      <c r="C61" t="s">
        <v>186</v>
      </c>
      <c r="D61" t="s">
        <v>187</v>
      </c>
      <c r="E61" t="s">
        <v>353</v>
      </c>
      <c r="F61" t="s">
        <v>15</v>
      </c>
      <c r="G61" t="s">
        <v>9</v>
      </c>
      <c r="H61" s="1">
        <v>310</v>
      </c>
      <c r="I61" s="1">
        <v>310</v>
      </c>
      <c r="J61" s="1">
        <v>0.256410256410256</v>
      </c>
      <c r="K61" s="1">
        <v>0.256410256410256</v>
      </c>
      <c r="L61" t="s">
        <v>9</v>
      </c>
      <c r="M61" t="s">
        <v>9</v>
      </c>
      <c r="N61" t="s">
        <v>357</v>
      </c>
    </row>
    <row r="62" spans="1:14" x14ac:dyDescent="0.25">
      <c r="A62" t="s">
        <v>12</v>
      </c>
      <c r="B62" t="s">
        <v>185</v>
      </c>
      <c r="C62" t="s">
        <v>186</v>
      </c>
      <c r="D62" t="s">
        <v>187</v>
      </c>
      <c r="E62" t="s">
        <v>353</v>
      </c>
      <c r="F62" t="s">
        <v>16</v>
      </c>
      <c r="G62" t="s">
        <v>9</v>
      </c>
      <c r="H62" s="1">
        <v>25</v>
      </c>
      <c r="I62" s="1">
        <v>25</v>
      </c>
      <c r="J62" s="1">
        <v>1.9851116625310201E-2</v>
      </c>
      <c r="K62" s="1">
        <v>1.9851116625310201E-2</v>
      </c>
      <c r="L62" t="s">
        <v>9</v>
      </c>
      <c r="M62" t="s">
        <v>9</v>
      </c>
      <c r="N62" t="s">
        <v>357</v>
      </c>
    </row>
    <row r="63" spans="1:14" x14ac:dyDescent="0.25">
      <c r="A63" t="s">
        <v>12</v>
      </c>
      <c r="B63" t="s">
        <v>185</v>
      </c>
      <c r="C63" t="s">
        <v>186</v>
      </c>
      <c r="D63" t="s">
        <v>187</v>
      </c>
      <c r="E63" t="s">
        <v>180</v>
      </c>
      <c r="F63" t="s">
        <v>218</v>
      </c>
      <c r="G63" t="s">
        <v>215</v>
      </c>
      <c r="H63" s="1">
        <v>805</v>
      </c>
      <c r="I63" s="1">
        <v>805</v>
      </c>
      <c r="J63" s="1">
        <v>0.66666666666666696</v>
      </c>
      <c r="K63" s="1">
        <v>0.66666666666666696</v>
      </c>
      <c r="L63" t="s">
        <v>9</v>
      </c>
      <c r="M63" t="s">
        <v>9</v>
      </c>
      <c r="N63" t="s">
        <v>357</v>
      </c>
    </row>
    <row r="64" spans="1:14" x14ac:dyDescent="0.25">
      <c r="A64" t="s">
        <v>12</v>
      </c>
      <c r="B64" t="s">
        <v>185</v>
      </c>
      <c r="C64" t="s">
        <v>186</v>
      </c>
      <c r="D64" t="s">
        <v>187</v>
      </c>
      <c r="E64" t="s">
        <v>168</v>
      </c>
      <c r="F64" t="s">
        <v>248</v>
      </c>
      <c r="G64" t="s">
        <v>9</v>
      </c>
      <c r="H64" s="1">
        <v>-1</v>
      </c>
      <c r="I64" s="1">
        <v>0</v>
      </c>
      <c r="J64" s="1">
        <v>-0.01</v>
      </c>
      <c r="K64" s="1">
        <v>0</v>
      </c>
      <c r="L64" t="s">
        <v>9</v>
      </c>
      <c r="M64" t="s">
        <v>9</v>
      </c>
      <c r="N64" t="s">
        <v>357</v>
      </c>
    </row>
    <row r="65" spans="1:14" x14ac:dyDescent="0.25">
      <c r="A65" t="s">
        <v>12</v>
      </c>
      <c r="B65" t="s">
        <v>185</v>
      </c>
      <c r="C65" t="s">
        <v>186</v>
      </c>
      <c r="D65" t="s">
        <v>187</v>
      </c>
      <c r="E65" t="s">
        <v>180</v>
      </c>
      <c r="F65" t="s">
        <v>228</v>
      </c>
      <c r="G65" t="s">
        <v>228</v>
      </c>
      <c r="H65" s="1">
        <v>195</v>
      </c>
      <c r="I65" s="1">
        <v>195</v>
      </c>
      <c r="J65" s="1">
        <v>0.16211745244003301</v>
      </c>
      <c r="K65" s="1">
        <v>0.16211745244003301</v>
      </c>
      <c r="L65" t="s">
        <v>9</v>
      </c>
      <c r="M65" t="s">
        <v>9</v>
      </c>
      <c r="N65" t="s">
        <v>357</v>
      </c>
    </row>
    <row r="66" spans="1:14" x14ac:dyDescent="0.25">
      <c r="A66" t="s">
        <v>12</v>
      </c>
      <c r="B66" t="s">
        <v>185</v>
      </c>
      <c r="C66" t="s">
        <v>186</v>
      </c>
      <c r="D66" t="s">
        <v>187</v>
      </c>
      <c r="E66" t="s">
        <v>257</v>
      </c>
      <c r="F66" t="s">
        <v>340</v>
      </c>
      <c r="G66" t="s">
        <v>9</v>
      </c>
      <c r="H66" s="1">
        <v>55</v>
      </c>
      <c r="I66" s="1">
        <v>55</v>
      </c>
      <c r="J66" s="1">
        <v>4.6357615894039701E-2</v>
      </c>
      <c r="K66" s="1">
        <v>4.6357615894039701E-2</v>
      </c>
      <c r="L66" t="s">
        <v>9</v>
      </c>
      <c r="M66" t="s">
        <v>9</v>
      </c>
      <c r="N66" t="s">
        <v>357</v>
      </c>
    </row>
    <row r="67" spans="1:14" x14ac:dyDescent="0.25">
      <c r="A67" t="s">
        <v>12</v>
      </c>
      <c r="B67" t="s">
        <v>185</v>
      </c>
      <c r="C67" t="s">
        <v>186</v>
      </c>
      <c r="D67" t="s">
        <v>187</v>
      </c>
      <c r="E67" t="s">
        <v>168</v>
      </c>
      <c r="F67" t="s">
        <v>272</v>
      </c>
      <c r="G67" t="s">
        <v>9</v>
      </c>
      <c r="H67" s="1">
        <v>75</v>
      </c>
      <c r="I67" s="1">
        <v>75</v>
      </c>
      <c r="J67" s="1">
        <v>6.37417218543046E-2</v>
      </c>
      <c r="K67" s="1">
        <v>6.37417218543046E-2</v>
      </c>
      <c r="L67" t="s">
        <v>9</v>
      </c>
      <c r="M67" t="s">
        <v>9</v>
      </c>
      <c r="N67" t="s">
        <v>357</v>
      </c>
    </row>
    <row r="68" spans="1:14" x14ac:dyDescent="0.25">
      <c r="A68" t="s">
        <v>12</v>
      </c>
      <c r="B68" t="s">
        <v>185</v>
      </c>
      <c r="C68" t="s">
        <v>186</v>
      </c>
      <c r="D68" t="s">
        <v>187</v>
      </c>
      <c r="E68" t="s">
        <v>168</v>
      </c>
      <c r="F68" t="s">
        <v>273</v>
      </c>
      <c r="G68" t="s">
        <v>9</v>
      </c>
      <c r="H68" s="1">
        <v>510</v>
      </c>
      <c r="I68" s="1">
        <v>510</v>
      </c>
      <c r="J68" s="1">
        <v>0.42218543046357598</v>
      </c>
      <c r="K68" s="1">
        <v>0.42218543046357598</v>
      </c>
      <c r="L68" t="s">
        <v>9</v>
      </c>
      <c r="M68" t="s">
        <v>9</v>
      </c>
      <c r="N68" t="s">
        <v>357</v>
      </c>
    </row>
    <row r="69" spans="1:14" x14ac:dyDescent="0.25">
      <c r="A69" t="s">
        <v>12</v>
      </c>
      <c r="B69" t="s">
        <v>185</v>
      </c>
      <c r="C69" t="s">
        <v>186</v>
      </c>
      <c r="D69" t="s">
        <v>187</v>
      </c>
      <c r="E69" t="s">
        <v>168</v>
      </c>
      <c r="F69" t="s">
        <v>274</v>
      </c>
      <c r="G69" t="s">
        <v>9</v>
      </c>
      <c r="H69" s="1">
        <v>110</v>
      </c>
      <c r="I69" s="1">
        <v>110</v>
      </c>
      <c r="J69" s="1">
        <v>9.1887417218543002E-2</v>
      </c>
      <c r="K69" s="1">
        <v>9.1887417218543002E-2</v>
      </c>
      <c r="L69" t="s">
        <v>9</v>
      </c>
      <c r="M69" t="s">
        <v>9</v>
      </c>
      <c r="N69" t="s">
        <v>357</v>
      </c>
    </row>
    <row r="70" spans="1:14" x14ac:dyDescent="0.25">
      <c r="A70" t="s">
        <v>12</v>
      </c>
      <c r="B70" t="s">
        <v>185</v>
      </c>
      <c r="C70" t="s">
        <v>186</v>
      </c>
      <c r="D70" t="s">
        <v>187</v>
      </c>
      <c r="E70" t="s">
        <v>166</v>
      </c>
      <c r="F70" t="s">
        <v>252</v>
      </c>
      <c r="G70" t="s">
        <v>9</v>
      </c>
      <c r="H70" s="1">
        <v>40</v>
      </c>
      <c r="I70">
        <v>40</v>
      </c>
      <c r="J70">
        <v>3.2258064516128997E-2</v>
      </c>
      <c r="K70">
        <v>3.2258064516128997E-2</v>
      </c>
      <c r="L70" t="s">
        <v>9</v>
      </c>
      <c r="M70" t="s">
        <v>9</v>
      </c>
      <c r="N70" t="s">
        <v>357</v>
      </c>
    </row>
    <row r="71" spans="1:14" x14ac:dyDescent="0.25">
      <c r="A71" t="s">
        <v>12</v>
      </c>
      <c r="B71" t="s">
        <v>185</v>
      </c>
      <c r="C71" t="s">
        <v>186</v>
      </c>
      <c r="D71" t="s">
        <v>187</v>
      </c>
      <c r="E71" t="s">
        <v>353</v>
      </c>
      <c r="F71" t="s">
        <v>228</v>
      </c>
      <c r="G71" t="s">
        <v>9</v>
      </c>
      <c r="H71" s="1">
        <v>90</v>
      </c>
      <c r="I71" s="1">
        <v>90</v>
      </c>
      <c r="J71" s="1">
        <v>7.4441687344913104E-2</v>
      </c>
      <c r="K71" s="1">
        <v>7.4441687344913104E-2</v>
      </c>
      <c r="L71" t="s">
        <v>9</v>
      </c>
      <c r="M71" t="s">
        <v>9</v>
      </c>
      <c r="N71" t="s">
        <v>357</v>
      </c>
    </row>
    <row r="72" spans="1:14" x14ac:dyDescent="0.25">
      <c r="A72" t="s">
        <v>12</v>
      </c>
      <c r="B72" t="s">
        <v>185</v>
      </c>
      <c r="C72" t="s">
        <v>186</v>
      </c>
      <c r="D72" t="s">
        <v>187</v>
      </c>
      <c r="E72" t="s">
        <v>242</v>
      </c>
      <c r="F72" t="s">
        <v>235</v>
      </c>
      <c r="G72" t="s">
        <v>9</v>
      </c>
      <c r="H72" s="1">
        <v>150</v>
      </c>
      <c r="I72" s="1">
        <v>150</v>
      </c>
      <c r="J72" s="1">
        <v>0.124172185430464</v>
      </c>
      <c r="K72" s="1">
        <v>0.124172185430464</v>
      </c>
      <c r="L72" t="s">
        <v>9</v>
      </c>
      <c r="M72" t="s">
        <v>9</v>
      </c>
      <c r="N72" t="s">
        <v>357</v>
      </c>
    </row>
    <row r="73" spans="1:14" x14ac:dyDescent="0.25">
      <c r="A73" t="s">
        <v>12</v>
      </c>
      <c r="B73" t="s">
        <v>185</v>
      </c>
      <c r="C73" t="s">
        <v>186</v>
      </c>
      <c r="D73" t="s">
        <v>187</v>
      </c>
      <c r="E73" t="s">
        <v>242</v>
      </c>
      <c r="F73" t="s">
        <v>236</v>
      </c>
      <c r="G73" t="s">
        <v>9</v>
      </c>
      <c r="H73" s="1">
        <v>25</v>
      </c>
      <c r="I73" s="1">
        <v>25</v>
      </c>
      <c r="J73" s="1">
        <v>1.90397350993377E-2</v>
      </c>
      <c r="K73" s="1">
        <v>1.90397350993377E-2</v>
      </c>
      <c r="L73" t="s">
        <v>9</v>
      </c>
      <c r="M73" t="s">
        <v>9</v>
      </c>
      <c r="N73" t="s">
        <v>357</v>
      </c>
    </row>
    <row r="74" spans="1:14" x14ac:dyDescent="0.25">
      <c r="A74" t="s">
        <v>12</v>
      </c>
      <c r="B74" t="s">
        <v>185</v>
      </c>
      <c r="C74" t="s">
        <v>186</v>
      </c>
      <c r="D74" t="s">
        <v>187</v>
      </c>
      <c r="E74" t="s">
        <v>242</v>
      </c>
      <c r="F74" t="s">
        <v>239</v>
      </c>
      <c r="G74" t="s">
        <v>9</v>
      </c>
      <c r="H74" s="1">
        <v>430</v>
      </c>
      <c r="I74" s="1">
        <v>430</v>
      </c>
      <c r="J74" s="1">
        <v>0.35761589403973498</v>
      </c>
      <c r="K74" s="1">
        <v>0.35761589403973498</v>
      </c>
      <c r="L74" t="s">
        <v>9</v>
      </c>
      <c r="M74" t="s">
        <v>9</v>
      </c>
      <c r="N74" t="s">
        <v>357</v>
      </c>
    </row>
    <row r="75" spans="1:14" x14ac:dyDescent="0.25">
      <c r="A75" t="s">
        <v>12</v>
      </c>
      <c r="B75" t="s">
        <v>185</v>
      </c>
      <c r="C75" t="s">
        <v>186</v>
      </c>
      <c r="D75" t="s">
        <v>187</v>
      </c>
      <c r="E75" t="s">
        <v>180</v>
      </c>
      <c r="F75" t="s">
        <v>219</v>
      </c>
      <c r="G75" t="s">
        <v>216</v>
      </c>
      <c r="H75" s="1">
        <v>205</v>
      </c>
      <c r="I75" s="1">
        <v>205</v>
      </c>
      <c r="J75" s="1">
        <v>0.1712158808933</v>
      </c>
      <c r="K75" s="1">
        <v>0.1712158808933</v>
      </c>
      <c r="L75" t="s">
        <v>9</v>
      </c>
      <c r="M75" t="s">
        <v>9</v>
      </c>
      <c r="N75" t="s">
        <v>357</v>
      </c>
    </row>
    <row r="76" spans="1:14" x14ac:dyDescent="0.25">
      <c r="A76" t="s">
        <v>12</v>
      </c>
      <c r="B76" t="s">
        <v>185</v>
      </c>
      <c r="C76" t="s">
        <v>186</v>
      </c>
      <c r="D76" t="s">
        <v>187</v>
      </c>
      <c r="E76" t="s">
        <v>242</v>
      </c>
      <c r="F76" t="s">
        <v>237</v>
      </c>
      <c r="G76" t="s">
        <v>9</v>
      </c>
      <c r="H76" s="1">
        <v>55</v>
      </c>
      <c r="I76" s="1">
        <v>55</v>
      </c>
      <c r="J76" s="1">
        <v>4.5529801324503301E-2</v>
      </c>
      <c r="K76" s="1">
        <v>4.5529801324503301E-2</v>
      </c>
      <c r="L76" t="s">
        <v>9</v>
      </c>
      <c r="M76" t="s">
        <v>9</v>
      </c>
      <c r="N76" t="s">
        <v>357</v>
      </c>
    </row>
    <row r="77" spans="1:14" x14ac:dyDescent="0.25">
      <c r="A77" t="s">
        <v>12</v>
      </c>
      <c r="B77" t="s">
        <v>185</v>
      </c>
      <c r="C77" t="s">
        <v>186</v>
      </c>
      <c r="D77" t="s">
        <v>187</v>
      </c>
      <c r="E77" t="s">
        <v>166</v>
      </c>
      <c r="F77" t="s">
        <v>170</v>
      </c>
      <c r="G77" t="s">
        <v>9</v>
      </c>
      <c r="H77" s="1">
        <v>40</v>
      </c>
      <c r="I77" s="1">
        <v>40</v>
      </c>
      <c r="J77" s="1">
        <v>3.4739454094292799E-2</v>
      </c>
      <c r="K77" s="1">
        <v>3.4739454094292799E-2</v>
      </c>
      <c r="L77" t="s">
        <v>9</v>
      </c>
      <c r="M77" t="s">
        <v>9</v>
      </c>
      <c r="N77" t="s">
        <v>357</v>
      </c>
    </row>
    <row r="78" spans="1:14" x14ac:dyDescent="0.25">
      <c r="A78" t="s">
        <v>12</v>
      </c>
      <c r="B78" t="s">
        <v>185</v>
      </c>
      <c r="C78" t="s">
        <v>186</v>
      </c>
      <c r="D78" t="s">
        <v>187</v>
      </c>
      <c r="E78" t="s">
        <v>242</v>
      </c>
      <c r="F78" t="s">
        <v>248</v>
      </c>
      <c r="G78" t="s">
        <v>9</v>
      </c>
      <c r="H78" s="1">
        <v>-1</v>
      </c>
      <c r="I78" s="1">
        <v>0</v>
      </c>
      <c r="J78" s="1">
        <v>-0.01</v>
      </c>
      <c r="K78" s="1">
        <v>0</v>
      </c>
      <c r="L78" t="s">
        <v>9</v>
      </c>
      <c r="M78" t="s">
        <v>9</v>
      </c>
      <c r="N78" t="s">
        <v>357</v>
      </c>
    </row>
    <row r="79" spans="1:14" x14ac:dyDescent="0.25">
      <c r="A79" t="s">
        <v>12</v>
      </c>
      <c r="B79" t="s">
        <v>185</v>
      </c>
      <c r="C79" t="s">
        <v>186</v>
      </c>
      <c r="D79" t="s">
        <v>187</v>
      </c>
      <c r="E79" t="s">
        <v>257</v>
      </c>
      <c r="F79" t="s">
        <v>262</v>
      </c>
      <c r="G79" t="s">
        <v>9</v>
      </c>
      <c r="H79" s="1">
        <v>45</v>
      </c>
      <c r="I79" s="1">
        <v>45</v>
      </c>
      <c r="J79" s="1">
        <v>3.8907284768211897E-2</v>
      </c>
      <c r="K79" s="1">
        <v>3.8907284768211897E-2</v>
      </c>
      <c r="L79" t="s">
        <v>9</v>
      </c>
      <c r="M79" t="s">
        <v>9</v>
      </c>
      <c r="N79" t="s">
        <v>357</v>
      </c>
    </row>
    <row r="80" spans="1:14" x14ac:dyDescent="0.25">
      <c r="A80" t="s">
        <v>12</v>
      </c>
      <c r="B80" t="s">
        <v>185</v>
      </c>
      <c r="C80" t="s">
        <v>186</v>
      </c>
      <c r="D80" t="s">
        <v>187</v>
      </c>
      <c r="E80" t="s">
        <v>242</v>
      </c>
      <c r="F80" t="s">
        <v>234</v>
      </c>
      <c r="G80" t="s">
        <v>9</v>
      </c>
      <c r="H80" s="1">
        <v>530</v>
      </c>
      <c r="I80" s="1">
        <v>530</v>
      </c>
      <c r="J80" s="1">
        <v>0.439569536423841</v>
      </c>
      <c r="K80" s="1">
        <v>0.439569536423841</v>
      </c>
      <c r="L80" t="s">
        <v>9</v>
      </c>
      <c r="M80" t="s">
        <v>9</v>
      </c>
      <c r="N80" t="s">
        <v>357</v>
      </c>
    </row>
    <row r="81" spans="1:14" x14ac:dyDescent="0.25">
      <c r="A81" t="s">
        <v>12</v>
      </c>
      <c r="B81" t="s">
        <v>185</v>
      </c>
      <c r="C81" t="s">
        <v>186</v>
      </c>
      <c r="D81" t="s">
        <v>187</v>
      </c>
      <c r="E81" t="s">
        <v>257</v>
      </c>
      <c r="F81" t="s">
        <v>259</v>
      </c>
      <c r="G81" t="s">
        <v>9</v>
      </c>
      <c r="H81" s="1">
        <v>370</v>
      </c>
      <c r="I81" s="1">
        <v>370</v>
      </c>
      <c r="J81" s="1">
        <v>0.30711920529801301</v>
      </c>
      <c r="K81" s="1">
        <v>0.30711920529801301</v>
      </c>
      <c r="L81" t="s">
        <v>9</v>
      </c>
      <c r="M81" t="s">
        <v>9</v>
      </c>
      <c r="N81" t="s">
        <v>357</v>
      </c>
    </row>
    <row r="82" spans="1:14" x14ac:dyDescent="0.25">
      <c r="A82" t="s">
        <v>12</v>
      </c>
      <c r="B82" t="s">
        <v>185</v>
      </c>
      <c r="C82" t="s">
        <v>186</v>
      </c>
      <c r="D82" t="s">
        <v>187</v>
      </c>
      <c r="E82" t="s">
        <v>257</v>
      </c>
      <c r="F82" t="s">
        <v>260</v>
      </c>
      <c r="G82" t="s">
        <v>9</v>
      </c>
      <c r="H82" s="1">
        <v>335</v>
      </c>
      <c r="I82" s="1">
        <v>335</v>
      </c>
      <c r="J82" s="1">
        <v>0.27566225165562902</v>
      </c>
      <c r="K82" s="1">
        <v>0.27566225165562902</v>
      </c>
      <c r="L82" t="s">
        <v>9</v>
      </c>
      <c r="M82" t="s">
        <v>9</v>
      </c>
      <c r="N82" t="s">
        <v>357</v>
      </c>
    </row>
    <row r="83" spans="1:14" x14ac:dyDescent="0.25">
      <c r="A83" t="s">
        <v>12</v>
      </c>
      <c r="B83" t="s">
        <v>185</v>
      </c>
      <c r="C83" t="s">
        <v>186</v>
      </c>
      <c r="D83" t="s">
        <v>187</v>
      </c>
      <c r="E83" t="s">
        <v>242</v>
      </c>
      <c r="F83" t="s">
        <v>238</v>
      </c>
      <c r="G83" t="s">
        <v>9</v>
      </c>
      <c r="H83" s="1">
        <v>15</v>
      </c>
      <c r="I83" s="1">
        <v>15</v>
      </c>
      <c r="J83" s="1">
        <v>1.4072847682119201E-2</v>
      </c>
      <c r="K83" s="1">
        <v>1.4072847682119201E-2</v>
      </c>
      <c r="L83" t="s">
        <v>9</v>
      </c>
      <c r="M83" t="s">
        <v>9</v>
      </c>
      <c r="N83" t="s">
        <v>357</v>
      </c>
    </row>
    <row r="84" spans="1:14" x14ac:dyDescent="0.25">
      <c r="A84" t="s">
        <v>12</v>
      </c>
      <c r="B84" t="s">
        <v>185</v>
      </c>
      <c r="C84" t="s">
        <v>186</v>
      </c>
      <c r="D84" t="s">
        <v>187</v>
      </c>
      <c r="E84" t="s">
        <v>165</v>
      </c>
      <c r="F84" t="s">
        <v>9</v>
      </c>
      <c r="G84" t="s">
        <v>9</v>
      </c>
      <c r="H84" s="1" t="s">
        <v>9</v>
      </c>
      <c r="I84" s="1" t="s">
        <v>9</v>
      </c>
      <c r="J84" s="1" t="s">
        <v>9</v>
      </c>
      <c r="K84" s="1" t="s">
        <v>9</v>
      </c>
      <c r="L84">
        <v>29.18543</v>
      </c>
      <c r="M84">
        <v>29</v>
      </c>
      <c r="N84" t="s">
        <v>357</v>
      </c>
    </row>
    <row r="85" spans="1:14" x14ac:dyDescent="0.25">
      <c r="A85" t="s">
        <v>12</v>
      </c>
      <c r="B85" t="s">
        <v>185</v>
      </c>
      <c r="C85" t="s">
        <v>186</v>
      </c>
      <c r="D85" t="s">
        <v>187</v>
      </c>
      <c r="E85" t="s">
        <v>172</v>
      </c>
      <c r="F85" t="s">
        <v>9</v>
      </c>
      <c r="G85" t="s">
        <v>9</v>
      </c>
      <c r="H85" t="s">
        <v>9</v>
      </c>
      <c r="I85" t="s">
        <v>9</v>
      </c>
      <c r="J85" t="s">
        <v>9</v>
      </c>
      <c r="K85" t="s">
        <v>9</v>
      </c>
      <c r="L85" s="1">
        <v>6.5306100000000002</v>
      </c>
      <c r="M85" s="1">
        <v>5</v>
      </c>
      <c r="N85" t="s">
        <v>357</v>
      </c>
    </row>
    <row r="86" spans="1:14" x14ac:dyDescent="0.25">
      <c r="A86" t="s">
        <v>12</v>
      </c>
      <c r="B86" t="s">
        <v>185</v>
      </c>
      <c r="C86" t="s">
        <v>186</v>
      </c>
      <c r="D86" t="s">
        <v>187</v>
      </c>
      <c r="E86" t="s">
        <v>166</v>
      </c>
      <c r="F86" t="s">
        <v>167</v>
      </c>
      <c r="G86" t="s">
        <v>9</v>
      </c>
      <c r="H86">
        <v>10</v>
      </c>
      <c r="I86">
        <v>10</v>
      </c>
      <c r="J86">
        <v>6.6170388751033904E-3</v>
      </c>
      <c r="K86">
        <v>6.6170388751033904E-3</v>
      </c>
      <c r="L86" s="1" t="s">
        <v>9</v>
      </c>
      <c r="M86" s="1" t="s">
        <v>9</v>
      </c>
      <c r="N86" t="s">
        <v>357</v>
      </c>
    </row>
    <row r="87" spans="1:14" x14ac:dyDescent="0.25">
      <c r="A87" t="s">
        <v>12</v>
      </c>
      <c r="B87" t="s">
        <v>185</v>
      </c>
      <c r="C87" t="s">
        <v>186</v>
      </c>
      <c r="D87" t="s">
        <v>187</v>
      </c>
      <c r="E87" t="s">
        <v>353</v>
      </c>
      <c r="F87" t="s">
        <v>14</v>
      </c>
      <c r="G87" t="s">
        <v>9</v>
      </c>
      <c r="H87" s="1">
        <v>555</v>
      </c>
      <c r="I87" s="1">
        <v>555</v>
      </c>
      <c r="J87" s="1">
        <v>0.45988420181968598</v>
      </c>
      <c r="K87" s="1">
        <v>0.45988420181968598</v>
      </c>
      <c r="L87" t="s">
        <v>9</v>
      </c>
      <c r="M87" t="s">
        <v>9</v>
      </c>
      <c r="N87" t="s">
        <v>357</v>
      </c>
    </row>
    <row r="88" spans="1:14" x14ac:dyDescent="0.25">
      <c r="A88" t="s">
        <v>12</v>
      </c>
      <c r="B88" t="s">
        <v>185</v>
      </c>
      <c r="C88" t="s">
        <v>186</v>
      </c>
      <c r="D88" t="s">
        <v>187</v>
      </c>
      <c r="E88" t="s">
        <v>229</v>
      </c>
      <c r="F88" t="s">
        <v>248</v>
      </c>
      <c r="G88" t="s">
        <v>9</v>
      </c>
      <c r="H88" s="1">
        <v>15</v>
      </c>
      <c r="I88" s="1">
        <v>15</v>
      </c>
      <c r="J88" s="1">
        <v>1.32340777502068E-2</v>
      </c>
      <c r="K88" s="1">
        <v>1.32340777502068E-2</v>
      </c>
      <c r="L88" t="s">
        <v>9</v>
      </c>
      <c r="M88" t="s">
        <v>9</v>
      </c>
      <c r="N88" t="s">
        <v>357</v>
      </c>
    </row>
    <row r="89" spans="1:14" x14ac:dyDescent="0.25">
      <c r="A89" t="s">
        <v>12</v>
      </c>
      <c r="B89" t="s">
        <v>185</v>
      </c>
      <c r="C89" t="s">
        <v>186</v>
      </c>
      <c r="D89" t="s">
        <v>187</v>
      </c>
      <c r="E89" t="s">
        <v>229</v>
      </c>
      <c r="F89" t="s">
        <v>231</v>
      </c>
      <c r="G89" t="s">
        <v>9</v>
      </c>
      <c r="H89" s="1">
        <v>1020</v>
      </c>
      <c r="I89" s="1">
        <v>1020</v>
      </c>
      <c r="J89" s="1">
        <v>0.84201819685690604</v>
      </c>
      <c r="K89" s="1">
        <v>0.84201819685690604</v>
      </c>
      <c r="L89" t="s">
        <v>9</v>
      </c>
      <c r="M89" t="s">
        <v>9</v>
      </c>
      <c r="N89" t="s">
        <v>357</v>
      </c>
    </row>
    <row r="90" spans="1:14" x14ac:dyDescent="0.25">
      <c r="A90" t="s">
        <v>12</v>
      </c>
      <c r="B90" t="s">
        <v>20</v>
      </c>
      <c r="C90" t="s">
        <v>188</v>
      </c>
      <c r="D90" t="s">
        <v>189</v>
      </c>
      <c r="E90" t="s">
        <v>232</v>
      </c>
      <c r="F90" t="s">
        <v>9</v>
      </c>
      <c r="G90" t="s">
        <v>9</v>
      </c>
      <c r="H90" s="1">
        <v>5910</v>
      </c>
      <c r="I90" s="1">
        <v>5910</v>
      </c>
      <c r="J90" s="1">
        <v>1</v>
      </c>
      <c r="K90" s="1">
        <v>1</v>
      </c>
      <c r="L90" t="s">
        <v>9</v>
      </c>
      <c r="M90" t="s">
        <v>9</v>
      </c>
      <c r="N90" t="s">
        <v>357</v>
      </c>
    </row>
    <row r="91" spans="1:14" x14ac:dyDescent="0.25">
      <c r="A91" t="s">
        <v>12</v>
      </c>
      <c r="B91" t="s">
        <v>20</v>
      </c>
      <c r="C91" t="s">
        <v>188</v>
      </c>
      <c r="D91" t="s">
        <v>189</v>
      </c>
      <c r="E91" t="s">
        <v>180</v>
      </c>
      <c r="F91" t="s">
        <v>228</v>
      </c>
      <c r="G91" t="s">
        <v>228</v>
      </c>
      <c r="H91" s="1">
        <v>85</v>
      </c>
      <c r="I91" s="1">
        <v>85</v>
      </c>
      <c r="J91" s="1">
        <v>1.4043993231810501E-2</v>
      </c>
      <c r="K91" s="1">
        <v>1.4043993231810501E-2</v>
      </c>
      <c r="L91" t="s">
        <v>9</v>
      </c>
      <c r="M91" t="s">
        <v>9</v>
      </c>
      <c r="N91" t="s">
        <v>357</v>
      </c>
    </row>
    <row r="92" spans="1:14" x14ac:dyDescent="0.25">
      <c r="A92" t="s">
        <v>12</v>
      </c>
      <c r="B92" t="s">
        <v>20</v>
      </c>
      <c r="C92" t="s">
        <v>188</v>
      </c>
      <c r="D92" t="s">
        <v>189</v>
      </c>
      <c r="E92" t="s">
        <v>229</v>
      </c>
      <c r="F92" t="s">
        <v>231</v>
      </c>
      <c r="G92" t="s">
        <v>9</v>
      </c>
      <c r="H92" s="1">
        <v>4030</v>
      </c>
      <c r="I92" s="1">
        <v>4030</v>
      </c>
      <c r="J92" s="1">
        <v>0.68109570510652695</v>
      </c>
      <c r="K92" s="1">
        <v>0.68109570510652695</v>
      </c>
      <c r="L92" t="s">
        <v>9</v>
      </c>
      <c r="M92" t="s">
        <v>9</v>
      </c>
      <c r="N92" t="s">
        <v>357</v>
      </c>
    </row>
    <row r="93" spans="1:14" x14ac:dyDescent="0.25">
      <c r="A93" t="s">
        <v>12</v>
      </c>
      <c r="B93" t="s">
        <v>20</v>
      </c>
      <c r="C93" t="s">
        <v>188</v>
      </c>
      <c r="D93" t="s">
        <v>189</v>
      </c>
      <c r="E93" t="s">
        <v>172</v>
      </c>
      <c r="F93" t="s">
        <v>9</v>
      </c>
      <c r="G93" t="s">
        <v>9</v>
      </c>
      <c r="H93" s="1" t="s">
        <v>9</v>
      </c>
      <c r="I93" s="1" t="s">
        <v>9</v>
      </c>
      <c r="J93" s="1" t="s">
        <v>9</v>
      </c>
      <c r="K93" s="1" t="s">
        <v>9</v>
      </c>
      <c r="L93">
        <v>6.4660599999999997</v>
      </c>
      <c r="M93">
        <v>5</v>
      </c>
      <c r="N93" t="s">
        <v>357</v>
      </c>
    </row>
    <row r="94" spans="1:14" x14ac:dyDescent="0.25">
      <c r="A94" t="s">
        <v>12</v>
      </c>
      <c r="B94" t="s">
        <v>20</v>
      </c>
      <c r="C94" t="s">
        <v>188</v>
      </c>
      <c r="D94" t="s">
        <v>189</v>
      </c>
      <c r="E94" t="s">
        <v>353</v>
      </c>
      <c r="F94" t="s">
        <v>16</v>
      </c>
      <c r="G94" t="s">
        <v>9</v>
      </c>
      <c r="H94">
        <v>710</v>
      </c>
      <c r="I94">
        <v>710</v>
      </c>
      <c r="J94">
        <v>0.12041265009301499</v>
      </c>
      <c r="K94">
        <v>0.12041265009301499</v>
      </c>
      <c r="L94" s="1" t="s">
        <v>9</v>
      </c>
      <c r="M94" s="1" t="s">
        <v>9</v>
      </c>
      <c r="N94" t="s">
        <v>357</v>
      </c>
    </row>
    <row r="95" spans="1:14" x14ac:dyDescent="0.25">
      <c r="A95" t="s">
        <v>12</v>
      </c>
      <c r="B95" t="s">
        <v>20</v>
      </c>
      <c r="C95" t="s">
        <v>188</v>
      </c>
      <c r="D95" t="s">
        <v>189</v>
      </c>
      <c r="E95" t="s">
        <v>353</v>
      </c>
      <c r="F95" t="s">
        <v>15</v>
      </c>
      <c r="G95" t="s">
        <v>9</v>
      </c>
      <c r="H95" s="1">
        <v>1210</v>
      </c>
      <c r="I95" s="1">
        <v>1210</v>
      </c>
      <c r="J95" s="1">
        <v>0.20429561982073399</v>
      </c>
      <c r="K95" s="1">
        <v>0.20429561982073399</v>
      </c>
      <c r="L95" t="s">
        <v>9</v>
      </c>
      <c r="M95" t="s">
        <v>9</v>
      </c>
      <c r="N95" t="s">
        <v>357</v>
      </c>
    </row>
    <row r="96" spans="1:14" x14ac:dyDescent="0.25">
      <c r="A96" t="s">
        <v>12</v>
      </c>
      <c r="B96" t="s">
        <v>20</v>
      </c>
      <c r="C96" t="s">
        <v>188</v>
      </c>
      <c r="D96" t="s">
        <v>189</v>
      </c>
      <c r="E96" t="s">
        <v>168</v>
      </c>
      <c r="F96" t="s">
        <v>273</v>
      </c>
      <c r="G96" t="s">
        <v>9</v>
      </c>
      <c r="H96" s="1">
        <v>2465</v>
      </c>
      <c r="I96" s="1">
        <v>2465</v>
      </c>
      <c r="J96" s="1">
        <v>0.41680757524518097</v>
      </c>
      <c r="K96" s="1">
        <v>0.41680757524518097</v>
      </c>
      <c r="L96" t="s">
        <v>9</v>
      </c>
      <c r="M96" t="s">
        <v>9</v>
      </c>
      <c r="N96" t="s">
        <v>357</v>
      </c>
    </row>
    <row r="97" spans="1:14" x14ac:dyDescent="0.25">
      <c r="A97" t="s">
        <v>12</v>
      </c>
      <c r="B97" t="s">
        <v>20</v>
      </c>
      <c r="C97" t="s">
        <v>188</v>
      </c>
      <c r="D97" t="s">
        <v>189</v>
      </c>
      <c r="E97" t="s">
        <v>166</v>
      </c>
      <c r="F97" t="s">
        <v>169</v>
      </c>
      <c r="G97" t="s">
        <v>9</v>
      </c>
      <c r="H97" s="1">
        <v>2135</v>
      </c>
      <c r="I97" s="1">
        <v>2135</v>
      </c>
      <c r="J97" s="1">
        <v>0.360608622147084</v>
      </c>
      <c r="K97" s="1">
        <v>0.360608622147084</v>
      </c>
      <c r="L97" t="s">
        <v>9</v>
      </c>
      <c r="M97" t="s">
        <v>9</v>
      </c>
      <c r="N97" t="s">
        <v>357</v>
      </c>
    </row>
    <row r="98" spans="1:14" x14ac:dyDescent="0.25">
      <c r="A98" t="s">
        <v>12</v>
      </c>
      <c r="B98" t="s">
        <v>20</v>
      </c>
      <c r="C98" t="s">
        <v>188</v>
      </c>
      <c r="D98" t="s">
        <v>189</v>
      </c>
      <c r="E98" t="s">
        <v>353</v>
      </c>
      <c r="F98" t="s">
        <v>13</v>
      </c>
      <c r="G98" t="s">
        <v>9</v>
      </c>
      <c r="H98" s="1">
        <v>730</v>
      </c>
      <c r="I98" s="1">
        <v>730</v>
      </c>
      <c r="J98" s="1">
        <v>0.12379502790461699</v>
      </c>
      <c r="K98" s="1">
        <v>0.12379502790461699</v>
      </c>
      <c r="L98" t="s">
        <v>9</v>
      </c>
      <c r="M98" t="s">
        <v>9</v>
      </c>
      <c r="N98" t="s">
        <v>357</v>
      </c>
    </row>
    <row r="99" spans="1:14" x14ac:dyDescent="0.25">
      <c r="A99" t="s">
        <v>12</v>
      </c>
      <c r="B99" t="s">
        <v>20</v>
      </c>
      <c r="C99" t="s">
        <v>188</v>
      </c>
      <c r="D99" t="s">
        <v>189</v>
      </c>
      <c r="E99" t="s">
        <v>257</v>
      </c>
      <c r="F99" t="s">
        <v>280</v>
      </c>
      <c r="G99" t="s">
        <v>9</v>
      </c>
      <c r="H99" s="1">
        <v>25</v>
      </c>
      <c r="I99" s="1">
        <v>25</v>
      </c>
      <c r="J99" s="1">
        <v>4.4008124576845001E-3</v>
      </c>
      <c r="K99" s="1">
        <v>4.4008124576845001E-3</v>
      </c>
      <c r="L99" t="s">
        <v>9</v>
      </c>
      <c r="M99" t="s">
        <v>9</v>
      </c>
      <c r="N99" t="s">
        <v>357</v>
      </c>
    </row>
    <row r="100" spans="1:14" x14ac:dyDescent="0.25">
      <c r="A100" t="s">
        <v>12</v>
      </c>
      <c r="B100" t="s">
        <v>20</v>
      </c>
      <c r="C100" t="s">
        <v>188</v>
      </c>
      <c r="D100" t="s">
        <v>189</v>
      </c>
      <c r="E100" t="s">
        <v>168</v>
      </c>
      <c r="F100" t="s">
        <v>271</v>
      </c>
      <c r="G100" t="s">
        <v>9</v>
      </c>
      <c r="H100" s="1">
        <v>1835</v>
      </c>
      <c r="I100" s="1">
        <v>1835</v>
      </c>
      <c r="J100" s="1">
        <v>0.31061887047683501</v>
      </c>
      <c r="K100" s="1">
        <v>0.31061887047683501</v>
      </c>
      <c r="L100" t="s">
        <v>9</v>
      </c>
      <c r="M100" t="s">
        <v>9</v>
      </c>
      <c r="N100" t="s">
        <v>357</v>
      </c>
    </row>
    <row r="101" spans="1:14" x14ac:dyDescent="0.25">
      <c r="A101" t="s">
        <v>12</v>
      </c>
      <c r="B101" t="s">
        <v>20</v>
      </c>
      <c r="C101" t="s">
        <v>188</v>
      </c>
      <c r="D101" t="s">
        <v>189</v>
      </c>
      <c r="E101" t="s">
        <v>168</v>
      </c>
      <c r="F101" t="s">
        <v>274</v>
      </c>
      <c r="G101" t="s">
        <v>9</v>
      </c>
      <c r="H101" s="1">
        <v>1000</v>
      </c>
      <c r="I101" s="1">
        <v>1000</v>
      </c>
      <c r="J101" s="1">
        <v>0.16875211362867801</v>
      </c>
      <c r="K101" s="1">
        <v>0.16875211362867801</v>
      </c>
      <c r="L101" t="s">
        <v>9</v>
      </c>
      <c r="M101" t="s">
        <v>9</v>
      </c>
      <c r="N101" t="s">
        <v>357</v>
      </c>
    </row>
    <row r="102" spans="1:14" x14ac:dyDescent="0.25">
      <c r="A102" t="s">
        <v>12</v>
      </c>
      <c r="B102" t="s">
        <v>20</v>
      </c>
      <c r="C102" t="s">
        <v>188</v>
      </c>
      <c r="D102" t="s">
        <v>189</v>
      </c>
      <c r="E102" t="s">
        <v>257</v>
      </c>
      <c r="F102" t="s">
        <v>340</v>
      </c>
      <c r="G102" t="s">
        <v>9</v>
      </c>
      <c r="H102" s="1">
        <v>150</v>
      </c>
      <c r="I102" s="1">
        <v>150</v>
      </c>
      <c r="J102" s="1">
        <v>2.5558564658090699E-2</v>
      </c>
      <c r="K102" s="1">
        <v>2.5558564658090699E-2</v>
      </c>
      <c r="L102" t="s">
        <v>9</v>
      </c>
      <c r="M102" t="s">
        <v>9</v>
      </c>
      <c r="N102" t="s">
        <v>357</v>
      </c>
    </row>
    <row r="103" spans="1:14" x14ac:dyDescent="0.25">
      <c r="A103" t="s">
        <v>12</v>
      </c>
      <c r="B103" t="s">
        <v>20</v>
      </c>
      <c r="C103" t="s">
        <v>188</v>
      </c>
      <c r="D103" t="s">
        <v>189</v>
      </c>
      <c r="E103" t="s">
        <v>257</v>
      </c>
      <c r="F103" t="s">
        <v>261</v>
      </c>
      <c r="G103" t="s">
        <v>9</v>
      </c>
      <c r="H103" s="1">
        <v>1200</v>
      </c>
      <c r="I103" s="1">
        <v>1200</v>
      </c>
      <c r="J103" s="1">
        <v>0.20277589708869301</v>
      </c>
      <c r="K103" s="1">
        <v>0.20277589708869301</v>
      </c>
      <c r="L103" t="s">
        <v>9</v>
      </c>
      <c r="M103" t="s">
        <v>9</v>
      </c>
      <c r="N103" t="s">
        <v>357</v>
      </c>
    </row>
    <row r="104" spans="1:14" x14ac:dyDescent="0.25">
      <c r="A104" t="s">
        <v>12</v>
      </c>
      <c r="B104" t="s">
        <v>20</v>
      </c>
      <c r="C104" t="s">
        <v>188</v>
      </c>
      <c r="D104" t="s">
        <v>189</v>
      </c>
      <c r="E104" t="s">
        <v>242</v>
      </c>
      <c r="F104" t="s">
        <v>239</v>
      </c>
      <c r="G104" t="s">
        <v>9</v>
      </c>
      <c r="H104" s="1">
        <v>865</v>
      </c>
      <c r="I104" s="1">
        <v>865</v>
      </c>
      <c r="J104" s="1">
        <v>0.14660128508623599</v>
      </c>
      <c r="K104" s="1">
        <v>0.14660128508623599</v>
      </c>
      <c r="L104" t="s">
        <v>9</v>
      </c>
      <c r="M104" t="s">
        <v>9</v>
      </c>
      <c r="N104" t="s">
        <v>357</v>
      </c>
    </row>
    <row r="105" spans="1:14" x14ac:dyDescent="0.25">
      <c r="A105" t="s">
        <v>12</v>
      </c>
      <c r="B105" t="s">
        <v>20</v>
      </c>
      <c r="C105" t="s">
        <v>188</v>
      </c>
      <c r="D105" t="s">
        <v>189</v>
      </c>
      <c r="E105" t="s">
        <v>168</v>
      </c>
      <c r="F105" t="s">
        <v>272</v>
      </c>
      <c r="G105" t="s">
        <v>9</v>
      </c>
      <c r="H105" s="1">
        <v>615</v>
      </c>
      <c r="I105" s="1">
        <v>615</v>
      </c>
      <c r="J105" s="1">
        <v>0.103821440649307</v>
      </c>
      <c r="K105" s="1">
        <v>0.103821440649307</v>
      </c>
      <c r="L105" t="s">
        <v>9</v>
      </c>
      <c r="M105" t="s">
        <v>9</v>
      </c>
      <c r="N105" t="s">
        <v>357</v>
      </c>
    </row>
    <row r="106" spans="1:14" x14ac:dyDescent="0.25">
      <c r="A106" t="s">
        <v>12</v>
      </c>
      <c r="B106" t="s">
        <v>20</v>
      </c>
      <c r="C106" t="s">
        <v>188</v>
      </c>
      <c r="D106" t="s">
        <v>189</v>
      </c>
      <c r="E106" t="s">
        <v>257</v>
      </c>
      <c r="F106" t="s">
        <v>228</v>
      </c>
      <c r="G106" t="s">
        <v>9</v>
      </c>
      <c r="H106" s="1">
        <v>-1</v>
      </c>
      <c r="I106" s="1">
        <v>0</v>
      </c>
      <c r="J106" s="1">
        <v>-0.01</v>
      </c>
      <c r="K106" s="1">
        <v>0</v>
      </c>
      <c r="L106" t="s">
        <v>9</v>
      </c>
      <c r="M106" t="s">
        <v>9</v>
      </c>
      <c r="N106" t="s">
        <v>357</v>
      </c>
    </row>
    <row r="107" spans="1:14" x14ac:dyDescent="0.25">
      <c r="A107" t="s">
        <v>12</v>
      </c>
      <c r="B107" t="s">
        <v>20</v>
      </c>
      <c r="C107" t="s">
        <v>188</v>
      </c>
      <c r="D107" t="s">
        <v>189</v>
      </c>
      <c r="E107" t="s">
        <v>166</v>
      </c>
      <c r="F107" t="s">
        <v>167</v>
      </c>
      <c r="G107" t="s">
        <v>9</v>
      </c>
      <c r="H107" s="1">
        <v>530</v>
      </c>
      <c r="I107" s="1">
        <v>530</v>
      </c>
      <c r="J107" s="1">
        <v>8.9940828402366904E-2</v>
      </c>
      <c r="K107" s="1">
        <v>8.9940828402366904E-2</v>
      </c>
      <c r="L107" t="s">
        <v>9</v>
      </c>
      <c r="M107" t="s">
        <v>9</v>
      </c>
      <c r="N107" t="s">
        <v>357</v>
      </c>
    </row>
    <row r="108" spans="1:14" x14ac:dyDescent="0.25">
      <c r="A108" t="s">
        <v>12</v>
      </c>
      <c r="B108" t="s">
        <v>20</v>
      </c>
      <c r="C108" t="s">
        <v>188</v>
      </c>
      <c r="D108" t="s">
        <v>189</v>
      </c>
      <c r="E108" t="s">
        <v>353</v>
      </c>
      <c r="F108" t="s">
        <v>228</v>
      </c>
      <c r="G108" t="s">
        <v>9</v>
      </c>
      <c r="H108" s="1">
        <v>985</v>
      </c>
      <c r="I108" s="1">
        <v>985</v>
      </c>
      <c r="J108" s="1">
        <v>0.166751226111957</v>
      </c>
      <c r="K108" s="1">
        <v>0.166751226111957</v>
      </c>
      <c r="L108" t="s">
        <v>9</v>
      </c>
      <c r="M108" t="s">
        <v>9</v>
      </c>
      <c r="N108" t="s">
        <v>357</v>
      </c>
    </row>
    <row r="109" spans="1:14" x14ac:dyDescent="0.25">
      <c r="A109" t="s">
        <v>12</v>
      </c>
      <c r="B109" t="s">
        <v>20</v>
      </c>
      <c r="C109" t="s">
        <v>188</v>
      </c>
      <c r="D109" t="s">
        <v>189</v>
      </c>
      <c r="E109" t="s">
        <v>242</v>
      </c>
      <c r="F109" t="s">
        <v>235</v>
      </c>
      <c r="G109" t="s">
        <v>9</v>
      </c>
      <c r="H109" s="1">
        <v>305</v>
      </c>
      <c r="I109" s="1">
        <v>305</v>
      </c>
      <c r="J109" s="1">
        <v>5.1403449442002001E-2</v>
      </c>
      <c r="K109" s="1">
        <v>5.1403449442002001E-2</v>
      </c>
      <c r="L109" t="s">
        <v>9</v>
      </c>
      <c r="M109" t="s">
        <v>9</v>
      </c>
      <c r="N109" t="s">
        <v>357</v>
      </c>
    </row>
    <row r="110" spans="1:14" x14ac:dyDescent="0.25">
      <c r="A110" t="s">
        <v>12</v>
      </c>
      <c r="B110" t="s">
        <v>20</v>
      </c>
      <c r="C110" t="s">
        <v>188</v>
      </c>
      <c r="D110" t="s">
        <v>189</v>
      </c>
      <c r="E110" t="s">
        <v>180</v>
      </c>
      <c r="F110" t="s">
        <v>219</v>
      </c>
      <c r="G110" t="s">
        <v>216</v>
      </c>
      <c r="H110" s="1">
        <v>955</v>
      </c>
      <c r="I110" s="1">
        <v>955</v>
      </c>
      <c r="J110" s="1">
        <v>0.16192893401015199</v>
      </c>
      <c r="K110" s="1">
        <v>0.16192893401015199</v>
      </c>
      <c r="L110" t="s">
        <v>9</v>
      </c>
      <c r="M110" t="s">
        <v>9</v>
      </c>
      <c r="N110" t="s">
        <v>357</v>
      </c>
    </row>
    <row r="111" spans="1:14" x14ac:dyDescent="0.25">
      <c r="A111" t="s">
        <v>12</v>
      </c>
      <c r="B111" t="s">
        <v>20</v>
      </c>
      <c r="C111" t="s">
        <v>188</v>
      </c>
      <c r="D111" t="s">
        <v>189</v>
      </c>
      <c r="E111" t="s">
        <v>353</v>
      </c>
      <c r="F111" t="s">
        <v>14</v>
      </c>
      <c r="G111" t="s">
        <v>9</v>
      </c>
      <c r="H111" s="1">
        <v>2275</v>
      </c>
      <c r="I111" s="1">
        <v>2275</v>
      </c>
      <c r="J111" s="1">
        <v>0.38474547606967702</v>
      </c>
      <c r="K111" s="1">
        <v>0.38474547606967702</v>
      </c>
      <c r="L111" t="s">
        <v>9</v>
      </c>
      <c r="M111" t="s">
        <v>9</v>
      </c>
      <c r="N111" t="s">
        <v>357</v>
      </c>
    </row>
    <row r="112" spans="1:14" x14ac:dyDescent="0.25">
      <c r="A112" t="s">
        <v>12</v>
      </c>
      <c r="B112" t="s">
        <v>20</v>
      </c>
      <c r="C112" t="s">
        <v>188</v>
      </c>
      <c r="D112" t="s">
        <v>189</v>
      </c>
      <c r="E112" t="s">
        <v>180</v>
      </c>
      <c r="F112" t="s">
        <v>218</v>
      </c>
      <c r="G112" t="s">
        <v>215</v>
      </c>
      <c r="H112" s="1">
        <v>4870</v>
      </c>
      <c r="I112" s="1">
        <v>4870</v>
      </c>
      <c r="J112" s="1">
        <v>0.82402707275803699</v>
      </c>
      <c r="K112" s="1">
        <v>0.82402707275803699</v>
      </c>
      <c r="L112" t="s">
        <v>9</v>
      </c>
      <c r="M112" t="s">
        <v>9</v>
      </c>
      <c r="N112" t="s">
        <v>357</v>
      </c>
    </row>
    <row r="113" spans="1:14" x14ac:dyDescent="0.25">
      <c r="A113" t="s">
        <v>12</v>
      </c>
      <c r="B113" t="s">
        <v>20</v>
      </c>
      <c r="C113" t="s">
        <v>188</v>
      </c>
      <c r="D113" t="s">
        <v>189</v>
      </c>
      <c r="E113" t="s">
        <v>168</v>
      </c>
      <c r="F113" t="s">
        <v>248</v>
      </c>
      <c r="G113" t="s">
        <v>9</v>
      </c>
      <c r="H113" s="1">
        <v>-1</v>
      </c>
      <c r="I113" s="1">
        <v>0</v>
      </c>
      <c r="J113" s="1">
        <v>-0.01</v>
      </c>
      <c r="K113" s="1">
        <v>0</v>
      </c>
      <c r="L113" t="s">
        <v>9</v>
      </c>
      <c r="M113" t="s">
        <v>9</v>
      </c>
      <c r="N113" t="s">
        <v>357</v>
      </c>
    </row>
    <row r="114" spans="1:14" x14ac:dyDescent="0.25">
      <c r="A114" t="s">
        <v>12</v>
      </c>
      <c r="B114" t="s">
        <v>20</v>
      </c>
      <c r="C114" t="s">
        <v>188</v>
      </c>
      <c r="D114" t="s">
        <v>189</v>
      </c>
      <c r="E114" t="s">
        <v>242</v>
      </c>
      <c r="F114" t="s">
        <v>237</v>
      </c>
      <c r="G114" t="s">
        <v>9</v>
      </c>
      <c r="H114" s="1">
        <v>125</v>
      </c>
      <c r="I114" s="1">
        <v>125</v>
      </c>
      <c r="J114" s="1">
        <v>2.1136286777139E-2</v>
      </c>
      <c r="K114" s="1">
        <v>2.1136286777139E-2</v>
      </c>
      <c r="L114" t="s">
        <v>9</v>
      </c>
      <c r="M114" t="s">
        <v>9</v>
      </c>
      <c r="N114" t="s">
        <v>357</v>
      </c>
    </row>
    <row r="115" spans="1:14" x14ac:dyDescent="0.25">
      <c r="A115" t="s">
        <v>12</v>
      </c>
      <c r="B115" t="s">
        <v>20</v>
      </c>
      <c r="C115" t="s">
        <v>188</v>
      </c>
      <c r="D115" t="s">
        <v>189</v>
      </c>
      <c r="E115" t="s">
        <v>257</v>
      </c>
      <c r="F115" t="s">
        <v>259</v>
      </c>
      <c r="G115" t="s">
        <v>9</v>
      </c>
      <c r="H115" s="1">
        <v>1500</v>
      </c>
      <c r="I115" s="1">
        <v>1500</v>
      </c>
      <c r="J115" s="1">
        <v>0.25406228842247802</v>
      </c>
      <c r="K115" s="1">
        <v>0.25406228842247802</v>
      </c>
      <c r="L115" t="s">
        <v>9</v>
      </c>
      <c r="M115" t="s">
        <v>9</v>
      </c>
      <c r="N115" t="s">
        <v>357</v>
      </c>
    </row>
    <row r="116" spans="1:14" x14ac:dyDescent="0.25">
      <c r="A116" t="s">
        <v>12</v>
      </c>
      <c r="B116" t="s">
        <v>20</v>
      </c>
      <c r="C116" t="s">
        <v>188</v>
      </c>
      <c r="D116" t="s">
        <v>189</v>
      </c>
      <c r="E116" t="s">
        <v>242</v>
      </c>
      <c r="F116" t="s">
        <v>238</v>
      </c>
      <c r="G116" t="s">
        <v>9</v>
      </c>
      <c r="H116" s="1">
        <v>30</v>
      </c>
      <c r="I116" s="1">
        <v>30</v>
      </c>
      <c r="J116" s="1">
        <v>5.0727088265133599E-3</v>
      </c>
      <c r="K116" s="1">
        <v>5.0727088265133599E-3</v>
      </c>
      <c r="L116" t="s">
        <v>9</v>
      </c>
      <c r="M116" t="s">
        <v>9</v>
      </c>
      <c r="N116" t="s">
        <v>357</v>
      </c>
    </row>
    <row r="117" spans="1:14" x14ac:dyDescent="0.25">
      <c r="A117" t="s">
        <v>12</v>
      </c>
      <c r="B117" t="s">
        <v>20</v>
      </c>
      <c r="C117" t="s">
        <v>188</v>
      </c>
      <c r="D117" t="s">
        <v>189</v>
      </c>
      <c r="E117" t="s">
        <v>166</v>
      </c>
      <c r="F117" t="s">
        <v>252</v>
      </c>
      <c r="G117" t="s">
        <v>9</v>
      </c>
      <c r="H117" s="1">
        <v>390</v>
      </c>
      <c r="I117" s="1">
        <v>390</v>
      </c>
      <c r="J117" s="1">
        <v>6.5595942519019401E-2</v>
      </c>
      <c r="K117" s="1">
        <v>6.5595942519019401E-2</v>
      </c>
      <c r="L117" t="s">
        <v>9</v>
      </c>
      <c r="M117" t="s">
        <v>9</v>
      </c>
      <c r="N117" t="s">
        <v>357</v>
      </c>
    </row>
    <row r="118" spans="1:14" x14ac:dyDescent="0.25">
      <c r="A118" t="s">
        <v>12</v>
      </c>
      <c r="B118" t="s">
        <v>20</v>
      </c>
      <c r="C118" t="s">
        <v>188</v>
      </c>
      <c r="D118" t="s">
        <v>189</v>
      </c>
      <c r="E118" t="s">
        <v>229</v>
      </c>
      <c r="F118" t="s">
        <v>248</v>
      </c>
      <c r="G118" t="s">
        <v>9</v>
      </c>
      <c r="H118" s="1">
        <v>590</v>
      </c>
      <c r="I118" s="1">
        <v>590</v>
      </c>
      <c r="J118" s="1">
        <v>9.9932363882313094E-2</v>
      </c>
      <c r="K118" s="1">
        <v>9.9932363882313094E-2</v>
      </c>
      <c r="L118" t="s">
        <v>9</v>
      </c>
      <c r="M118" t="s">
        <v>9</v>
      </c>
      <c r="N118" t="s">
        <v>357</v>
      </c>
    </row>
    <row r="119" spans="1:14" x14ac:dyDescent="0.25">
      <c r="A119" t="s">
        <v>12</v>
      </c>
      <c r="B119" t="s">
        <v>20</v>
      </c>
      <c r="C119" t="s">
        <v>188</v>
      </c>
      <c r="D119" t="s">
        <v>189</v>
      </c>
      <c r="E119" t="s">
        <v>257</v>
      </c>
      <c r="F119" t="s">
        <v>262</v>
      </c>
      <c r="G119" t="s">
        <v>9</v>
      </c>
      <c r="H119" s="1">
        <v>325</v>
      </c>
      <c r="I119" s="1">
        <v>325</v>
      </c>
      <c r="J119" s="1">
        <v>5.5010155721056199E-2</v>
      </c>
      <c r="K119" s="1">
        <v>5.5010155721056199E-2</v>
      </c>
      <c r="L119" t="s">
        <v>9</v>
      </c>
      <c r="M119" t="s">
        <v>9</v>
      </c>
      <c r="N119" t="s">
        <v>357</v>
      </c>
    </row>
    <row r="120" spans="1:14" x14ac:dyDescent="0.25">
      <c r="A120" t="s">
        <v>12</v>
      </c>
      <c r="B120" t="s">
        <v>20</v>
      </c>
      <c r="C120" t="s">
        <v>188</v>
      </c>
      <c r="D120" t="s">
        <v>189</v>
      </c>
      <c r="E120" t="s">
        <v>242</v>
      </c>
      <c r="F120" t="s">
        <v>236</v>
      </c>
      <c r="G120" t="s">
        <v>9</v>
      </c>
      <c r="H120" s="1">
        <v>50</v>
      </c>
      <c r="I120" s="1">
        <v>50</v>
      </c>
      <c r="J120" s="1">
        <v>8.6236050050727108E-3</v>
      </c>
      <c r="K120" s="1">
        <v>8.6236050050727108E-3</v>
      </c>
      <c r="L120" t="s">
        <v>9</v>
      </c>
      <c r="M120" t="s">
        <v>9</v>
      </c>
      <c r="N120" t="s">
        <v>357</v>
      </c>
    </row>
    <row r="121" spans="1:14" x14ac:dyDescent="0.25">
      <c r="A121" t="s">
        <v>12</v>
      </c>
      <c r="B121" t="s">
        <v>20</v>
      </c>
      <c r="C121" t="s">
        <v>188</v>
      </c>
      <c r="D121" t="s">
        <v>189</v>
      </c>
      <c r="E121" t="s">
        <v>257</v>
      </c>
      <c r="F121" t="s">
        <v>260</v>
      </c>
      <c r="G121" t="s">
        <v>9</v>
      </c>
      <c r="H121" s="1">
        <v>2060</v>
      </c>
      <c r="I121" s="1">
        <v>2060</v>
      </c>
      <c r="J121" s="1">
        <v>0.34851049424509101</v>
      </c>
      <c r="K121" s="1">
        <v>0.34851049424509101</v>
      </c>
      <c r="L121" t="s">
        <v>9</v>
      </c>
      <c r="M121" t="s">
        <v>9</v>
      </c>
      <c r="N121" t="s">
        <v>357</v>
      </c>
    </row>
    <row r="122" spans="1:14" x14ac:dyDescent="0.25">
      <c r="A122" t="s">
        <v>12</v>
      </c>
      <c r="B122" t="s">
        <v>20</v>
      </c>
      <c r="C122" t="s">
        <v>188</v>
      </c>
      <c r="D122" t="s">
        <v>189</v>
      </c>
      <c r="E122" t="s">
        <v>10</v>
      </c>
      <c r="F122" t="s">
        <v>184</v>
      </c>
      <c r="G122" t="s">
        <v>9</v>
      </c>
      <c r="H122" s="1">
        <v>11</v>
      </c>
      <c r="I122" s="1" t="s">
        <v>9</v>
      </c>
      <c r="J122" s="1" t="s">
        <v>9</v>
      </c>
      <c r="K122" s="1" t="s">
        <v>9</v>
      </c>
      <c r="L122" t="s">
        <v>9</v>
      </c>
      <c r="M122" t="s">
        <v>9</v>
      </c>
      <c r="N122" t="s">
        <v>357</v>
      </c>
    </row>
    <row r="123" spans="1:14" x14ac:dyDescent="0.25">
      <c r="A123" t="s">
        <v>12</v>
      </c>
      <c r="B123" t="s">
        <v>20</v>
      </c>
      <c r="C123" t="s">
        <v>188</v>
      </c>
      <c r="D123" t="s">
        <v>189</v>
      </c>
      <c r="E123" t="s">
        <v>242</v>
      </c>
      <c r="F123" t="s">
        <v>234</v>
      </c>
      <c r="G123" t="s">
        <v>9</v>
      </c>
      <c r="H123" s="1">
        <v>1555</v>
      </c>
      <c r="I123" s="1">
        <v>1555</v>
      </c>
      <c r="J123" s="1">
        <v>0.26310449780182599</v>
      </c>
      <c r="K123" s="1">
        <v>0.26310449780182599</v>
      </c>
      <c r="L123" t="s">
        <v>9</v>
      </c>
      <c r="M123" t="s">
        <v>9</v>
      </c>
      <c r="N123" t="s">
        <v>357</v>
      </c>
    </row>
    <row r="124" spans="1:14" x14ac:dyDescent="0.25">
      <c r="A124" t="s">
        <v>12</v>
      </c>
      <c r="B124" t="s">
        <v>20</v>
      </c>
      <c r="C124" t="s">
        <v>188</v>
      </c>
      <c r="D124" t="s">
        <v>189</v>
      </c>
      <c r="E124" t="s">
        <v>166</v>
      </c>
      <c r="F124" t="s">
        <v>170</v>
      </c>
      <c r="G124" t="s">
        <v>9</v>
      </c>
      <c r="H124" s="1">
        <v>820</v>
      </c>
      <c r="I124" s="1">
        <v>820</v>
      </c>
      <c r="J124" s="1">
        <v>0.13863060016906201</v>
      </c>
      <c r="K124" s="1">
        <v>0.13863060016906201</v>
      </c>
      <c r="L124" t="s">
        <v>9</v>
      </c>
      <c r="M124" t="s">
        <v>9</v>
      </c>
      <c r="N124" t="s">
        <v>357</v>
      </c>
    </row>
    <row r="125" spans="1:14" x14ac:dyDescent="0.25">
      <c r="A125" t="s">
        <v>12</v>
      </c>
      <c r="B125" t="s">
        <v>20</v>
      </c>
      <c r="C125" t="s">
        <v>188</v>
      </c>
      <c r="D125" t="s">
        <v>189</v>
      </c>
      <c r="E125" t="s">
        <v>242</v>
      </c>
      <c r="F125" t="s">
        <v>248</v>
      </c>
      <c r="G125" t="s">
        <v>9</v>
      </c>
      <c r="H125" s="1">
        <v>2980</v>
      </c>
      <c r="I125" s="1">
        <v>2980</v>
      </c>
      <c r="J125" s="1">
        <v>0.50405816706121098</v>
      </c>
      <c r="K125" s="1">
        <v>0.50405816706121098</v>
      </c>
      <c r="L125" t="s">
        <v>9</v>
      </c>
      <c r="M125" t="s">
        <v>9</v>
      </c>
      <c r="N125" t="s">
        <v>357</v>
      </c>
    </row>
    <row r="126" spans="1:14" x14ac:dyDescent="0.25">
      <c r="A126" t="s">
        <v>12</v>
      </c>
      <c r="B126" t="s">
        <v>20</v>
      </c>
      <c r="C126" t="s">
        <v>188</v>
      </c>
      <c r="D126" t="s">
        <v>189</v>
      </c>
      <c r="E126" t="s">
        <v>165</v>
      </c>
      <c r="F126" t="s">
        <v>9</v>
      </c>
      <c r="G126" t="s">
        <v>9</v>
      </c>
      <c r="H126" s="1" t="s">
        <v>9</v>
      </c>
      <c r="I126" s="1" t="s">
        <v>9</v>
      </c>
      <c r="J126" s="1" t="s">
        <v>9</v>
      </c>
      <c r="K126" s="1" t="s">
        <v>9</v>
      </c>
      <c r="L126">
        <v>30.863240000000001</v>
      </c>
      <c r="M126">
        <v>31</v>
      </c>
      <c r="N126" t="s">
        <v>357</v>
      </c>
    </row>
    <row r="127" spans="1:14" x14ac:dyDescent="0.25">
      <c r="A127" t="s">
        <v>12</v>
      </c>
      <c r="B127" t="s">
        <v>20</v>
      </c>
      <c r="C127" t="s">
        <v>188</v>
      </c>
      <c r="D127" t="s">
        <v>189</v>
      </c>
      <c r="E127" t="s">
        <v>166</v>
      </c>
      <c r="F127" t="s">
        <v>171</v>
      </c>
      <c r="G127" t="s">
        <v>9</v>
      </c>
      <c r="H127" s="1">
        <v>100</v>
      </c>
      <c r="I127" s="1">
        <v>100</v>
      </c>
      <c r="J127" s="1">
        <v>1.69061707523246E-2</v>
      </c>
      <c r="K127" s="1">
        <v>1.69061707523246E-2</v>
      </c>
      <c r="L127" t="s">
        <v>9</v>
      </c>
      <c r="M127" t="s">
        <v>9</v>
      </c>
      <c r="N127" t="s">
        <v>357</v>
      </c>
    </row>
    <row r="128" spans="1:14" x14ac:dyDescent="0.25">
      <c r="A128" t="s">
        <v>12</v>
      </c>
      <c r="B128" t="s">
        <v>20</v>
      </c>
      <c r="C128" t="s">
        <v>188</v>
      </c>
      <c r="D128" t="s">
        <v>189</v>
      </c>
      <c r="E128" t="s">
        <v>166</v>
      </c>
      <c r="F128" t="s">
        <v>253</v>
      </c>
      <c r="G128" t="s">
        <v>9</v>
      </c>
      <c r="H128">
        <v>320</v>
      </c>
      <c r="I128">
        <v>320</v>
      </c>
      <c r="J128">
        <v>5.4437869822485198E-2</v>
      </c>
      <c r="K128">
        <v>5.4437869822485198E-2</v>
      </c>
      <c r="L128" s="1" t="s">
        <v>9</v>
      </c>
      <c r="M128" s="1" t="s">
        <v>9</v>
      </c>
      <c r="N128" t="s">
        <v>357</v>
      </c>
    </row>
    <row r="129" spans="1:14" x14ac:dyDescent="0.25">
      <c r="A129" t="s">
        <v>12</v>
      </c>
      <c r="B129" t="s">
        <v>20</v>
      </c>
      <c r="C129" t="s">
        <v>188</v>
      </c>
      <c r="D129" t="s">
        <v>189</v>
      </c>
      <c r="E129" t="s">
        <v>166</v>
      </c>
      <c r="F129" t="s">
        <v>248</v>
      </c>
      <c r="G129" t="s">
        <v>9</v>
      </c>
      <c r="H129" s="1">
        <v>1580</v>
      </c>
      <c r="I129">
        <v>1580</v>
      </c>
      <c r="J129">
        <v>0.26728655959425202</v>
      </c>
      <c r="K129">
        <v>0.26728655959425202</v>
      </c>
      <c r="L129" t="s">
        <v>9</v>
      </c>
      <c r="M129" t="s">
        <v>9</v>
      </c>
      <c r="N129" t="s">
        <v>357</v>
      </c>
    </row>
    <row r="130" spans="1:14" x14ac:dyDescent="0.25">
      <c r="A130" t="s">
        <v>12</v>
      </c>
      <c r="B130" t="s">
        <v>20</v>
      </c>
      <c r="C130" t="s">
        <v>188</v>
      </c>
      <c r="D130" t="s">
        <v>189</v>
      </c>
      <c r="E130" t="s">
        <v>166</v>
      </c>
      <c r="F130" t="s">
        <v>254</v>
      </c>
      <c r="G130" t="s">
        <v>9</v>
      </c>
      <c r="H130" s="1">
        <v>40</v>
      </c>
      <c r="I130" s="1">
        <v>40</v>
      </c>
      <c r="J130" s="1">
        <v>6.5934065934065899E-3</v>
      </c>
      <c r="K130" s="1">
        <v>6.5934065934065899E-3</v>
      </c>
      <c r="L130" t="s">
        <v>9</v>
      </c>
      <c r="M130" t="s">
        <v>9</v>
      </c>
      <c r="N130" t="s">
        <v>357</v>
      </c>
    </row>
    <row r="131" spans="1:14" x14ac:dyDescent="0.25">
      <c r="A131" t="s">
        <v>12</v>
      </c>
      <c r="B131" t="s">
        <v>20</v>
      </c>
      <c r="C131" t="s">
        <v>188</v>
      </c>
      <c r="D131" t="s">
        <v>189</v>
      </c>
      <c r="E131" t="s">
        <v>229</v>
      </c>
      <c r="F131" t="s">
        <v>217</v>
      </c>
      <c r="G131" t="s">
        <v>9</v>
      </c>
      <c r="H131" s="1">
        <v>1040</v>
      </c>
      <c r="I131" s="1">
        <v>1040</v>
      </c>
      <c r="J131" s="1">
        <v>0.17568481569157901</v>
      </c>
      <c r="K131" s="1">
        <v>0.17568481569157901</v>
      </c>
      <c r="L131" t="s">
        <v>9</v>
      </c>
      <c r="M131" t="s">
        <v>9</v>
      </c>
      <c r="N131" t="s">
        <v>357</v>
      </c>
    </row>
    <row r="132" spans="1:14" x14ac:dyDescent="0.25">
      <c r="A132" t="s">
        <v>12</v>
      </c>
      <c r="B132" t="s">
        <v>20</v>
      </c>
      <c r="C132" t="s">
        <v>188</v>
      </c>
      <c r="D132" t="s">
        <v>189</v>
      </c>
      <c r="E132" t="s">
        <v>229</v>
      </c>
      <c r="F132" t="s">
        <v>230</v>
      </c>
      <c r="G132" t="s">
        <v>9</v>
      </c>
      <c r="H132" s="1">
        <v>255</v>
      </c>
      <c r="I132" s="1">
        <v>255</v>
      </c>
      <c r="J132" s="1">
        <v>4.3287115319580703E-2</v>
      </c>
      <c r="K132" s="1">
        <v>4.3287115319580703E-2</v>
      </c>
      <c r="L132" t="s">
        <v>9</v>
      </c>
      <c r="M132" t="s">
        <v>9</v>
      </c>
      <c r="N132" t="s">
        <v>357</v>
      </c>
    </row>
    <row r="133" spans="1:14" x14ac:dyDescent="0.25">
      <c r="A133" t="s">
        <v>12</v>
      </c>
      <c r="B133" t="s">
        <v>20</v>
      </c>
      <c r="C133" t="s">
        <v>188</v>
      </c>
      <c r="D133" t="s">
        <v>189</v>
      </c>
      <c r="E133" t="s">
        <v>257</v>
      </c>
      <c r="F133" t="s">
        <v>258</v>
      </c>
      <c r="G133" t="s">
        <v>9</v>
      </c>
      <c r="H133" s="1">
        <v>650</v>
      </c>
      <c r="I133" s="1">
        <v>650</v>
      </c>
      <c r="J133" s="1">
        <v>0.109681787406906</v>
      </c>
      <c r="K133" s="1">
        <v>0.109681787406906</v>
      </c>
      <c r="L133" t="s">
        <v>9</v>
      </c>
      <c r="M133" t="s">
        <v>9</v>
      </c>
      <c r="N133" t="s">
        <v>357</v>
      </c>
    </row>
    <row r="134" spans="1:14" x14ac:dyDescent="0.25">
      <c r="A134" t="s">
        <v>12</v>
      </c>
      <c r="B134" t="s">
        <v>190</v>
      </c>
      <c r="C134" t="s">
        <v>191</v>
      </c>
      <c r="D134" t="s">
        <v>281</v>
      </c>
      <c r="E134" t="s">
        <v>10</v>
      </c>
      <c r="F134" t="s">
        <v>184</v>
      </c>
      <c r="G134" t="s">
        <v>9</v>
      </c>
      <c r="H134" s="1">
        <v>9</v>
      </c>
      <c r="I134" s="1" t="s">
        <v>9</v>
      </c>
      <c r="J134" s="1" t="s">
        <v>9</v>
      </c>
      <c r="K134" s="1" t="s">
        <v>9</v>
      </c>
      <c r="L134" t="s">
        <v>9</v>
      </c>
      <c r="M134" t="s">
        <v>9</v>
      </c>
      <c r="N134" t="s">
        <v>357</v>
      </c>
    </row>
    <row r="135" spans="1:14" x14ac:dyDescent="0.25">
      <c r="A135" t="s">
        <v>12</v>
      </c>
      <c r="B135" t="s">
        <v>190</v>
      </c>
      <c r="C135" t="s">
        <v>191</v>
      </c>
      <c r="D135" t="s">
        <v>281</v>
      </c>
      <c r="E135" t="s">
        <v>172</v>
      </c>
      <c r="F135" t="s">
        <v>9</v>
      </c>
      <c r="G135" t="s">
        <v>9</v>
      </c>
      <c r="H135" s="1" t="s">
        <v>9</v>
      </c>
      <c r="I135" s="1" t="s">
        <v>9</v>
      </c>
      <c r="J135" s="1" t="s">
        <v>9</v>
      </c>
      <c r="K135" s="1" t="s">
        <v>9</v>
      </c>
      <c r="L135">
        <v>8.7612900000000007</v>
      </c>
      <c r="M135">
        <v>8.5</v>
      </c>
      <c r="N135" t="s">
        <v>357</v>
      </c>
    </row>
    <row r="136" spans="1:14" x14ac:dyDescent="0.25">
      <c r="A136" t="s">
        <v>12</v>
      </c>
      <c r="B136" t="s">
        <v>190</v>
      </c>
      <c r="C136" t="s">
        <v>191</v>
      </c>
      <c r="D136" t="s">
        <v>281</v>
      </c>
      <c r="E136" t="s">
        <v>165</v>
      </c>
      <c r="F136" t="s">
        <v>9</v>
      </c>
      <c r="G136" t="s">
        <v>9</v>
      </c>
      <c r="H136" s="1" t="s">
        <v>9</v>
      </c>
      <c r="I136" s="1" t="s">
        <v>9</v>
      </c>
      <c r="J136" s="1" t="s">
        <v>9</v>
      </c>
      <c r="K136" s="1" t="s">
        <v>9</v>
      </c>
      <c r="L136">
        <v>28.811299999999999</v>
      </c>
      <c r="M136">
        <v>29</v>
      </c>
      <c r="N136" t="s">
        <v>357</v>
      </c>
    </row>
    <row r="137" spans="1:14" x14ac:dyDescent="0.25">
      <c r="A137" t="s">
        <v>12</v>
      </c>
      <c r="B137" t="s">
        <v>190</v>
      </c>
      <c r="C137" t="s">
        <v>191</v>
      </c>
      <c r="D137" t="s">
        <v>281</v>
      </c>
      <c r="E137" t="s">
        <v>166</v>
      </c>
      <c r="F137" t="s">
        <v>171</v>
      </c>
      <c r="G137" t="s">
        <v>9</v>
      </c>
      <c r="H137">
        <v>35</v>
      </c>
      <c r="I137">
        <v>35</v>
      </c>
      <c r="J137">
        <v>8.3408476104598703E-3</v>
      </c>
      <c r="K137">
        <v>8.3408476104598703E-3</v>
      </c>
      <c r="L137" s="1" t="s">
        <v>9</v>
      </c>
      <c r="M137" s="1" t="s">
        <v>9</v>
      </c>
      <c r="N137" t="s">
        <v>357</v>
      </c>
    </row>
    <row r="138" spans="1:14" x14ac:dyDescent="0.25">
      <c r="A138" t="s">
        <v>12</v>
      </c>
      <c r="B138" t="s">
        <v>190</v>
      </c>
      <c r="C138" t="s">
        <v>191</v>
      </c>
      <c r="D138" t="s">
        <v>281</v>
      </c>
      <c r="E138" t="s">
        <v>257</v>
      </c>
      <c r="F138" t="s">
        <v>280</v>
      </c>
      <c r="G138" t="s">
        <v>9</v>
      </c>
      <c r="H138">
        <v>15</v>
      </c>
      <c r="I138">
        <v>15</v>
      </c>
      <c r="J138">
        <v>3.85749943272067E-3</v>
      </c>
      <c r="K138">
        <v>3.85749943272067E-3</v>
      </c>
      <c r="L138" s="1" t="s">
        <v>9</v>
      </c>
      <c r="M138" s="1" t="s">
        <v>9</v>
      </c>
      <c r="N138" t="s">
        <v>357</v>
      </c>
    </row>
    <row r="139" spans="1:14" x14ac:dyDescent="0.25">
      <c r="A139" t="s">
        <v>12</v>
      </c>
      <c r="B139" t="s">
        <v>190</v>
      </c>
      <c r="C139" t="s">
        <v>191</v>
      </c>
      <c r="D139" t="s">
        <v>281</v>
      </c>
      <c r="E139" t="s">
        <v>232</v>
      </c>
      <c r="F139" t="s">
        <v>9</v>
      </c>
      <c r="G139" t="s">
        <v>9</v>
      </c>
      <c r="H139" s="1">
        <v>4405</v>
      </c>
      <c r="I139" s="1">
        <v>4405</v>
      </c>
      <c r="J139" s="1">
        <v>1</v>
      </c>
      <c r="K139" s="1">
        <v>1</v>
      </c>
      <c r="L139" t="s">
        <v>9</v>
      </c>
      <c r="M139" t="s">
        <v>9</v>
      </c>
      <c r="N139" t="s">
        <v>357</v>
      </c>
    </row>
    <row r="140" spans="1:14" x14ac:dyDescent="0.25">
      <c r="A140" t="s">
        <v>12</v>
      </c>
      <c r="B140" t="s">
        <v>190</v>
      </c>
      <c r="C140" t="s">
        <v>191</v>
      </c>
      <c r="D140" t="s">
        <v>281</v>
      </c>
      <c r="E140" t="s">
        <v>229</v>
      </c>
      <c r="F140" t="s">
        <v>230</v>
      </c>
      <c r="G140" t="s">
        <v>9</v>
      </c>
      <c r="H140" s="1">
        <v>520</v>
      </c>
      <c r="I140" s="1">
        <v>520</v>
      </c>
      <c r="J140" s="1">
        <v>0.116786678667867</v>
      </c>
      <c r="K140" s="1">
        <v>0.116786678667867</v>
      </c>
      <c r="L140" t="s">
        <v>9</v>
      </c>
      <c r="M140" t="s">
        <v>9</v>
      </c>
      <c r="N140" t="s">
        <v>357</v>
      </c>
    </row>
    <row r="141" spans="1:14" x14ac:dyDescent="0.25">
      <c r="A141" t="s">
        <v>12</v>
      </c>
      <c r="B141" t="s">
        <v>190</v>
      </c>
      <c r="C141" t="s">
        <v>191</v>
      </c>
      <c r="D141" t="s">
        <v>281</v>
      </c>
      <c r="E141" t="s">
        <v>166</v>
      </c>
      <c r="F141" t="s">
        <v>248</v>
      </c>
      <c r="G141" t="s">
        <v>9</v>
      </c>
      <c r="H141" s="1">
        <v>765</v>
      </c>
      <c r="I141" s="1">
        <v>765</v>
      </c>
      <c r="J141" s="1">
        <v>0.17290351668169501</v>
      </c>
      <c r="K141" s="1">
        <v>0.17290351668169501</v>
      </c>
      <c r="L141" t="s">
        <v>9</v>
      </c>
      <c r="M141" t="s">
        <v>9</v>
      </c>
      <c r="N141" t="s">
        <v>357</v>
      </c>
    </row>
    <row r="142" spans="1:14" x14ac:dyDescent="0.25">
      <c r="A142" t="s">
        <v>12</v>
      </c>
      <c r="B142" t="s">
        <v>190</v>
      </c>
      <c r="C142" t="s">
        <v>191</v>
      </c>
      <c r="D142" t="s">
        <v>281</v>
      </c>
      <c r="E142" t="s">
        <v>180</v>
      </c>
      <c r="F142" t="s">
        <v>228</v>
      </c>
      <c r="G142" t="s">
        <v>228</v>
      </c>
      <c r="H142" s="1">
        <v>2120</v>
      </c>
      <c r="I142" s="1">
        <v>2120</v>
      </c>
      <c r="J142" s="1">
        <v>0.47736996172033302</v>
      </c>
      <c r="K142" s="1">
        <v>0.47736996172033302</v>
      </c>
      <c r="L142" t="s">
        <v>9</v>
      </c>
      <c r="M142" t="s">
        <v>9</v>
      </c>
      <c r="N142" t="s">
        <v>357</v>
      </c>
    </row>
    <row r="143" spans="1:14" x14ac:dyDescent="0.25">
      <c r="A143" t="s">
        <v>12</v>
      </c>
      <c r="B143" t="s">
        <v>190</v>
      </c>
      <c r="C143" t="s">
        <v>191</v>
      </c>
      <c r="D143" t="s">
        <v>281</v>
      </c>
      <c r="E143" t="s">
        <v>229</v>
      </c>
      <c r="F143" t="s">
        <v>231</v>
      </c>
      <c r="G143" t="s">
        <v>9</v>
      </c>
      <c r="H143" s="1">
        <v>2215</v>
      </c>
      <c r="I143" s="1">
        <v>2215</v>
      </c>
      <c r="J143" s="1">
        <v>0.49842484248424801</v>
      </c>
      <c r="K143" s="1">
        <v>0.49842484248424801</v>
      </c>
      <c r="L143" t="s">
        <v>9</v>
      </c>
      <c r="M143" t="s">
        <v>9</v>
      </c>
      <c r="N143" t="s">
        <v>357</v>
      </c>
    </row>
    <row r="144" spans="1:14" x14ac:dyDescent="0.25">
      <c r="A144" t="s">
        <v>12</v>
      </c>
      <c r="B144" t="s">
        <v>190</v>
      </c>
      <c r="C144" t="s">
        <v>191</v>
      </c>
      <c r="D144" t="s">
        <v>281</v>
      </c>
      <c r="E144" t="s">
        <v>353</v>
      </c>
      <c r="F144" t="s">
        <v>16</v>
      </c>
      <c r="G144" t="s">
        <v>9</v>
      </c>
      <c r="H144" s="1">
        <v>70</v>
      </c>
      <c r="I144" s="1">
        <v>70</v>
      </c>
      <c r="J144" s="1">
        <v>1.52500560663826E-2</v>
      </c>
      <c r="K144" s="1">
        <v>1.52500560663826E-2</v>
      </c>
      <c r="L144" t="s">
        <v>9</v>
      </c>
      <c r="M144" t="s">
        <v>9</v>
      </c>
      <c r="N144" t="s">
        <v>357</v>
      </c>
    </row>
    <row r="145" spans="1:14" x14ac:dyDescent="0.25">
      <c r="A145" t="s">
        <v>12</v>
      </c>
      <c r="B145" t="s">
        <v>190</v>
      </c>
      <c r="C145" t="s">
        <v>191</v>
      </c>
      <c r="D145" t="s">
        <v>281</v>
      </c>
      <c r="E145" t="s">
        <v>353</v>
      </c>
      <c r="F145" t="s">
        <v>13</v>
      </c>
      <c r="G145" t="s">
        <v>9</v>
      </c>
      <c r="H145" s="1">
        <v>505</v>
      </c>
      <c r="I145" s="1">
        <v>505</v>
      </c>
      <c r="J145" s="1">
        <v>0.11347835837631801</v>
      </c>
      <c r="K145" s="1">
        <v>0.11347835837631801</v>
      </c>
      <c r="L145" t="s">
        <v>9</v>
      </c>
      <c r="M145" t="s">
        <v>9</v>
      </c>
      <c r="N145" t="s">
        <v>357</v>
      </c>
    </row>
    <row r="146" spans="1:14" x14ac:dyDescent="0.25">
      <c r="A146" t="s">
        <v>12</v>
      </c>
      <c r="B146" t="s">
        <v>190</v>
      </c>
      <c r="C146" t="s">
        <v>191</v>
      </c>
      <c r="D146" t="s">
        <v>281</v>
      </c>
      <c r="E146" t="s">
        <v>168</v>
      </c>
      <c r="F146" t="s">
        <v>272</v>
      </c>
      <c r="G146" t="s">
        <v>9</v>
      </c>
      <c r="H146" s="1">
        <v>430</v>
      </c>
      <c r="I146" s="1">
        <v>430</v>
      </c>
      <c r="J146" s="1">
        <v>9.7357126722385404E-2</v>
      </c>
      <c r="K146" s="1">
        <v>9.7357126722385404E-2</v>
      </c>
      <c r="L146" t="s">
        <v>9</v>
      </c>
      <c r="M146" t="s">
        <v>9</v>
      </c>
      <c r="N146" t="s">
        <v>357</v>
      </c>
    </row>
    <row r="147" spans="1:14" x14ac:dyDescent="0.25">
      <c r="A147" t="s">
        <v>12</v>
      </c>
      <c r="B147" t="s">
        <v>190</v>
      </c>
      <c r="C147" t="s">
        <v>191</v>
      </c>
      <c r="D147" t="s">
        <v>281</v>
      </c>
      <c r="E147" t="s">
        <v>166</v>
      </c>
      <c r="F147" t="s">
        <v>169</v>
      </c>
      <c r="G147" t="s">
        <v>9</v>
      </c>
      <c r="H147" s="1">
        <v>2810</v>
      </c>
      <c r="I147" s="1">
        <v>2810</v>
      </c>
      <c r="J147" s="1">
        <v>0.63300270513976598</v>
      </c>
      <c r="K147" s="1">
        <v>0.63300270513976598</v>
      </c>
      <c r="L147" t="s">
        <v>9</v>
      </c>
      <c r="M147" t="s">
        <v>9</v>
      </c>
      <c r="N147" t="s">
        <v>357</v>
      </c>
    </row>
    <row r="148" spans="1:14" x14ac:dyDescent="0.25">
      <c r="A148" t="s">
        <v>12</v>
      </c>
      <c r="B148" t="s">
        <v>190</v>
      </c>
      <c r="C148" t="s">
        <v>191</v>
      </c>
      <c r="D148" t="s">
        <v>281</v>
      </c>
      <c r="E148" t="s">
        <v>166</v>
      </c>
      <c r="F148" t="s">
        <v>253</v>
      </c>
      <c r="G148" t="s">
        <v>9</v>
      </c>
      <c r="H148" s="1">
        <v>130</v>
      </c>
      <c r="I148" s="1">
        <v>130</v>
      </c>
      <c r="J148" s="1">
        <v>2.9080252479711501E-2</v>
      </c>
      <c r="K148" s="1">
        <v>2.9080252479711501E-2</v>
      </c>
      <c r="L148" t="s">
        <v>9</v>
      </c>
      <c r="M148" t="s">
        <v>9</v>
      </c>
      <c r="N148" t="s">
        <v>357</v>
      </c>
    </row>
    <row r="149" spans="1:14" x14ac:dyDescent="0.25">
      <c r="A149" t="s">
        <v>12</v>
      </c>
      <c r="B149" t="s">
        <v>190</v>
      </c>
      <c r="C149" t="s">
        <v>191</v>
      </c>
      <c r="D149" t="s">
        <v>281</v>
      </c>
      <c r="E149" t="s">
        <v>257</v>
      </c>
      <c r="F149" t="s">
        <v>258</v>
      </c>
      <c r="G149" t="s">
        <v>9</v>
      </c>
      <c r="H149" s="1">
        <v>835</v>
      </c>
      <c r="I149" s="1">
        <v>835</v>
      </c>
      <c r="J149" s="1">
        <v>0.18924438393464901</v>
      </c>
      <c r="K149" s="1">
        <v>0.18924438393464901</v>
      </c>
      <c r="L149" t="s">
        <v>9</v>
      </c>
      <c r="M149" t="s">
        <v>9</v>
      </c>
      <c r="N149" t="s">
        <v>357</v>
      </c>
    </row>
    <row r="150" spans="1:14" x14ac:dyDescent="0.25">
      <c r="A150" t="s">
        <v>12</v>
      </c>
      <c r="B150" t="s">
        <v>190</v>
      </c>
      <c r="C150" t="s">
        <v>191</v>
      </c>
      <c r="D150" t="s">
        <v>281</v>
      </c>
      <c r="E150" t="s">
        <v>168</v>
      </c>
      <c r="F150" t="s">
        <v>271</v>
      </c>
      <c r="G150" t="s">
        <v>9</v>
      </c>
      <c r="H150" s="1">
        <v>2520</v>
      </c>
      <c r="I150" s="1">
        <v>2520</v>
      </c>
      <c r="J150" s="1">
        <v>0.56968601761915505</v>
      </c>
      <c r="K150" s="1">
        <v>0.56968601761915505</v>
      </c>
      <c r="L150" t="s">
        <v>9</v>
      </c>
      <c r="M150" t="s">
        <v>9</v>
      </c>
      <c r="N150" t="s">
        <v>357</v>
      </c>
    </row>
    <row r="151" spans="1:14" x14ac:dyDescent="0.25">
      <c r="A151" t="s">
        <v>12</v>
      </c>
      <c r="B151" t="s">
        <v>190</v>
      </c>
      <c r="C151" t="s">
        <v>191</v>
      </c>
      <c r="D151" t="s">
        <v>281</v>
      </c>
      <c r="E151" t="s">
        <v>257</v>
      </c>
      <c r="F151" t="s">
        <v>261</v>
      </c>
      <c r="G151" t="s">
        <v>9</v>
      </c>
      <c r="H151" s="1">
        <v>595</v>
      </c>
      <c r="I151" s="1">
        <v>595</v>
      </c>
      <c r="J151" s="1">
        <v>0.13546630360789699</v>
      </c>
      <c r="K151" s="1">
        <v>0.13546630360789699</v>
      </c>
      <c r="L151" t="s">
        <v>9</v>
      </c>
      <c r="M151" t="s">
        <v>9</v>
      </c>
      <c r="N151" t="s">
        <v>357</v>
      </c>
    </row>
    <row r="152" spans="1:14" x14ac:dyDescent="0.25">
      <c r="A152" t="s">
        <v>12</v>
      </c>
      <c r="B152" t="s">
        <v>190</v>
      </c>
      <c r="C152" t="s">
        <v>191</v>
      </c>
      <c r="D152" t="s">
        <v>281</v>
      </c>
      <c r="E152" t="s">
        <v>242</v>
      </c>
      <c r="F152" t="s">
        <v>239</v>
      </c>
      <c r="G152" t="s">
        <v>9</v>
      </c>
      <c r="H152" s="1">
        <v>795</v>
      </c>
      <c r="I152" s="1">
        <v>795</v>
      </c>
      <c r="J152" s="1">
        <v>0.17866786678667901</v>
      </c>
      <c r="K152" s="1">
        <v>0.17866786678667901</v>
      </c>
      <c r="L152" t="s">
        <v>9</v>
      </c>
      <c r="M152" t="s">
        <v>9</v>
      </c>
      <c r="N152" t="s">
        <v>357</v>
      </c>
    </row>
    <row r="153" spans="1:14" x14ac:dyDescent="0.25">
      <c r="A153" t="s">
        <v>12</v>
      </c>
      <c r="B153" t="s">
        <v>190</v>
      </c>
      <c r="C153" t="s">
        <v>191</v>
      </c>
      <c r="D153" t="s">
        <v>281</v>
      </c>
      <c r="E153" t="s">
        <v>242</v>
      </c>
      <c r="F153" t="s">
        <v>248</v>
      </c>
      <c r="G153" t="s">
        <v>9</v>
      </c>
      <c r="H153" s="1">
        <v>2220</v>
      </c>
      <c r="I153" s="1">
        <v>2220</v>
      </c>
      <c r="J153" s="1">
        <v>0.49909990999099901</v>
      </c>
      <c r="K153" s="1">
        <v>0.49909990999099901</v>
      </c>
      <c r="L153" t="s">
        <v>9</v>
      </c>
      <c r="M153" t="s">
        <v>9</v>
      </c>
      <c r="N153" t="s">
        <v>357</v>
      </c>
    </row>
    <row r="154" spans="1:14" x14ac:dyDescent="0.25">
      <c r="A154" t="s">
        <v>12</v>
      </c>
      <c r="B154" t="s">
        <v>190</v>
      </c>
      <c r="C154" t="s">
        <v>191</v>
      </c>
      <c r="D154" t="s">
        <v>281</v>
      </c>
      <c r="E154" t="s">
        <v>168</v>
      </c>
      <c r="F154" t="s">
        <v>274</v>
      </c>
      <c r="G154" t="s">
        <v>9</v>
      </c>
      <c r="H154" s="1">
        <v>440</v>
      </c>
      <c r="I154" s="1">
        <v>440</v>
      </c>
      <c r="J154" s="1">
        <v>9.9841879376553005E-2</v>
      </c>
      <c r="K154" s="1">
        <v>9.9841879376553005E-2</v>
      </c>
      <c r="L154" t="s">
        <v>9</v>
      </c>
      <c r="M154" t="s">
        <v>9</v>
      </c>
      <c r="N154" t="s">
        <v>357</v>
      </c>
    </row>
    <row r="155" spans="1:14" x14ac:dyDescent="0.25">
      <c r="A155" t="s">
        <v>12</v>
      </c>
      <c r="B155" t="s">
        <v>190</v>
      </c>
      <c r="C155" t="s">
        <v>191</v>
      </c>
      <c r="D155" t="s">
        <v>281</v>
      </c>
      <c r="E155" t="s">
        <v>353</v>
      </c>
      <c r="F155" t="s">
        <v>15</v>
      </c>
      <c r="G155" t="s">
        <v>9</v>
      </c>
      <c r="H155" s="1">
        <v>595</v>
      </c>
      <c r="I155" s="1">
        <v>595</v>
      </c>
      <c r="J155" s="1">
        <v>0.133662256111236</v>
      </c>
      <c r="K155" s="1">
        <v>0.133662256111236</v>
      </c>
      <c r="L155" t="s">
        <v>9</v>
      </c>
      <c r="M155" t="s">
        <v>9</v>
      </c>
      <c r="N155" t="s">
        <v>357</v>
      </c>
    </row>
    <row r="156" spans="1:14" x14ac:dyDescent="0.25">
      <c r="A156" t="s">
        <v>12</v>
      </c>
      <c r="B156" t="s">
        <v>190</v>
      </c>
      <c r="C156" t="s">
        <v>191</v>
      </c>
      <c r="D156" t="s">
        <v>281</v>
      </c>
      <c r="E156" t="s">
        <v>168</v>
      </c>
      <c r="F156" t="s">
        <v>273</v>
      </c>
      <c r="G156" t="s">
        <v>9</v>
      </c>
      <c r="H156" s="1">
        <v>1030</v>
      </c>
      <c r="I156" s="1">
        <v>1030</v>
      </c>
      <c r="J156" s="1">
        <v>0.23288908967698199</v>
      </c>
      <c r="K156" s="1">
        <v>0.23288908967698199</v>
      </c>
      <c r="L156" t="s">
        <v>9</v>
      </c>
      <c r="M156" t="s">
        <v>9</v>
      </c>
      <c r="N156" t="s">
        <v>357</v>
      </c>
    </row>
    <row r="157" spans="1:14" x14ac:dyDescent="0.25">
      <c r="A157" t="s">
        <v>12</v>
      </c>
      <c r="B157" t="s">
        <v>190</v>
      </c>
      <c r="C157" t="s">
        <v>191</v>
      </c>
      <c r="D157" t="s">
        <v>281</v>
      </c>
      <c r="E157" t="s">
        <v>242</v>
      </c>
      <c r="F157" t="s">
        <v>237</v>
      </c>
      <c r="G157" t="s">
        <v>9</v>
      </c>
      <c r="H157" s="1">
        <v>115</v>
      </c>
      <c r="I157" s="1">
        <v>115</v>
      </c>
      <c r="J157" s="1">
        <v>2.58775877587759E-2</v>
      </c>
      <c r="K157" s="1">
        <v>2.58775877587759E-2</v>
      </c>
      <c r="L157" t="s">
        <v>9</v>
      </c>
      <c r="M157" t="s">
        <v>9</v>
      </c>
      <c r="N157" t="s">
        <v>357</v>
      </c>
    </row>
    <row r="158" spans="1:14" x14ac:dyDescent="0.25">
      <c r="A158" t="s">
        <v>12</v>
      </c>
      <c r="B158" t="s">
        <v>190</v>
      </c>
      <c r="C158" t="s">
        <v>191</v>
      </c>
      <c r="D158" t="s">
        <v>281</v>
      </c>
      <c r="E158" t="s">
        <v>242</v>
      </c>
      <c r="F158" t="s">
        <v>234</v>
      </c>
      <c r="G158" t="s">
        <v>9</v>
      </c>
      <c r="H158" s="1">
        <v>965</v>
      </c>
      <c r="I158" s="1">
        <v>965</v>
      </c>
      <c r="J158" s="1">
        <v>0.21714671467146701</v>
      </c>
      <c r="K158" s="1">
        <v>0.21714671467146701</v>
      </c>
      <c r="L158" t="s">
        <v>9</v>
      </c>
      <c r="M158" t="s">
        <v>9</v>
      </c>
      <c r="N158" t="s">
        <v>357</v>
      </c>
    </row>
    <row r="159" spans="1:14" x14ac:dyDescent="0.25">
      <c r="A159" t="s">
        <v>12</v>
      </c>
      <c r="B159" t="s">
        <v>190</v>
      </c>
      <c r="C159" t="s">
        <v>191</v>
      </c>
      <c r="D159" t="s">
        <v>281</v>
      </c>
      <c r="E159" t="s">
        <v>180</v>
      </c>
      <c r="F159" t="s">
        <v>218</v>
      </c>
      <c r="G159" t="s">
        <v>215</v>
      </c>
      <c r="H159" s="1">
        <v>2110</v>
      </c>
      <c r="I159" s="1">
        <v>2110</v>
      </c>
      <c r="J159" s="1">
        <v>0.47511821661787901</v>
      </c>
      <c r="K159" s="1">
        <v>0.47511821661787901</v>
      </c>
      <c r="L159" t="s">
        <v>9</v>
      </c>
      <c r="M159" t="s">
        <v>9</v>
      </c>
      <c r="N159" t="s">
        <v>357</v>
      </c>
    </row>
    <row r="160" spans="1:14" x14ac:dyDescent="0.25">
      <c r="A160" t="s">
        <v>12</v>
      </c>
      <c r="B160" t="s">
        <v>190</v>
      </c>
      <c r="C160" t="s">
        <v>191</v>
      </c>
      <c r="D160" t="s">
        <v>281</v>
      </c>
      <c r="E160" t="s">
        <v>180</v>
      </c>
      <c r="F160" t="s">
        <v>219</v>
      </c>
      <c r="G160" t="s">
        <v>216</v>
      </c>
      <c r="H160" s="1">
        <v>210</v>
      </c>
      <c r="I160">
        <v>210</v>
      </c>
      <c r="J160">
        <v>4.7511821661787898E-2</v>
      </c>
      <c r="K160">
        <v>4.7511821661787898E-2</v>
      </c>
      <c r="L160" t="s">
        <v>9</v>
      </c>
      <c r="M160" t="s">
        <v>9</v>
      </c>
      <c r="N160" t="s">
        <v>357</v>
      </c>
    </row>
    <row r="161" spans="1:14" x14ac:dyDescent="0.25">
      <c r="A161" t="s">
        <v>12</v>
      </c>
      <c r="B161" t="s">
        <v>190</v>
      </c>
      <c r="C161" t="s">
        <v>191</v>
      </c>
      <c r="D161" t="s">
        <v>281</v>
      </c>
      <c r="E161" t="s">
        <v>257</v>
      </c>
      <c r="F161" t="s">
        <v>262</v>
      </c>
      <c r="G161" t="s">
        <v>9</v>
      </c>
      <c r="H161" s="1">
        <v>135</v>
      </c>
      <c r="I161" s="1">
        <v>135</v>
      </c>
      <c r="J161" s="1">
        <v>3.06330837304289E-2</v>
      </c>
      <c r="K161" s="1">
        <v>3.06330837304289E-2</v>
      </c>
      <c r="L161" t="s">
        <v>9</v>
      </c>
      <c r="M161" t="s">
        <v>9</v>
      </c>
      <c r="N161" t="s">
        <v>357</v>
      </c>
    </row>
    <row r="162" spans="1:14" x14ac:dyDescent="0.25">
      <c r="A162" t="s">
        <v>12</v>
      </c>
      <c r="B162" t="s">
        <v>190</v>
      </c>
      <c r="C162" t="s">
        <v>191</v>
      </c>
      <c r="D162" t="s">
        <v>281</v>
      </c>
      <c r="E162" t="s">
        <v>257</v>
      </c>
      <c r="F162" t="s">
        <v>340</v>
      </c>
      <c r="G162" t="s">
        <v>9</v>
      </c>
      <c r="H162" s="1">
        <v>205</v>
      </c>
      <c r="I162" s="1">
        <v>205</v>
      </c>
      <c r="J162" s="1">
        <v>4.6743816655321097E-2</v>
      </c>
      <c r="K162" s="1">
        <v>4.6743816655321097E-2</v>
      </c>
      <c r="L162" t="s">
        <v>9</v>
      </c>
      <c r="M162" t="s">
        <v>9</v>
      </c>
      <c r="N162" t="s">
        <v>357</v>
      </c>
    </row>
    <row r="163" spans="1:14" x14ac:dyDescent="0.25">
      <c r="A163" t="s">
        <v>12</v>
      </c>
      <c r="B163" t="s">
        <v>190</v>
      </c>
      <c r="C163" t="s">
        <v>191</v>
      </c>
      <c r="D163" t="s">
        <v>281</v>
      </c>
      <c r="E163" t="s">
        <v>166</v>
      </c>
      <c r="F163" t="s">
        <v>167</v>
      </c>
      <c r="G163" t="s">
        <v>9</v>
      </c>
      <c r="H163" s="1">
        <v>80</v>
      </c>
      <c r="I163" s="1">
        <v>80</v>
      </c>
      <c r="J163" s="1">
        <v>1.8034265103697E-2</v>
      </c>
      <c r="K163" s="1">
        <v>1.8034265103697E-2</v>
      </c>
      <c r="L163" t="s">
        <v>9</v>
      </c>
      <c r="M163" t="s">
        <v>9</v>
      </c>
      <c r="N163" t="s">
        <v>357</v>
      </c>
    </row>
    <row r="164" spans="1:14" x14ac:dyDescent="0.25">
      <c r="A164" t="s">
        <v>12</v>
      </c>
      <c r="B164" t="s">
        <v>190</v>
      </c>
      <c r="C164" t="s">
        <v>191</v>
      </c>
      <c r="D164" t="s">
        <v>281</v>
      </c>
      <c r="E164" t="s">
        <v>168</v>
      </c>
      <c r="F164" t="s">
        <v>248</v>
      </c>
      <c r="G164" t="s">
        <v>9</v>
      </c>
      <c r="H164" s="1">
        <v>-1</v>
      </c>
      <c r="I164" s="1">
        <v>0</v>
      </c>
      <c r="J164" s="1">
        <v>-0.01</v>
      </c>
      <c r="K164" s="1">
        <v>0</v>
      </c>
      <c r="L164" t="s">
        <v>9</v>
      </c>
      <c r="M164" t="s">
        <v>9</v>
      </c>
      <c r="N164" t="s">
        <v>357</v>
      </c>
    </row>
    <row r="165" spans="1:14" x14ac:dyDescent="0.25">
      <c r="A165" t="s">
        <v>12</v>
      </c>
      <c r="B165" t="s">
        <v>190</v>
      </c>
      <c r="C165" t="s">
        <v>191</v>
      </c>
      <c r="D165" t="s">
        <v>281</v>
      </c>
      <c r="E165" t="s">
        <v>166</v>
      </c>
      <c r="F165" t="s">
        <v>252</v>
      </c>
      <c r="G165" t="s">
        <v>9</v>
      </c>
      <c r="H165" s="1">
        <v>95</v>
      </c>
      <c r="I165" s="1">
        <v>95</v>
      </c>
      <c r="J165" s="1">
        <v>2.16411181244364E-2</v>
      </c>
      <c r="K165" s="1">
        <v>2.16411181244364E-2</v>
      </c>
      <c r="L165" t="s">
        <v>9</v>
      </c>
      <c r="M165" t="s">
        <v>9</v>
      </c>
      <c r="N165" t="s">
        <v>357</v>
      </c>
    </row>
    <row r="166" spans="1:14" x14ac:dyDescent="0.25">
      <c r="A166" t="s">
        <v>12</v>
      </c>
      <c r="B166" t="s">
        <v>190</v>
      </c>
      <c r="C166" t="s">
        <v>191</v>
      </c>
      <c r="D166" t="s">
        <v>281</v>
      </c>
      <c r="E166" t="s">
        <v>229</v>
      </c>
      <c r="F166" t="s">
        <v>248</v>
      </c>
      <c r="G166" t="s">
        <v>9</v>
      </c>
      <c r="H166" s="1">
        <v>1695</v>
      </c>
      <c r="I166" s="1">
        <v>1695</v>
      </c>
      <c r="J166" s="1">
        <v>0.38141314131413101</v>
      </c>
      <c r="K166" s="1">
        <v>0.38141314131413101</v>
      </c>
      <c r="L166" t="s">
        <v>9</v>
      </c>
      <c r="M166" t="s">
        <v>9</v>
      </c>
      <c r="N166" t="s">
        <v>357</v>
      </c>
    </row>
    <row r="167" spans="1:14" x14ac:dyDescent="0.25">
      <c r="A167" t="s">
        <v>12</v>
      </c>
      <c r="B167" t="s">
        <v>190</v>
      </c>
      <c r="C167" t="s">
        <v>191</v>
      </c>
      <c r="D167" t="s">
        <v>281</v>
      </c>
      <c r="E167" t="s">
        <v>242</v>
      </c>
      <c r="F167" t="s">
        <v>238</v>
      </c>
      <c r="G167" t="s">
        <v>9</v>
      </c>
      <c r="H167" s="1">
        <v>25</v>
      </c>
      <c r="I167" s="1">
        <v>25</v>
      </c>
      <c r="J167" s="1">
        <v>5.1755175517551799E-3</v>
      </c>
      <c r="K167" s="1">
        <v>5.1755175517551799E-3</v>
      </c>
      <c r="L167" t="s">
        <v>9</v>
      </c>
      <c r="M167" t="s">
        <v>9</v>
      </c>
      <c r="N167" t="s">
        <v>357</v>
      </c>
    </row>
    <row r="168" spans="1:14" x14ac:dyDescent="0.25">
      <c r="A168" t="s">
        <v>12</v>
      </c>
      <c r="B168" t="s">
        <v>190</v>
      </c>
      <c r="C168" t="s">
        <v>191</v>
      </c>
      <c r="D168" t="s">
        <v>281</v>
      </c>
      <c r="E168" t="s">
        <v>242</v>
      </c>
      <c r="F168" t="s">
        <v>236</v>
      </c>
      <c r="G168" t="s">
        <v>9</v>
      </c>
      <c r="H168" s="1">
        <v>30</v>
      </c>
      <c r="I168" s="1">
        <v>30</v>
      </c>
      <c r="J168" s="1">
        <v>6.7506750675067496E-3</v>
      </c>
      <c r="K168" s="1">
        <v>6.7506750675067496E-3</v>
      </c>
      <c r="L168" t="s">
        <v>9</v>
      </c>
      <c r="M168" t="s">
        <v>9</v>
      </c>
      <c r="N168" t="s">
        <v>357</v>
      </c>
    </row>
    <row r="169" spans="1:14" x14ac:dyDescent="0.25">
      <c r="A169" t="s">
        <v>12</v>
      </c>
      <c r="B169" t="s">
        <v>190</v>
      </c>
      <c r="C169" t="s">
        <v>191</v>
      </c>
      <c r="D169" t="s">
        <v>281</v>
      </c>
      <c r="E169" t="s">
        <v>353</v>
      </c>
      <c r="F169" t="s">
        <v>228</v>
      </c>
      <c r="G169" t="s">
        <v>9</v>
      </c>
      <c r="H169" s="1">
        <v>2350</v>
      </c>
      <c r="I169" s="1">
        <v>2350</v>
      </c>
      <c r="J169" s="1">
        <v>0.52747252747252704</v>
      </c>
      <c r="K169" s="1">
        <v>0.52747252747252704</v>
      </c>
      <c r="L169" t="s">
        <v>9</v>
      </c>
      <c r="M169" t="s">
        <v>9</v>
      </c>
      <c r="N169" t="s">
        <v>357</v>
      </c>
    </row>
    <row r="170" spans="1:14" x14ac:dyDescent="0.25">
      <c r="A170" t="s">
        <v>12</v>
      </c>
      <c r="B170" t="s">
        <v>190</v>
      </c>
      <c r="C170" t="s">
        <v>191</v>
      </c>
      <c r="D170" t="s">
        <v>281</v>
      </c>
      <c r="E170" t="s">
        <v>242</v>
      </c>
      <c r="F170" t="s">
        <v>235</v>
      </c>
      <c r="G170" t="s">
        <v>9</v>
      </c>
      <c r="H170" s="1">
        <v>300</v>
      </c>
      <c r="I170" s="1">
        <v>300</v>
      </c>
      <c r="J170" s="1">
        <v>6.7281728172817301E-2</v>
      </c>
      <c r="K170" s="1">
        <v>6.7281728172817301E-2</v>
      </c>
      <c r="L170" t="s">
        <v>9</v>
      </c>
      <c r="M170" t="s">
        <v>9</v>
      </c>
      <c r="N170" t="s">
        <v>357</v>
      </c>
    </row>
    <row r="171" spans="1:14" x14ac:dyDescent="0.25">
      <c r="A171" t="s">
        <v>12</v>
      </c>
      <c r="B171" t="s">
        <v>190</v>
      </c>
      <c r="C171" t="s">
        <v>191</v>
      </c>
      <c r="D171" t="s">
        <v>281</v>
      </c>
      <c r="E171" t="s">
        <v>353</v>
      </c>
      <c r="F171" t="s">
        <v>14</v>
      </c>
      <c r="G171" t="s">
        <v>9</v>
      </c>
      <c r="H171" s="1">
        <v>935</v>
      </c>
      <c r="I171" s="1">
        <v>935</v>
      </c>
      <c r="J171" s="1">
        <v>0.21013680197353701</v>
      </c>
      <c r="K171" s="1">
        <v>0.21013680197353701</v>
      </c>
      <c r="L171" t="s">
        <v>9</v>
      </c>
      <c r="M171" t="s">
        <v>9</v>
      </c>
      <c r="N171" t="s">
        <v>357</v>
      </c>
    </row>
    <row r="172" spans="1:14" x14ac:dyDescent="0.25">
      <c r="A172" t="s">
        <v>12</v>
      </c>
      <c r="B172" t="s">
        <v>190</v>
      </c>
      <c r="C172" t="s">
        <v>191</v>
      </c>
      <c r="D172" t="s">
        <v>281</v>
      </c>
      <c r="E172" t="s">
        <v>257</v>
      </c>
      <c r="F172" t="s">
        <v>259</v>
      </c>
      <c r="G172" t="s">
        <v>9</v>
      </c>
      <c r="H172" s="1">
        <v>1380</v>
      </c>
      <c r="I172" s="1">
        <v>1380</v>
      </c>
      <c r="J172" s="1">
        <v>0.31313818924438402</v>
      </c>
      <c r="K172" s="1">
        <v>0.31313818924438402</v>
      </c>
      <c r="L172" t="s">
        <v>9</v>
      </c>
      <c r="M172" t="s">
        <v>9</v>
      </c>
      <c r="N172" t="s">
        <v>357</v>
      </c>
    </row>
    <row r="173" spans="1:14" x14ac:dyDescent="0.25">
      <c r="A173" t="s">
        <v>12</v>
      </c>
      <c r="B173" t="s">
        <v>190</v>
      </c>
      <c r="C173" t="s">
        <v>191</v>
      </c>
      <c r="D173" t="s">
        <v>281</v>
      </c>
      <c r="E173" t="s">
        <v>257</v>
      </c>
      <c r="F173" t="s">
        <v>260</v>
      </c>
      <c r="G173" t="s">
        <v>9</v>
      </c>
      <c r="H173" s="1">
        <v>1240</v>
      </c>
      <c r="I173" s="1">
        <v>1240</v>
      </c>
      <c r="J173" s="1">
        <v>0.2809167233946</v>
      </c>
      <c r="K173" s="1">
        <v>0.2809167233946</v>
      </c>
      <c r="L173" t="s">
        <v>9</v>
      </c>
      <c r="M173" t="s">
        <v>9</v>
      </c>
      <c r="N173" t="s">
        <v>357</v>
      </c>
    </row>
    <row r="174" spans="1:14" x14ac:dyDescent="0.25">
      <c r="A174" t="s">
        <v>12</v>
      </c>
      <c r="B174" t="s">
        <v>190</v>
      </c>
      <c r="C174" t="s">
        <v>191</v>
      </c>
      <c r="D174" t="s">
        <v>281</v>
      </c>
      <c r="E174" t="s">
        <v>166</v>
      </c>
      <c r="F174" t="s">
        <v>254</v>
      </c>
      <c r="G174" t="s">
        <v>9</v>
      </c>
      <c r="H174" s="1">
        <v>305</v>
      </c>
      <c r="I174" s="1">
        <v>305</v>
      </c>
      <c r="J174" s="1">
        <v>6.8304779080252495E-2</v>
      </c>
      <c r="K174" s="1">
        <v>6.8304779080252495E-2</v>
      </c>
      <c r="L174" t="s">
        <v>9</v>
      </c>
      <c r="M174" t="s">
        <v>9</v>
      </c>
      <c r="N174" t="s">
        <v>357</v>
      </c>
    </row>
    <row r="175" spans="1:14" x14ac:dyDescent="0.25">
      <c r="A175" t="s">
        <v>12</v>
      </c>
      <c r="B175" t="s">
        <v>190</v>
      </c>
      <c r="C175" t="s">
        <v>191</v>
      </c>
      <c r="D175" t="s">
        <v>281</v>
      </c>
      <c r="E175" t="s">
        <v>229</v>
      </c>
      <c r="F175" t="s">
        <v>217</v>
      </c>
      <c r="G175" t="s">
        <v>9</v>
      </c>
      <c r="H175" s="1">
        <v>15</v>
      </c>
      <c r="I175" s="1">
        <v>15</v>
      </c>
      <c r="J175" s="1">
        <v>3.37533753375338E-3</v>
      </c>
      <c r="K175" s="1">
        <v>3.37533753375338E-3</v>
      </c>
      <c r="L175" t="s">
        <v>9</v>
      </c>
      <c r="M175" t="s">
        <v>9</v>
      </c>
      <c r="N175" t="s">
        <v>357</v>
      </c>
    </row>
    <row r="176" spans="1:14" x14ac:dyDescent="0.25">
      <c r="A176" t="s">
        <v>12</v>
      </c>
      <c r="B176" t="s">
        <v>190</v>
      </c>
      <c r="C176" t="s">
        <v>191</v>
      </c>
      <c r="D176" t="s">
        <v>281</v>
      </c>
      <c r="E176" t="s">
        <v>257</v>
      </c>
      <c r="F176" t="s">
        <v>228</v>
      </c>
      <c r="G176" t="s">
        <v>9</v>
      </c>
      <c r="H176" s="1">
        <v>-1</v>
      </c>
      <c r="I176" s="1">
        <v>0</v>
      </c>
      <c r="J176" s="1">
        <v>-0.01</v>
      </c>
      <c r="K176" s="1">
        <v>0</v>
      </c>
      <c r="L176" t="s">
        <v>9</v>
      </c>
      <c r="M176" t="s">
        <v>9</v>
      </c>
      <c r="N176" t="s">
        <v>357</v>
      </c>
    </row>
    <row r="177" spans="1:14" x14ac:dyDescent="0.25">
      <c r="A177" t="s">
        <v>12</v>
      </c>
      <c r="B177" t="s">
        <v>190</v>
      </c>
      <c r="C177" t="s">
        <v>191</v>
      </c>
      <c r="D177" t="s">
        <v>281</v>
      </c>
      <c r="E177" t="s">
        <v>166</v>
      </c>
      <c r="F177" t="s">
        <v>170</v>
      </c>
      <c r="G177" t="s">
        <v>9</v>
      </c>
      <c r="H177" s="1">
        <v>215</v>
      </c>
      <c r="I177" s="1">
        <v>215</v>
      </c>
      <c r="J177" s="1">
        <v>4.8692515779982001E-2</v>
      </c>
      <c r="K177" s="1">
        <v>4.8692515779982001E-2</v>
      </c>
      <c r="L177" t="s">
        <v>9</v>
      </c>
      <c r="M177" t="s">
        <v>9</v>
      </c>
      <c r="N177" t="s">
        <v>357</v>
      </c>
    </row>
    <row r="178" spans="1:14" x14ac:dyDescent="0.25">
      <c r="A178" t="s">
        <v>12</v>
      </c>
      <c r="B178" t="s">
        <v>192</v>
      </c>
      <c r="C178" t="s">
        <v>193</v>
      </c>
      <c r="D178" t="s">
        <v>282</v>
      </c>
      <c r="E178" t="s">
        <v>229</v>
      </c>
      <c r="F178" t="s">
        <v>231</v>
      </c>
      <c r="G178" t="s">
        <v>9</v>
      </c>
      <c r="H178" s="1">
        <v>2845</v>
      </c>
      <c r="I178" s="1">
        <v>2845</v>
      </c>
      <c r="J178" s="1">
        <v>0.66697936210131303</v>
      </c>
      <c r="K178" s="1">
        <v>0.66697936210131303</v>
      </c>
      <c r="L178" t="s">
        <v>9</v>
      </c>
      <c r="M178" t="s">
        <v>9</v>
      </c>
      <c r="N178" t="s">
        <v>357</v>
      </c>
    </row>
    <row r="179" spans="1:14" x14ac:dyDescent="0.25">
      <c r="A179" t="s">
        <v>12</v>
      </c>
      <c r="B179" t="s">
        <v>192</v>
      </c>
      <c r="C179" t="s">
        <v>193</v>
      </c>
      <c r="D179" t="s">
        <v>282</v>
      </c>
      <c r="E179" t="s">
        <v>172</v>
      </c>
      <c r="F179" t="s">
        <v>9</v>
      </c>
      <c r="G179" t="s">
        <v>9</v>
      </c>
      <c r="H179" s="1" t="s">
        <v>9</v>
      </c>
      <c r="I179" s="1" t="s">
        <v>9</v>
      </c>
      <c r="J179" s="1" t="s">
        <v>9</v>
      </c>
      <c r="K179" s="1" t="s">
        <v>9</v>
      </c>
      <c r="L179">
        <v>8.1845400000000001</v>
      </c>
      <c r="M179">
        <v>7</v>
      </c>
      <c r="N179" t="s">
        <v>357</v>
      </c>
    </row>
    <row r="180" spans="1:14" x14ac:dyDescent="0.25">
      <c r="A180" t="s">
        <v>12</v>
      </c>
      <c r="B180" t="s">
        <v>192</v>
      </c>
      <c r="C180" t="s">
        <v>193</v>
      </c>
      <c r="D180" t="s">
        <v>282</v>
      </c>
      <c r="E180" t="s">
        <v>165</v>
      </c>
      <c r="F180" t="s">
        <v>9</v>
      </c>
      <c r="G180" t="s">
        <v>9</v>
      </c>
      <c r="H180" s="1" t="s">
        <v>9</v>
      </c>
      <c r="I180" s="1" t="s">
        <v>9</v>
      </c>
      <c r="J180" s="1" t="s">
        <v>9</v>
      </c>
      <c r="K180" s="1" t="s">
        <v>9</v>
      </c>
      <c r="L180">
        <v>29.027080000000002</v>
      </c>
      <c r="M180">
        <v>29</v>
      </c>
      <c r="N180" t="s">
        <v>357</v>
      </c>
    </row>
    <row r="181" spans="1:14" x14ac:dyDescent="0.25">
      <c r="A181" t="s">
        <v>12</v>
      </c>
      <c r="B181" t="s">
        <v>192</v>
      </c>
      <c r="C181" t="s">
        <v>193</v>
      </c>
      <c r="D181" t="s">
        <v>282</v>
      </c>
      <c r="E181" t="s">
        <v>10</v>
      </c>
      <c r="F181" t="s">
        <v>184</v>
      </c>
      <c r="G181" t="s">
        <v>9</v>
      </c>
      <c r="H181" s="1">
        <v>11</v>
      </c>
      <c r="I181" s="1" t="s">
        <v>9</v>
      </c>
      <c r="J181" s="1" t="s">
        <v>9</v>
      </c>
      <c r="K181" s="1" t="s">
        <v>9</v>
      </c>
      <c r="L181" t="s">
        <v>9</v>
      </c>
      <c r="M181" t="s">
        <v>9</v>
      </c>
      <c r="N181" t="s">
        <v>357</v>
      </c>
    </row>
    <row r="182" spans="1:14" x14ac:dyDescent="0.25">
      <c r="A182" t="s">
        <v>12</v>
      </c>
      <c r="B182" t="s">
        <v>192</v>
      </c>
      <c r="C182" t="s">
        <v>193</v>
      </c>
      <c r="D182" t="s">
        <v>282</v>
      </c>
      <c r="E182" t="s">
        <v>166</v>
      </c>
      <c r="F182" t="s">
        <v>170</v>
      </c>
      <c r="G182" t="s">
        <v>9</v>
      </c>
      <c r="H182" s="1">
        <v>405</v>
      </c>
      <c r="I182" s="1">
        <v>405</v>
      </c>
      <c r="J182" s="1">
        <v>9.5037453183520595E-2</v>
      </c>
      <c r="K182" s="1">
        <v>9.5037453183520595E-2</v>
      </c>
      <c r="L182" t="s">
        <v>9</v>
      </c>
      <c r="M182" t="s">
        <v>9</v>
      </c>
      <c r="N182" t="s">
        <v>357</v>
      </c>
    </row>
    <row r="183" spans="1:14" x14ac:dyDescent="0.25">
      <c r="A183" t="s">
        <v>12</v>
      </c>
      <c r="B183" t="s">
        <v>192</v>
      </c>
      <c r="C183" t="s">
        <v>193</v>
      </c>
      <c r="D183" t="s">
        <v>282</v>
      </c>
      <c r="E183" t="s">
        <v>353</v>
      </c>
      <c r="F183" t="s">
        <v>15</v>
      </c>
      <c r="G183" t="s">
        <v>9</v>
      </c>
      <c r="H183" s="1">
        <v>965</v>
      </c>
      <c r="I183" s="1">
        <v>965</v>
      </c>
      <c r="J183" s="1">
        <v>0.225105189340813</v>
      </c>
      <c r="K183" s="1">
        <v>0.225105189340813</v>
      </c>
      <c r="L183" t="s">
        <v>9</v>
      </c>
      <c r="M183" t="s">
        <v>9</v>
      </c>
      <c r="N183" t="s">
        <v>357</v>
      </c>
    </row>
    <row r="184" spans="1:14" x14ac:dyDescent="0.25">
      <c r="A184" t="s">
        <v>12</v>
      </c>
      <c r="B184" t="s">
        <v>192</v>
      </c>
      <c r="C184" t="s">
        <v>193</v>
      </c>
      <c r="D184" t="s">
        <v>282</v>
      </c>
      <c r="E184" t="s">
        <v>166</v>
      </c>
      <c r="F184" t="s">
        <v>248</v>
      </c>
      <c r="G184" t="s">
        <v>9</v>
      </c>
      <c r="H184" s="1">
        <v>1110</v>
      </c>
      <c r="I184" s="1">
        <v>1110</v>
      </c>
      <c r="J184" s="1">
        <v>0.25983146067415702</v>
      </c>
      <c r="K184" s="1">
        <v>0.25983146067415702</v>
      </c>
      <c r="L184" t="s">
        <v>9</v>
      </c>
      <c r="M184" t="s">
        <v>9</v>
      </c>
      <c r="N184" t="s">
        <v>357</v>
      </c>
    </row>
    <row r="185" spans="1:14" x14ac:dyDescent="0.25">
      <c r="A185" t="s">
        <v>12</v>
      </c>
      <c r="B185" t="s">
        <v>192</v>
      </c>
      <c r="C185" t="s">
        <v>193</v>
      </c>
      <c r="D185" t="s">
        <v>282</v>
      </c>
      <c r="E185" t="s">
        <v>180</v>
      </c>
      <c r="F185" t="s">
        <v>228</v>
      </c>
      <c r="G185" t="s">
        <v>228</v>
      </c>
      <c r="H185" s="1">
        <v>1655</v>
      </c>
      <c r="I185" s="1">
        <v>1655</v>
      </c>
      <c r="J185" s="1">
        <v>0.38764044943820197</v>
      </c>
      <c r="K185" s="1">
        <v>0.38764044943820197</v>
      </c>
      <c r="L185" t="s">
        <v>9</v>
      </c>
      <c r="M185" t="s">
        <v>9</v>
      </c>
      <c r="N185" t="s">
        <v>357</v>
      </c>
    </row>
    <row r="186" spans="1:14" x14ac:dyDescent="0.25">
      <c r="A186" t="s">
        <v>12</v>
      </c>
      <c r="B186" t="s">
        <v>192</v>
      </c>
      <c r="C186" t="s">
        <v>193</v>
      </c>
      <c r="D186" t="s">
        <v>282</v>
      </c>
      <c r="E186" t="s">
        <v>229</v>
      </c>
      <c r="F186" t="s">
        <v>230</v>
      </c>
      <c r="G186" t="s">
        <v>9</v>
      </c>
      <c r="H186" s="1">
        <v>520</v>
      </c>
      <c r="I186" s="1">
        <v>520</v>
      </c>
      <c r="J186" s="1">
        <v>0.12195121951219499</v>
      </c>
      <c r="K186" s="1">
        <v>0.12195121951219499</v>
      </c>
      <c r="L186" t="s">
        <v>9</v>
      </c>
      <c r="M186" t="s">
        <v>9</v>
      </c>
      <c r="N186" t="s">
        <v>357</v>
      </c>
    </row>
    <row r="187" spans="1:14" x14ac:dyDescent="0.25">
      <c r="A187" t="s">
        <v>12</v>
      </c>
      <c r="B187" t="s">
        <v>192</v>
      </c>
      <c r="C187" t="s">
        <v>193</v>
      </c>
      <c r="D187" t="s">
        <v>282</v>
      </c>
      <c r="E187" t="s">
        <v>257</v>
      </c>
      <c r="F187" t="s">
        <v>280</v>
      </c>
      <c r="G187" t="s">
        <v>9</v>
      </c>
      <c r="H187" s="1">
        <v>5</v>
      </c>
      <c r="I187" s="1">
        <v>5</v>
      </c>
      <c r="J187" s="1">
        <v>1.4081201595869499E-3</v>
      </c>
      <c r="K187" s="1">
        <v>1.4081201595869499E-3</v>
      </c>
      <c r="L187" t="s">
        <v>9</v>
      </c>
      <c r="M187" t="s">
        <v>9</v>
      </c>
      <c r="N187" t="s">
        <v>357</v>
      </c>
    </row>
    <row r="188" spans="1:14" x14ac:dyDescent="0.25">
      <c r="A188" t="s">
        <v>12</v>
      </c>
      <c r="B188" t="s">
        <v>192</v>
      </c>
      <c r="C188" t="s">
        <v>193</v>
      </c>
      <c r="D188" t="s">
        <v>282</v>
      </c>
      <c r="E188" t="s">
        <v>232</v>
      </c>
      <c r="F188" t="s">
        <v>9</v>
      </c>
      <c r="G188" t="s">
        <v>9</v>
      </c>
      <c r="H188" s="1">
        <v>4260</v>
      </c>
      <c r="I188" s="1">
        <v>4260</v>
      </c>
      <c r="J188" s="1">
        <v>1</v>
      </c>
      <c r="K188" s="1">
        <v>1</v>
      </c>
      <c r="L188" t="s">
        <v>9</v>
      </c>
      <c r="M188" t="s">
        <v>9</v>
      </c>
      <c r="N188" t="s">
        <v>357</v>
      </c>
    </row>
    <row r="189" spans="1:14" x14ac:dyDescent="0.25">
      <c r="A189" t="s">
        <v>12</v>
      </c>
      <c r="B189" t="s">
        <v>192</v>
      </c>
      <c r="C189" t="s">
        <v>193</v>
      </c>
      <c r="D189" t="s">
        <v>282</v>
      </c>
      <c r="E189" t="s">
        <v>229</v>
      </c>
      <c r="F189" t="s">
        <v>217</v>
      </c>
      <c r="G189" t="s">
        <v>9</v>
      </c>
      <c r="H189">
        <v>10</v>
      </c>
      <c r="I189">
        <v>10</v>
      </c>
      <c r="J189">
        <v>2.3452157598499099E-3</v>
      </c>
      <c r="K189">
        <v>2.3452157598499099E-3</v>
      </c>
      <c r="L189" s="1" t="s">
        <v>9</v>
      </c>
      <c r="M189" s="1" t="s">
        <v>9</v>
      </c>
      <c r="N189" t="s">
        <v>357</v>
      </c>
    </row>
    <row r="190" spans="1:14" x14ac:dyDescent="0.25">
      <c r="A190" t="s">
        <v>12</v>
      </c>
      <c r="B190" t="s">
        <v>192</v>
      </c>
      <c r="C190" t="s">
        <v>193</v>
      </c>
      <c r="D190" t="s">
        <v>282</v>
      </c>
      <c r="E190" t="s">
        <v>166</v>
      </c>
      <c r="F190" t="s">
        <v>169</v>
      </c>
      <c r="G190" t="s">
        <v>9</v>
      </c>
      <c r="H190">
        <v>2215</v>
      </c>
      <c r="I190">
        <v>2215</v>
      </c>
      <c r="J190">
        <v>0.51802434456928803</v>
      </c>
      <c r="K190">
        <v>0.51802434456928803</v>
      </c>
      <c r="L190" s="1" t="s">
        <v>9</v>
      </c>
      <c r="M190" s="1" t="s">
        <v>9</v>
      </c>
      <c r="N190" t="s">
        <v>357</v>
      </c>
    </row>
    <row r="191" spans="1:14" x14ac:dyDescent="0.25">
      <c r="A191" t="s">
        <v>12</v>
      </c>
      <c r="B191" t="s">
        <v>192</v>
      </c>
      <c r="C191" t="s">
        <v>193</v>
      </c>
      <c r="D191" t="s">
        <v>282</v>
      </c>
      <c r="E191" t="s">
        <v>166</v>
      </c>
      <c r="F191" t="s">
        <v>254</v>
      </c>
      <c r="G191" t="s">
        <v>9</v>
      </c>
      <c r="H191" s="1">
        <v>130</v>
      </c>
      <c r="I191">
        <v>130</v>
      </c>
      <c r="J191">
        <v>3.0196629213483098E-2</v>
      </c>
      <c r="K191">
        <v>3.0196629213483098E-2</v>
      </c>
      <c r="L191" t="s">
        <v>9</v>
      </c>
      <c r="M191" t="s">
        <v>9</v>
      </c>
      <c r="N191" t="s">
        <v>357</v>
      </c>
    </row>
    <row r="192" spans="1:14" x14ac:dyDescent="0.25">
      <c r="A192" t="s">
        <v>12</v>
      </c>
      <c r="B192" t="s">
        <v>192</v>
      </c>
      <c r="C192" t="s">
        <v>193</v>
      </c>
      <c r="D192" t="s">
        <v>282</v>
      </c>
      <c r="E192" t="s">
        <v>257</v>
      </c>
      <c r="F192" t="s">
        <v>228</v>
      </c>
      <c r="G192" t="s">
        <v>9</v>
      </c>
      <c r="H192" s="1">
        <v>420</v>
      </c>
      <c r="I192" s="1">
        <v>420</v>
      </c>
      <c r="J192" s="1">
        <v>9.8568411171086598E-2</v>
      </c>
      <c r="K192" s="1">
        <v>9.8568411171086598E-2</v>
      </c>
      <c r="L192" t="s">
        <v>9</v>
      </c>
      <c r="M192" t="s">
        <v>9</v>
      </c>
      <c r="N192" t="s">
        <v>357</v>
      </c>
    </row>
    <row r="193" spans="1:14" x14ac:dyDescent="0.25">
      <c r="A193" t="s">
        <v>12</v>
      </c>
      <c r="B193" t="s">
        <v>192</v>
      </c>
      <c r="C193" t="s">
        <v>193</v>
      </c>
      <c r="D193" t="s">
        <v>282</v>
      </c>
      <c r="E193" t="s">
        <v>166</v>
      </c>
      <c r="F193" t="s">
        <v>171</v>
      </c>
      <c r="G193" t="s">
        <v>9</v>
      </c>
      <c r="H193" s="1">
        <v>50</v>
      </c>
      <c r="I193" s="1">
        <v>50</v>
      </c>
      <c r="J193" s="1">
        <v>1.17041198501873E-2</v>
      </c>
      <c r="K193" s="1">
        <v>1.17041198501873E-2</v>
      </c>
      <c r="L193" t="s">
        <v>9</v>
      </c>
      <c r="M193" t="s">
        <v>9</v>
      </c>
      <c r="N193" t="s">
        <v>357</v>
      </c>
    </row>
    <row r="194" spans="1:14" x14ac:dyDescent="0.25">
      <c r="A194" t="s">
        <v>12</v>
      </c>
      <c r="B194" t="s">
        <v>192</v>
      </c>
      <c r="C194" t="s">
        <v>193</v>
      </c>
      <c r="D194" t="s">
        <v>282</v>
      </c>
      <c r="E194" t="s">
        <v>168</v>
      </c>
      <c r="F194" t="s">
        <v>271</v>
      </c>
      <c r="G194" t="s">
        <v>9</v>
      </c>
      <c r="H194" s="1">
        <v>2150</v>
      </c>
      <c r="I194" s="1">
        <v>2150</v>
      </c>
      <c r="J194" s="1">
        <v>0.50280898876404501</v>
      </c>
      <c r="K194" s="1">
        <v>0.50280898876404501</v>
      </c>
      <c r="L194" t="s">
        <v>9</v>
      </c>
      <c r="M194" t="s">
        <v>9</v>
      </c>
      <c r="N194" t="s">
        <v>357</v>
      </c>
    </row>
    <row r="195" spans="1:14" x14ac:dyDescent="0.25">
      <c r="A195" t="s">
        <v>12</v>
      </c>
      <c r="B195" t="s">
        <v>192</v>
      </c>
      <c r="C195" t="s">
        <v>193</v>
      </c>
      <c r="D195" t="s">
        <v>282</v>
      </c>
      <c r="E195" t="s">
        <v>353</v>
      </c>
      <c r="F195" t="s">
        <v>13</v>
      </c>
      <c r="G195" t="s">
        <v>9</v>
      </c>
      <c r="H195" s="1">
        <v>655</v>
      </c>
      <c r="I195" s="1">
        <v>655</v>
      </c>
      <c r="J195" s="1">
        <v>0.15357643758765799</v>
      </c>
      <c r="K195" s="1">
        <v>0.15357643758765799</v>
      </c>
      <c r="L195" t="s">
        <v>9</v>
      </c>
      <c r="M195" t="s">
        <v>9</v>
      </c>
      <c r="N195" t="s">
        <v>357</v>
      </c>
    </row>
    <row r="196" spans="1:14" x14ac:dyDescent="0.25">
      <c r="A196" t="s">
        <v>12</v>
      </c>
      <c r="B196" t="s">
        <v>192</v>
      </c>
      <c r="C196" t="s">
        <v>193</v>
      </c>
      <c r="D196" t="s">
        <v>282</v>
      </c>
      <c r="E196" t="s">
        <v>166</v>
      </c>
      <c r="F196" t="s">
        <v>253</v>
      </c>
      <c r="G196" t="s">
        <v>9</v>
      </c>
      <c r="H196" s="1">
        <v>170</v>
      </c>
      <c r="I196" s="1">
        <v>170</v>
      </c>
      <c r="J196" s="1">
        <v>3.9794007490636697E-2</v>
      </c>
      <c r="K196" s="1">
        <v>3.9794007490636697E-2</v>
      </c>
      <c r="L196" t="s">
        <v>9</v>
      </c>
      <c r="M196" t="s">
        <v>9</v>
      </c>
      <c r="N196" t="s">
        <v>357</v>
      </c>
    </row>
    <row r="197" spans="1:14" x14ac:dyDescent="0.25">
      <c r="A197" t="s">
        <v>12</v>
      </c>
      <c r="B197" t="s">
        <v>192</v>
      </c>
      <c r="C197" t="s">
        <v>193</v>
      </c>
      <c r="D197" t="s">
        <v>282</v>
      </c>
      <c r="E197" t="s">
        <v>257</v>
      </c>
      <c r="F197" t="s">
        <v>259</v>
      </c>
      <c r="G197" t="s">
        <v>9</v>
      </c>
      <c r="H197" s="1">
        <v>1155</v>
      </c>
      <c r="I197" s="1">
        <v>1155</v>
      </c>
      <c r="J197" s="1">
        <v>0.27059375733395902</v>
      </c>
      <c r="K197" s="1">
        <v>0.27059375733395902</v>
      </c>
      <c r="L197" t="s">
        <v>9</v>
      </c>
      <c r="M197" t="s">
        <v>9</v>
      </c>
      <c r="N197" t="s">
        <v>357</v>
      </c>
    </row>
    <row r="198" spans="1:14" x14ac:dyDescent="0.25">
      <c r="A198" t="s">
        <v>12</v>
      </c>
      <c r="B198" t="s">
        <v>192</v>
      </c>
      <c r="C198" t="s">
        <v>193</v>
      </c>
      <c r="D198" t="s">
        <v>282</v>
      </c>
      <c r="E198" t="s">
        <v>168</v>
      </c>
      <c r="F198" t="s">
        <v>272</v>
      </c>
      <c r="G198" t="s">
        <v>9</v>
      </c>
      <c r="H198" s="1">
        <v>245</v>
      </c>
      <c r="I198" s="1">
        <v>245</v>
      </c>
      <c r="J198" s="1">
        <v>5.6882022471910099E-2</v>
      </c>
      <c r="K198" s="1">
        <v>5.6882022471910099E-2</v>
      </c>
      <c r="L198" t="s">
        <v>9</v>
      </c>
      <c r="M198" t="s">
        <v>9</v>
      </c>
      <c r="N198" t="s">
        <v>357</v>
      </c>
    </row>
    <row r="199" spans="1:14" x14ac:dyDescent="0.25">
      <c r="A199" t="s">
        <v>12</v>
      </c>
      <c r="B199" t="s">
        <v>192</v>
      </c>
      <c r="C199" t="s">
        <v>193</v>
      </c>
      <c r="D199" t="s">
        <v>282</v>
      </c>
      <c r="E199" t="s">
        <v>257</v>
      </c>
      <c r="F199" t="s">
        <v>258</v>
      </c>
      <c r="G199" t="s">
        <v>9</v>
      </c>
      <c r="H199" s="1">
        <v>695</v>
      </c>
      <c r="I199" s="1">
        <v>695</v>
      </c>
      <c r="J199" s="1">
        <v>0.16263787843229299</v>
      </c>
      <c r="K199" s="1">
        <v>0.16263787843229299</v>
      </c>
      <c r="L199" t="s">
        <v>9</v>
      </c>
      <c r="M199" t="s">
        <v>9</v>
      </c>
      <c r="N199" t="s">
        <v>357</v>
      </c>
    </row>
    <row r="200" spans="1:14" x14ac:dyDescent="0.25">
      <c r="A200" t="s">
        <v>12</v>
      </c>
      <c r="B200" t="s">
        <v>192</v>
      </c>
      <c r="C200" t="s">
        <v>193</v>
      </c>
      <c r="D200" t="s">
        <v>282</v>
      </c>
      <c r="E200" t="s">
        <v>353</v>
      </c>
      <c r="F200" t="s">
        <v>16</v>
      </c>
      <c r="G200" t="s">
        <v>9</v>
      </c>
      <c r="H200" s="1">
        <v>105</v>
      </c>
      <c r="I200" s="1">
        <v>105</v>
      </c>
      <c r="J200" s="1">
        <v>2.4310425432445101E-2</v>
      </c>
      <c r="K200" s="1">
        <v>2.4310425432445101E-2</v>
      </c>
      <c r="L200" t="s">
        <v>9</v>
      </c>
      <c r="M200" t="s">
        <v>9</v>
      </c>
      <c r="N200" t="s">
        <v>357</v>
      </c>
    </row>
    <row r="201" spans="1:14" x14ac:dyDescent="0.25">
      <c r="A201" t="s">
        <v>12</v>
      </c>
      <c r="B201" t="s">
        <v>192</v>
      </c>
      <c r="C201" t="s">
        <v>193</v>
      </c>
      <c r="D201" t="s">
        <v>282</v>
      </c>
      <c r="E201" t="s">
        <v>242</v>
      </c>
      <c r="F201" t="s">
        <v>248</v>
      </c>
      <c r="G201" t="s">
        <v>9</v>
      </c>
      <c r="H201" s="1">
        <v>3250</v>
      </c>
      <c r="I201" s="1">
        <v>3250</v>
      </c>
      <c r="J201" s="1">
        <v>0.76212795875322203</v>
      </c>
      <c r="K201" s="1">
        <v>0.76212795875322203</v>
      </c>
      <c r="L201" t="s">
        <v>9</v>
      </c>
      <c r="M201" t="s">
        <v>9</v>
      </c>
      <c r="N201" t="s">
        <v>357</v>
      </c>
    </row>
    <row r="202" spans="1:14" x14ac:dyDescent="0.25">
      <c r="A202" t="s">
        <v>12</v>
      </c>
      <c r="B202" t="s">
        <v>192</v>
      </c>
      <c r="C202" t="s">
        <v>193</v>
      </c>
      <c r="D202" t="s">
        <v>282</v>
      </c>
      <c r="E202" t="s">
        <v>242</v>
      </c>
      <c r="F202" t="s">
        <v>237</v>
      </c>
      <c r="G202" t="s">
        <v>9</v>
      </c>
      <c r="H202" s="1">
        <v>80</v>
      </c>
      <c r="I202" s="1">
        <v>80</v>
      </c>
      <c r="J202" s="1">
        <v>1.8279821888914902E-2</v>
      </c>
      <c r="K202" s="1">
        <v>1.8279821888914902E-2</v>
      </c>
      <c r="L202" t="s">
        <v>9</v>
      </c>
      <c r="M202" t="s">
        <v>9</v>
      </c>
      <c r="N202" t="s">
        <v>357</v>
      </c>
    </row>
    <row r="203" spans="1:14" x14ac:dyDescent="0.25">
      <c r="A203" t="s">
        <v>12</v>
      </c>
      <c r="B203" t="s">
        <v>192</v>
      </c>
      <c r="C203" t="s">
        <v>193</v>
      </c>
      <c r="D203" t="s">
        <v>282</v>
      </c>
      <c r="E203" t="s">
        <v>168</v>
      </c>
      <c r="F203" t="s">
        <v>273</v>
      </c>
      <c r="G203" t="s">
        <v>9</v>
      </c>
      <c r="H203" s="1">
        <v>1480</v>
      </c>
      <c r="I203" s="1">
        <v>1480</v>
      </c>
      <c r="J203" s="1">
        <v>0.34597378277153601</v>
      </c>
      <c r="K203" s="1">
        <v>0.34597378277153601</v>
      </c>
      <c r="L203" t="s">
        <v>9</v>
      </c>
      <c r="M203" t="s">
        <v>9</v>
      </c>
      <c r="N203" t="s">
        <v>357</v>
      </c>
    </row>
    <row r="204" spans="1:14" x14ac:dyDescent="0.25">
      <c r="A204" t="s">
        <v>12</v>
      </c>
      <c r="B204" t="s">
        <v>192</v>
      </c>
      <c r="C204" t="s">
        <v>193</v>
      </c>
      <c r="D204" t="s">
        <v>282</v>
      </c>
      <c r="E204" t="s">
        <v>242</v>
      </c>
      <c r="F204" t="s">
        <v>235</v>
      </c>
      <c r="G204" t="s">
        <v>9</v>
      </c>
      <c r="H204" s="1">
        <v>165</v>
      </c>
      <c r="I204" s="1">
        <v>165</v>
      </c>
      <c r="J204" s="1">
        <v>3.9137567377548602E-2</v>
      </c>
      <c r="K204" s="1">
        <v>3.9137567377548602E-2</v>
      </c>
      <c r="L204" t="s">
        <v>9</v>
      </c>
      <c r="M204" t="s">
        <v>9</v>
      </c>
      <c r="N204" t="s">
        <v>357</v>
      </c>
    </row>
    <row r="205" spans="1:14" x14ac:dyDescent="0.25">
      <c r="A205" t="s">
        <v>12</v>
      </c>
      <c r="B205" t="s">
        <v>192</v>
      </c>
      <c r="C205" t="s">
        <v>193</v>
      </c>
      <c r="D205" t="s">
        <v>282</v>
      </c>
      <c r="E205" t="s">
        <v>180</v>
      </c>
      <c r="F205" t="s">
        <v>219</v>
      </c>
      <c r="G205" t="s">
        <v>216</v>
      </c>
      <c r="H205" s="1">
        <v>205</v>
      </c>
      <c r="I205" s="1">
        <v>205</v>
      </c>
      <c r="J205" s="1">
        <v>4.7752808988764002E-2</v>
      </c>
      <c r="K205" s="1">
        <v>4.7752808988764002E-2</v>
      </c>
      <c r="L205" t="s">
        <v>9</v>
      </c>
      <c r="M205" t="s">
        <v>9</v>
      </c>
      <c r="N205" t="s">
        <v>357</v>
      </c>
    </row>
    <row r="206" spans="1:14" x14ac:dyDescent="0.25">
      <c r="A206" t="s">
        <v>12</v>
      </c>
      <c r="B206" t="s">
        <v>192</v>
      </c>
      <c r="C206" t="s">
        <v>193</v>
      </c>
      <c r="D206" t="s">
        <v>282</v>
      </c>
      <c r="E206" t="s">
        <v>257</v>
      </c>
      <c r="F206" t="s">
        <v>261</v>
      </c>
      <c r="G206" t="s">
        <v>9</v>
      </c>
      <c r="H206" s="1">
        <v>555</v>
      </c>
      <c r="I206" s="1">
        <v>555</v>
      </c>
      <c r="J206" s="1">
        <v>0.12978174137526399</v>
      </c>
      <c r="K206" s="1">
        <v>0.12978174137526399</v>
      </c>
      <c r="L206" t="s">
        <v>9</v>
      </c>
      <c r="M206" t="s">
        <v>9</v>
      </c>
      <c r="N206" t="s">
        <v>357</v>
      </c>
    </row>
    <row r="207" spans="1:14" x14ac:dyDescent="0.25">
      <c r="A207" t="s">
        <v>12</v>
      </c>
      <c r="B207" t="s">
        <v>192</v>
      </c>
      <c r="C207" t="s">
        <v>193</v>
      </c>
      <c r="D207" t="s">
        <v>282</v>
      </c>
      <c r="E207" t="s">
        <v>242</v>
      </c>
      <c r="F207" t="s">
        <v>239</v>
      </c>
      <c r="G207" t="s">
        <v>9</v>
      </c>
      <c r="H207" s="1">
        <v>320</v>
      </c>
      <c r="I207" s="1">
        <v>320</v>
      </c>
      <c r="J207" s="1">
        <v>7.4525427700960906E-2</v>
      </c>
      <c r="K207" s="1">
        <v>7.4525427700960906E-2</v>
      </c>
      <c r="L207" t="s">
        <v>9</v>
      </c>
      <c r="M207" t="s">
        <v>9</v>
      </c>
      <c r="N207" t="s">
        <v>357</v>
      </c>
    </row>
    <row r="208" spans="1:14" x14ac:dyDescent="0.25">
      <c r="A208" t="s">
        <v>12</v>
      </c>
      <c r="B208" t="s">
        <v>192</v>
      </c>
      <c r="C208" t="s">
        <v>193</v>
      </c>
      <c r="D208" t="s">
        <v>282</v>
      </c>
      <c r="E208" t="s">
        <v>353</v>
      </c>
      <c r="F208" t="s">
        <v>228</v>
      </c>
      <c r="G208" t="s">
        <v>9</v>
      </c>
      <c r="H208" s="1">
        <v>1085</v>
      </c>
      <c r="I208" s="1">
        <v>1085</v>
      </c>
      <c r="J208" s="1">
        <v>0.25315568022440399</v>
      </c>
      <c r="K208" s="1">
        <v>0.25315568022440399</v>
      </c>
      <c r="L208" t="s">
        <v>9</v>
      </c>
      <c r="M208" t="s">
        <v>9</v>
      </c>
      <c r="N208" t="s">
        <v>357</v>
      </c>
    </row>
    <row r="209" spans="1:14" x14ac:dyDescent="0.25">
      <c r="A209" t="s">
        <v>12</v>
      </c>
      <c r="B209" t="s">
        <v>192</v>
      </c>
      <c r="C209" t="s">
        <v>193</v>
      </c>
      <c r="D209" t="s">
        <v>282</v>
      </c>
      <c r="E209" t="s">
        <v>242</v>
      </c>
      <c r="F209" t="s">
        <v>236</v>
      </c>
      <c r="G209" t="s">
        <v>9</v>
      </c>
      <c r="H209" s="1">
        <v>25</v>
      </c>
      <c r="I209" s="1">
        <v>25</v>
      </c>
      <c r="J209" s="1">
        <v>6.3276306538551704E-3</v>
      </c>
      <c r="K209" s="1">
        <v>6.3276306538551704E-3</v>
      </c>
      <c r="L209" t="s">
        <v>9</v>
      </c>
      <c r="M209" t="s">
        <v>9</v>
      </c>
      <c r="N209" t="s">
        <v>357</v>
      </c>
    </row>
    <row r="210" spans="1:14" x14ac:dyDescent="0.25">
      <c r="A210" t="s">
        <v>12</v>
      </c>
      <c r="B210" t="s">
        <v>192</v>
      </c>
      <c r="C210" t="s">
        <v>193</v>
      </c>
      <c r="D210" t="s">
        <v>282</v>
      </c>
      <c r="E210" t="s">
        <v>168</v>
      </c>
      <c r="F210" t="s">
        <v>274</v>
      </c>
      <c r="G210" t="s">
        <v>9</v>
      </c>
      <c r="H210" s="1">
        <v>405</v>
      </c>
      <c r="I210" s="1">
        <v>405</v>
      </c>
      <c r="J210" s="1">
        <v>9.4335205992509399E-2</v>
      </c>
      <c r="K210" s="1">
        <v>9.4335205992509399E-2</v>
      </c>
      <c r="L210" t="s">
        <v>9</v>
      </c>
      <c r="M210" t="s">
        <v>9</v>
      </c>
      <c r="N210" t="s">
        <v>357</v>
      </c>
    </row>
    <row r="211" spans="1:14" x14ac:dyDescent="0.25">
      <c r="A211" t="s">
        <v>12</v>
      </c>
      <c r="B211" t="s">
        <v>192</v>
      </c>
      <c r="C211" t="s">
        <v>193</v>
      </c>
      <c r="D211" t="s">
        <v>282</v>
      </c>
      <c r="E211" t="s">
        <v>242</v>
      </c>
      <c r="F211" t="s">
        <v>234</v>
      </c>
      <c r="G211" t="s">
        <v>9</v>
      </c>
      <c r="H211" s="1">
        <v>400</v>
      </c>
      <c r="I211" s="1">
        <v>400</v>
      </c>
      <c r="J211" s="1">
        <v>9.3508319662526401E-2</v>
      </c>
      <c r="K211" s="1">
        <v>9.3508319662526401E-2</v>
      </c>
      <c r="L211" t="s">
        <v>9</v>
      </c>
      <c r="M211" t="s">
        <v>9</v>
      </c>
      <c r="N211" t="s">
        <v>357</v>
      </c>
    </row>
    <row r="212" spans="1:14" x14ac:dyDescent="0.25">
      <c r="A212" t="s">
        <v>12</v>
      </c>
      <c r="B212" t="s">
        <v>192</v>
      </c>
      <c r="C212" t="s">
        <v>193</v>
      </c>
      <c r="D212" t="s">
        <v>282</v>
      </c>
      <c r="E212" t="s">
        <v>166</v>
      </c>
      <c r="F212" t="s">
        <v>167</v>
      </c>
      <c r="G212" t="s">
        <v>9</v>
      </c>
      <c r="H212" s="1">
        <v>100</v>
      </c>
      <c r="I212" s="1">
        <v>100</v>
      </c>
      <c r="J212" s="1">
        <v>2.36423220973783E-2</v>
      </c>
      <c r="K212" s="1">
        <v>2.36423220973783E-2</v>
      </c>
      <c r="L212" t="s">
        <v>9</v>
      </c>
      <c r="M212" t="s">
        <v>9</v>
      </c>
      <c r="N212" t="s">
        <v>357</v>
      </c>
    </row>
    <row r="213" spans="1:14" x14ac:dyDescent="0.25">
      <c r="A213" t="s">
        <v>12</v>
      </c>
      <c r="B213" t="s">
        <v>192</v>
      </c>
      <c r="C213" t="s">
        <v>193</v>
      </c>
      <c r="D213" t="s">
        <v>282</v>
      </c>
      <c r="E213" t="s">
        <v>257</v>
      </c>
      <c r="F213" t="s">
        <v>340</v>
      </c>
      <c r="G213" t="s">
        <v>9</v>
      </c>
      <c r="H213" s="1">
        <v>185</v>
      </c>
      <c r="I213" s="1">
        <v>185</v>
      </c>
      <c r="J213" s="1">
        <v>4.31823515606665E-2</v>
      </c>
      <c r="K213" s="1">
        <v>4.31823515606665E-2</v>
      </c>
      <c r="L213" t="s">
        <v>9</v>
      </c>
      <c r="M213" t="s">
        <v>9</v>
      </c>
      <c r="N213" t="s">
        <v>357</v>
      </c>
    </row>
    <row r="214" spans="1:14" x14ac:dyDescent="0.25">
      <c r="A214" t="s">
        <v>12</v>
      </c>
      <c r="B214" t="s">
        <v>192</v>
      </c>
      <c r="C214" t="s">
        <v>193</v>
      </c>
      <c r="D214" t="s">
        <v>282</v>
      </c>
      <c r="E214" t="s">
        <v>166</v>
      </c>
      <c r="F214" t="s">
        <v>252</v>
      </c>
      <c r="G214" t="s">
        <v>9</v>
      </c>
      <c r="H214" s="1">
        <v>95</v>
      </c>
      <c r="I214" s="1">
        <v>95</v>
      </c>
      <c r="J214" s="1">
        <v>2.1769662921348298E-2</v>
      </c>
      <c r="K214" s="1">
        <v>2.1769662921348298E-2</v>
      </c>
      <c r="L214" t="s">
        <v>9</v>
      </c>
      <c r="M214" t="s">
        <v>9</v>
      </c>
      <c r="N214" t="s">
        <v>357</v>
      </c>
    </row>
    <row r="215" spans="1:14" x14ac:dyDescent="0.25">
      <c r="A215" t="s">
        <v>12</v>
      </c>
      <c r="B215" t="s">
        <v>192</v>
      </c>
      <c r="C215" t="s">
        <v>193</v>
      </c>
      <c r="D215" t="s">
        <v>282</v>
      </c>
      <c r="E215" t="s">
        <v>229</v>
      </c>
      <c r="F215" t="s">
        <v>248</v>
      </c>
      <c r="G215" t="s">
        <v>9</v>
      </c>
      <c r="H215" s="1">
        <v>890</v>
      </c>
      <c r="I215" s="1">
        <v>890</v>
      </c>
      <c r="J215" s="1">
        <v>0.20872420262664201</v>
      </c>
      <c r="K215" s="1">
        <v>0.20872420262664201</v>
      </c>
      <c r="L215" t="s">
        <v>9</v>
      </c>
      <c r="M215" t="s">
        <v>9</v>
      </c>
      <c r="N215" t="s">
        <v>357</v>
      </c>
    </row>
    <row r="216" spans="1:14" x14ac:dyDescent="0.25">
      <c r="A216" t="s">
        <v>12</v>
      </c>
      <c r="B216" t="s">
        <v>192</v>
      </c>
      <c r="C216" t="s">
        <v>193</v>
      </c>
      <c r="D216" t="s">
        <v>282</v>
      </c>
      <c r="E216" t="s">
        <v>242</v>
      </c>
      <c r="F216" t="s">
        <v>238</v>
      </c>
      <c r="G216" t="s">
        <v>9</v>
      </c>
      <c r="H216" s="1">
        <v>25</v>
      </c>
      <c r="I216" s="1">
        <v>25</v>
      </c>
      <c r="J216" s="1">
        <v>6.0932739629716397E-3</v>
      </c>
      <c r="K216" s="1">
        <v>6.0932739629716397E-3</v>
      </c>
      <c r="L216" t="s">
        <v>9</v>
      </c>
      <c r="M216" t="s">
        <v>9</v>
      </c>
      <c r="N216" t="s">
        <v>357</v>
      </c>
    </row>
    <row r="217" spans="1:14" x14ac:dyDescent="0.25">
      <c r="A217" t="s">
        <v>12</v>
      </c>
      <c r="B217" t="s">
        <v>192</v>
      </c>
      <c r="C217" t="s">
        <v>193</v>
      </c>
      <c r="D217" t="s">
        <v>282</v>
      </c>
      <c r="E217" t="s">
        <v>257</v>
      </c>
      <c r="F217" t="s">
        <v>262</v>
      </c>
      <c r="G217" t="s">
        <v>9</v>
      </c>
      <c r="H217" s="1">
        <v>120</v>
      </c>
      <c r="I217" s="1">
        <v>120</v>
      </c>
      <c r="J217" s="1">
        <v>2.8162403191738999E-2</v>
      </c>
      <c r="K217" s="1">
        <v>2.8162403191738999E-2</v>
      </c>
      <c r="L217" t="s">
        <v>9</v>
      </c>
      <c r="M217" t="s">
        <v>9</v>
      </c>
      <c r="N217" t="s">
        <v>357</v>
      </c>
    </row>
    <row r="218" spans="1:14" x14ac:dyDescent="0.25">
      <c r="A218" t="s">
        <v>12</v>
      </c>
      <c r="B218" t="s">
        <v>192</v>
      </c>
      <c r="C218" t="s">
        <v>193</v>
      </c>
      <c r="D218" t="s">
        <v>282</v>
      </c>
      <c r="E218" t="s">
        <v>353</v>
      </c>
      <c r="F218" t="s">
        <v>14</v>
      </c>
      <c r="G218" t="s">
        <v>9</v>
      </c>
      <c r="H218" s="1">
        <v>1470</v>
      </c>
      <c r="I218" s="1">
        <v>1470</v>
      </c>
      <c r="J218" s="1">
        <v>0.34385226741468</v>
      </c>
      <c r="K218" s="1">
        <v>0.34385226741468</v>
      </c>
      <c r="L218" t="s">
        <v>9</v>
      </c>
      <c r="M218" t="s">
        <v>9</v>
      </c>
      <c r="N218" t="s">
        <v>357</v>
      </c>
    </row>
    <row r="219" spans="1:14" x14ac:dyDescent="0.25">
      <c r="A219" t="s">
        <v>12</v>
      </c>
      <c r="B219" t="s">
        <v>192</v>
      </c>
      <c r="C219" t="s">
        <v>193</v>
      </c>
      <c r="D219" t="s">
        <v>282</v>
      </c>
      <c r="E219" t="s">
        <v>180</v>
      </c>
      <c r="F219" t="s">
        <v>218</v>
      </c>
      <c r="G219" t="s">
        <v>215</v>
      </c>
      <c r="H219" s="1">
        <v>2410</v>
      </c>
      <c r="I219" s="1">
        <v>2410</v>
      </c>
      <c r="J219" s="1">
        <v>0.56460674157303403</v>
      </c>
      <c r="K219" s="1">
        <v>0.56460674157303403</v>
      </c>
      <c r="L219" t="s">
        <v>9</v>
      </c>
      <c r="M219" t="s">
        <v>9</v>
      </c>
      <c r="N219" t="s">
        <v>357</v>
      </c>
    </row>
    <row r="220" spans="1:14" x14ac:dyDescent="0.25">
      <c r="A220" t="s">
        <v>12</v>
      </c>
      <c r="B220" t="s">
        <v>192</v>
      </c>
      <c r="C220" t="s">
        <v>193</v>
      </c>
      <c r="D220" t="s">
        <v>282</v>
      </c>
      <c r="E220" t="s">
        <v>168</v>
      </c>
      <c r="F220" t="s">
        <v>248</v>
      </c>
      <c r="G220" t="s">
        <v>9</v>
      </c>
      <c r="H220" s="1">
        <v>-1</v>
      </c>
      <c r="I220" s="1">
        <v>0</v>
      </c>
      <c r="J220" s="1">
        <v>-0.01</v>
      </c>
      <c r="K220" s="1">
        <v>0</v>
      </c>
      <c r="L220" t="s">
        <v>9</v>
      </c>
      <c r="M220" t="s">
        <v>9</v>
      </c>
      <c r="N220" t="s">
        <v>357</v>
      </c>
    </row>
    <row r="221" spans="1:14" x14ac:dyDescent="0.25">
      <c r="A221" t="s">
        <v>12</v>
      </c>
      <c r="B221" t="s">
        <v>192</v>
      </c>
      <c r="C221" t="s">
        <v>193</v>
      </c>
      <c r="D221" t="s">
        <v>282</v>
      </c>
      <c r="E221" t="s">
        <v>257</v>
      </c>
      <c r="F221" t="s">
        <v>260</v>
      </c>
      <c r="G221" t="s">
        <v>9</v>
      </c>
      <c r="H221" s="1">
        <v>1130</v>
      </c>
      <c r="I221" s="1">
        <v>1130</v>
      </c>
      <c r="J221" s="1">
        <v>0.26566533677540499</v>
      </c>
      <c r="K221" s="1">
        <v>0.26566533677540499</v>
      </c>
      <c r="L221" t="s">
        <v>9</v>
      </c>
      <c r="M221" t="s">
        <v>9</v>
      </c>
      <c r="N221" t="s">
        <v>357</v>
      </c>
    </row>
    <row r="222" spans="1:14" x14ac:dyDescent="0.25">
      <c r="A222" t="s">
        <v>12</v>
      </c>
      <c r="B222" t="s">
        <v>194</v>
      </c>
      <c r="C222" t="s">
        <v>195</v>
      </c>
      <c r="D222" t="s">
        <v>283</v>
      </c>
      <c r="E222" t="s">
        <v>172</v>
      </c>
      <c r="F222" t="s">
        <v>9</v>
      </c>
      <c r="G222" t="s">
        <v>9</v>
      </c>
      <c r="H222" s="1" t="s">
        <v>9</v>
      </c>
      <c r="I222" s="1" t="s">
        <v>9</v>
      </c>
      <c r="J222" s="1" t="s">
        <v>9</v>
      </c>
      <c r="K222" s="1" t="s">
        <v>9</v>
      </c>
      <c r="L222">
        <v>9.0489800000000002</v>
      </c>
      <c r="M222">
        <v>10</v>
      </c>
      <c r="N222" t="s">
        <v>357</v>
      </c>
    </row>
    <row r="223" spans="1:14" x14ac:dyDescent="0.25">
      <c r="A223" t="s">
        <v>12</v>
      </c>
      <c r="B223" t="s">
        <v>194</v>
      </c>
      <c r="C223" t="s">
        <v>195</v>
      </c>
      <c r="D223" t="s">
        <v>283</v>
      </c>
      <c r="E223" t="s">
        <v>165</v>
      </c>
      <c r="F223" t="s">
        <v>9</v>
      </c>
      <c r="G223" t="s">
        <v>9</v>
      </c>
      <c r="H223" s="1" t="s">
        <v>9</v>
      </c>
      <c r="I223" s="1" t="s">
        <v>9</v>
      </c>
      <c r="J223" s="1" t="s">
        <v>9</v>
      </c>
      <c r="K223" s="1" t="s">
        <v>9</v>
      </c>
      <c r="L223">
        <v>28.653020000000001</v>
      </c>
      <c r="M223">
        <v>29</v>
      </c>
      <c r="N223" t="s">
        <v>357</v>
      </c>
    </row>
    <row r="224" spans="1:14" x14ac:dyDescent="0.25">
      <c r="A224" t="s">
        <v>12</v>
      </c>
      <c r="B224" t="s">
        <v>194</v>
      </c>
      <c r="C224" t="s">
        <v>195</v>
      </c>
      <c r="D224" t="s">
        <v>283</v>
      </c>
      <c r="E224" t="s">
        <v>166</v>
      </c>
      <c r="F224" t="s">
        <v>169</v>
      </c>
      <c r="G224" t="s">
        <v>9</v>
      </c>
      <c r="H224" s="1">
        <v>1305</v>
      </c>
      <c r="I224" s="1">
        <v>1305</v>
      </c>
      <c r="J224" s="1">
        <v>0.82490518331226304</v>
      </c>
      <c r="K224" s="1">
        <v>0.82490518331226304</v>
      </c>
      <c r="L224" t="s">
        <v>9</v>
      </c>
      <c r="M224" t="s">
        <v>9</v>
      </c>
      <c r="N224" t="s">
        <v>357</v>
      </c>
    </row>
    <row r="225" spans="1:14" x14ac:dyDescent="0.25">
      <c r="A225" t="s">
        <v>12</v>
      </c>
      <c r="B225" t="s">
        <v>194</v>
      </c>
      <c r="C225" t="s">
        <v>195</v>
      </c>
      <c r="D225" t="s">
        <v>283</v>
      </c>
      <c r="E225" t="s">
        <v>353</v>
      </c>
      <c r="F225" t="s">
        <v>16</v>
      </c>
      <c r="G225" t="s">
        <v>9</v>
      </c>
      <c r="H225" s="1">
        <v>60</v>
      </c>
      <c r="I225" s="1">
        <v>60</v>
      </c>
      <c r="J225" s="1">
        <v>3.8212435233160598E-2</v>
      </c>
      <c r="K225" s="1">
        <v>3.8212435233160598E-2</v>
      </c>
      <c r="L225" t="s">
        <v>9</v>
      </c>
      <c r="M225" t="s">
        <v>9</v>
      </c>
      <c r="N225" t="s">
        <v>357</v>
      </c>
    </row>
    <row r="226" spans="1:14" x14ac:dyDescent="0.25">
      <c r="A226" t="s">
        <v>12</v>
      </c>
      <c r="B226" t="s">
        <v>194</v>
      </c>
      <c r="C226" t="s">
        <v>195</v>
      </c>
      <c r="D226" t="s">
        <v>283</v>
      </c>
      <c r="E226" t="s">
        <v>166</v>
      </c>
      <c r="F226" t="s">
        <v>254</v>
      </c>
      <c r="G226" t="s">
        <v>9</v>
      </c>
      <c r="H226" s="1">
        <v>65</v>
      </c>
      <c r="I226" s="1">
        <v>65</v>
      </c>
      <c r="J226" s="1">
        <v>4.0455120101137797E-2</v>
      </c>
      <c r="K226" s="1">
        <v>4.0455120101137797E-2</v>
      </c>
      <c r="L226" t="s">
        <v>9</v>
      </c>
      <c r="M226" t="s">
        <v>9</v>
      </c>
      <c r="N226" t="s">
        <v>357</v>
      </c>
    </row>
    <row r="227" spans="1:14" x14ac:dyDescent="0.25">
      <c r="A227" t="s">
        <v>12</v>
      </c>
      <c r="B227" t="s">
        <v>194</v>
      </c>
      <c r="C227" t="s">
        <v>195</v>
      </c>
      <c r="D227" t="s">
        <v>283</v>
      </c>
      <c r="E227" t="s">
        <v>257</v>
      </c>
      <c r="F227" t="s">
        <v>280</v>
      </c>
      <c r="G227" t="s">
        <v>9</v>
      </c>
      <c r="H227" s="1">
        <v>-1</v>
      </c>
      <c r="I227" s="1">
        <v>0</v>
      </c>
      <c r="J227" s="1">
        <v>-0.01</v>
      </c>
      <c r="K227" s="1">
        <v>0</v>
      </c>
      <c r="L227" t="s">
        <v>9</v>
      </c>
      <c r="M227" t="s">
        <v>9</v>
      </c>
      <c r="N227" t="s">
        <v>357</v>
      </c>
    </row>
    <row r="228" spans="1:14" x14ac:dyDescent="0.25">
      <c r="A228" t="s">
        <v>12</v>
      </c>
      <c r="B228" t="s">
        <v>194</v>
      </c>
      <c r="C228" t="s">
        <v>195</v>
      </c>
      <c r="D228" t="s">
        <v>283</v>
      </c>
      <c r="E228" t="s">
        <v>353</v>
      </c>
      <c r="F228" t="s">
        <v>15</v>
      </c>
      <c r="G228" t="s">
        <v>9</v>
      </c>
      <c r="H228" s="1">
        <v>405</v>
      </c>
      <c r="I228" s="1">
        <v>405</v>
      </c>
      <c r="J228" s="1">
        <v>0.26360103626942999</v>
      </c>
      <c r="K228" s="1">
        <v>0.26360103626942999</v>
      </c>
      <c r="L228" t="s">
        <v>9</v>
      </c>
      <c r="M228" t="s">
        <v>9</v>
      </c>
      <c r="N228" t="s">
        <v>357</v>
      </c>
    </row>
    <row r="229" spans="1:14" x14ac:dyDescent="0.25">
      <c r="A229" t="s">
        <v>12</v>
      </c>
      <c r="B229" t="s">
        <v>194</v>
      </c>
      <c r="C229" t="s">
        <v>195</v>
      </c>
      <c r="D229" t="s">
        <v>283</v>
      </c>
      <c r="E229" t="s">
        <v>166</v>
      </c>
      <c r="F229" t="s">
        <v>171</v>
      </c>
      <c r="G229" t="s">
        <v>9</v>
      </c>
      <c r="H229" s="1">
        <v>10</v>
      </c>
      <c r="I229" s="1">
        <v>10</v>
      </c>
      <c r="J229" s="1">
        <v>5.0568900126422298E-3</v>
      </c>
      <c r="K229" s="1">
        <v>5.0568900126422298E-3</v>
      </c>
      <c r="L229" t="s">
        <v>9</v>
      </c>
      <c r="M229" t="s">
        <v>9</v>
      </c>
      <c r="N229" t="s">
        <v>357</v>
      </c>
    </row>
    <row r="230" spans="1:14" x14ac:dyDescent="0.25">
      <c r="A230" t="s">
        <v>12</v>
      </c>
      <c r="B230" t="s">
        <v>194</v>
      </c>
      <c r="C230" t="s">
        <v>195</v>
      </c>
      <c r="D230" t="s">
        <v>283</v>
      </c>
      <c r="E230" t="s">
        <v>229</v>
      </c>
      <c r="F230" t="s">
        <v>217</v>
      </c>
      <c r="G230" t="s">
        <v>9</v>
      </c>
      <c r="H230" s="1">
        <v>190</v>
      </c>
      <c r="I230" s="1">
        <v>190</v>
      </c>
      <c r="J230" s="1">
        <v>0.12314635718891</v>
      </c>
      <c r="K230" s="1">
        <v>0.12314635718891</v>
      </c>
      <c r="L230" t="s">
        <v>9</v>
      </c>
      <c r="M230" t="s">
        <v>9</v>
      </c>
      <c r="N230" t="s">
        <v>357</v>
      </c>
    </row>
    <row r="231" spans="1:14" x14ac:dyDescent="0.25">
      <c r="A231" t="s">
        <v>12</v>
      </c>
      <c r="B231" t="s">
        <v>194</v>
      </c>
      <c r="C231" t="s">
        <v>195</v>
      </c>
      <c r="D231" t="s">
        <v>283</v>
      </c>
      <c r="E231" t="s">
        <v>168</v>
      </c>
      <c r="F231" t="s">
        <v>274</v>
      </c>
      <c r="G231" t="s">
        <v>9</v>
      </c>
      <c r="H231" s="1">
        <v>130</v>
      </c>
      <c r="I231" s="1">
        <v>130</v>
      </c>
      <c r="J231" s="1">
        <v>8.1632653061224497E-2</v>
      </c>
      <c r="K231" s="1">
        <v>8.1632653061224497E-2</v>
      </c>
      <c r="L231" t="s">
        <v>9</v>
      </c>
      <c r="M231" t="s">
        <v>9</v>
      </c>
      <c r="N231" t="s">
        <v>357</v>
      </c>
    </row>
    <row r="232" spans="1:14" x14ac:dyDescent="0.25">
      <c r="A232" t="s">
        <v>12</v>
      </c>
      <c r="B232" t="s">
        <v>194</v>
      </c>
      <c r="C232" t="s">
        <v>195</v>
      </c>
      <c r="D232" t="s">
        <v>283</v>
      </c>
      <c r="E232" t="s">
        <v>180</v>
      </c>
      <c r="F232" t="s">
        <v>228</v>
      </c>
      <c r="G232" t="s">
        <v>228</v>
      </c>
      <c r="H232" s="1">
        <v>-1</v>
      </c>
      <c r="I232" s="1">
        <v>0</v>
      </c>
      <c r="J232" s="1">
        <v>-0.01</v>
      </c>
      <c r="K232" s="1">
        <v>0</v>
      </c>
      <c r="L232" t="s">
        <v>9</v>
      </c>
      <c r="M232" t="s">
        <v>9</v>
      </c>
      <c r="N232" t="s">
        <v>357</v>
      </c>
    </row>
    <row r="233" spans="1:14" x14ac:dyDescent="0.25">
      <c r="A233" t="s">
        <v>12</v>
      </c>
      <c r="B233" t="s">
        <v>194</v>
      </c>
      <c r="C233" t="s">
        <v>195</v>
      </c>
      <c r="D233" t="s">
        <v>283</v>
      </c>
      <c r="E233" t="s">
        <v>257</v>
      </c>
      <c r="F233" t="s">
        <v>258</v>
      </c>
      <c r="G233" t="s">
        <v>9</v>
      </c>
      <c r="H233" s="1">
        <v>290</v>
      </c>
      <c r="I233" s="1">
        <v>290</v>
      </c>
      <c r="J233" s="1">
        <v>0.18713450292397699</v>
      </c>
      <c r="K233" s="1">
        <v>0.18713450292397699</v>
      </c>
      <c r="L233" t="s">
        <v>9</v>
      </c>
      <c r="M233" t="s">
        <v>9</v>
      </c>
      <c r="N233" t="s">
        <v>357</v>
      </c>
    </row>
    <row r="234" spans="1:14" x14ac:dyDescent="0.25">
      <c r="A234" t="s">
        <v>12</v>
      </c>
      <c r="B234" t="s">
        <v>194</v>
      </c>
      <c r="C234" t="s">
        <v>195</v>
      </c>
      <c r="D234" t="s">
        <v>283</v>
      </c>
      <c r="E234" t="s">
        <v>353</v>
      </c>
      <c r="F234" t="s">
        <v>14</v>
      </c>
      <c r="G234" t="s">
        <v>9</v>
      </c>
      <c r="H234" s="1">
        <v>695</v>
      </c>
      <c r="I234" s="1">
        <v>695</v>
      </c>
      <c r="J234" s="1">
        <v>0.44883419689119203</v>
      </c>
      <c r="K234" s="1">
        <v>0.44883419689119203</v>
      </c>
      <c r="L234" t="s">
        <v>9</v>
      </c>
      <c r="M234" t="s">
        <v>9</v>
      </c>
      <c r="N234" t="s">
        <v>357</v>
      </c>
    </row>
    <row r="235" spans="1:14" x14ac:dyDescent="0.25">
      <c r="A235" t="s">
        <v>12</v>
      </c>
      <c r="B235" t="s">
        <v>194</v>
      </c>
      <c r="C235" t="s">
        <v>195</v>
      </c>
      <c r="D235" t="s">
        <v>283</v>
      </c>
      <c r="E235" t="s">
        <v>257</v>
      </c>
      <c r="F235" t="s">
        <v>228</v>
      </c>
      <c r="G235" t="s">
        <v>9</v>
      </c>
      <c r="H235" s="1">
        <v>-1</v>
      </c>
      <c r="I235" s="1">
        <v>0</v>
      </c>
      <c r="J235" s="1">
        <v>-0.01</v>
      </c>
      <c r="K235" s="1">
        <v>0</v>
      </c>
      <c r="L235" t="s">
        <v>9</v>
      </c>
      <c r="M235" t="s">
        <v>9</v>
      </c>
      <c r="N235" t="s">
        <v>357</v>
      </c>
    </row>
    <row r="236" spans="1:14" x14ac:dyDescent="0.25">
      <c r="A236" t="s">
        <v>12</v>
      </c>
      <c r="B236" t="s">
        <v>194</v>
      </c>
      <c r="C236" t="s">
        <v>195</v>
      </c>
      <c r="D236" t="s">
        <v>283</v>
      </c>
      <c r="E236" t="s">
        <v>166</v>
      </c>
      <c r="F236" t="s">
        <v>253</v>
      </c>
      <c r="G236" t="s">
        <v>9</v>
      </c>
      <c r="H236" s="1">
        <v>50</v>
      </c>
      <c r="I236" s="1">
        <v>50</v>
      </c>
      <c r="J236" s="1">
        <v>3.2869785082174502E-2</v>
      </c>
      <c r="K236" s="1">
        <v>3.2869785082174502E-2</v>
      </c>
      <c r="L236" t="s">
        <v>9</v>
      </c>
      <c r="M236" t="s">
        <v>9</v>
      </c>
      <c r="N236" t="s">
        <v>357</v>
      </c>
    </row>
    <row r="237" spans="1:14" x14ac:dyDescent="0.25">
      <c r="A237" t="s">
        <v>12</v>
      </c>
      <c r="B237" t="s">
        <v>194</v>
      </c>
      <c r="C237" t="s">
        <v>195</v>
      </c>
      <c r="D237" t="s">
        <v>283</v>
      </c>
      <c r="E237" t="s">
        <v>168</v>
      </c>
      <c r="F237" t="s">
        <v>272</v>
      </c>
      <c r="G237" t="s">
        <v>9</v>
      </c>
      <c r="H237" s="1">
        <v>95</v>
      </c>
      <c r="I237" s="1">
        <v>95</v>
      </c>
      <c r="J237" s="1">
        <v>5.9948979591836697E-2</v>
      </c>
      <c r="K237" s="1">
        <v>5.9948979591836697E-2</v>
      </c>
      <c r="L237" t="s">
        <v>9</v>
      </c>
      <c r="M237" t="s">
        <v>9</v>
      </c>
      <c r="N237" t="s">
        <v>357</v>
      </c>
    </row>
    <row r="238" spans="1:14" x14ac:dyDescent="0.25">
      <c r="A238" t="s">
        <v>12</v>
      </c>
      <c r="B238" t="s">
        <v>194</v>
      </c>
      <c r="C238" t="s">
        <v>195</v>
      </c>
      <c r="D238" t="s">
        <v>283</v>
      </c>
      <c r="E238" t="s">
        <v>180</v>
      </c>
      <c r="F238" t="s">
        <v>219</v>
      </c>
      <c r="G238" t="s">
        <v>216</v>
      </c>
      <c r="H238" s="1">
        <v>160</v>
      </c>
      <c r="I238" s="1">
        <v>160</v>
      </c>
      <c r="J238" s="1">
        <v>0.102779573367809</v>
      </c>
      <c r="K238" s="1">
        <v>0.102779573367809</v>
      </c>
      <c r="L238" t="s">
        <v>9</v>
      </c>
      <c r="M238" t="s">
        <v>9</v>
      </c>
      <c r="N238" t="s">
        <v>357</v>
      </c>
    </row>
    <row r="239" spans="1:14" x14ac:dyDescent="0.25">
      <c r="A239" t="s">
        <v>12</v>
      </c>
      <c r="B239" t="s">
        <v>194</v>
      </c>
      <c r="C239" t="s">
        <v>195</v>
      </c>
      <c r="D239" t="s">
        <v>283</v>
      </c>
      <c r="E239" t="s">
        <v>257</v>
      </c>
      <c r="F239" t="s">
        <v>261</v>
      </c>
      <c r="G239" t="s">
        <v>9</v>
      </c>
      <c r="H239" s="1">
        <v>195</v>
      </c>
      <c r="I239" s="1">
        <v>195</v>
      </c>
      <c r="J239" s="1">
        <v>0.12800519818063699</v>
      </c>
      <c r="K239" s="1">
        <v>0.12800519818063699</v>
      </c>
      <c r="L239" t="s">
        <v>9</v>
      </c>
      <c r="M239" t="s">
        <v>9</v>
      </c>
      <c r="N239" t="s">
        <v>357</v>
      </c>
    </row>
    <row r="240" spans="1:14" x14ac:dyDescent="0.25">
      <c r="A240" t="s">
        <v>12</v>
      </c>
      <c r="B240" t="s">
        <v>194</v>
      </c>
      <c r="C240" t="s">
        <v>195</v>
      </c>
      <c r="D240" t="s">
        <v>283</v>
      </c>
      <c r="E240" t="s">
        <v>168</v>
      </c>
      <c r="F240" t="s">
        <v>271</v>
      </c>
      <c r="G240" t="s">
        <v>9</v>
      </c>
      <c r="H240" s="1">
        <v>980</v>
      </c>
      <c r="I240" s="1">
        <v>980</v>
      </c>
      <c r="J240" s="1">
        <v>0.62627551020408201</v>
      </c>
      <c r="K240" s="1">
        <v>0.62627551020408201</v>
      </c>
      <c r="L240" t="s">
        <v>9</v>
      </c>
      <c r="M240" t="s">
        <v>9</v>
      </c>
      <c r="N240" t="s">
        <v>357</v>
      </c>
    </row>
    <row r="241" spans="1:14" x14ac:dyDescent="0.25">
      <c r="A241" t="s">
        <v>12</v>
      </c>
      <c r="B241" t="s">
        <v>194</v>
      </c>
      <c r="C241" t="s">
        <v>195</v>
      </c>
      <c r="D241" t="s">
        <v>283</v>
      </c>
      <c r="E241" t="s">
        <v>257</v>
      </c>
      <c r="F241" t="s">
        <v>259</v>
      </c>
      <c r="G241" t="s">
        <v>9</v>
      </c>
      <c r="H241" s="1">
        <v>470</v>
      </c>
      <c r="I241" s="1">
        <v>470</v>
      </c>
      <c r="J241" s="1">
        <v>0.304743339831059</v>
      </c>
      <c r="K241" s="1">
        <v>0.304743339831059</v>
      </c>
      <c r="L241" t="s">
        <v>9</v>
      </c>
      <c r="M241" t="s">
        <v>9</v>
      </c>
      <c r="N241" t="s">
        <v>357</v>
      </c>
    </row>
    <row r="242" spans="1:14" x14ac:dyDescent="0.25">
      <c r="A242" t="s">
        <v>12</v>
      </c>
      <c r="B242" t="s">
        <v>194</v>
      </c>
      <c r="C242" t="s">
        <v>195</v>
      </c>
      <c r="D242" t="s">
        <v>283</v>
      </c>
      <c r="E242" t="s">
        <v>257</v>
      </c>
      <c r="F242" t="s">
        <v>340</v>
      </c>
      <c r="G242" t="s">
        <v>9</v>
      </c>
      <c r="H242" s="1">
        <v>85</v>
      </c>
      <c r="I242" s="1">
        <v>85</v>
      </c>
      <c r="J242" s="1">
        <v>5.6530214424951299E-2</v>
      </c>
      <c r="K242" s="1">
        <v>5.6530214424951299E-2</v>
      </c>
      <c r="L242" t="s">
        <v>9</v>
      </c>
      <c r="M242" t="s">
        <v>9</v>
      </c>
      <c r="N242" t="s">
        <v>357</v>
      </c>
    </row>
    <row r="243" spans="1:14" x14ac:dyDescent="0.25">
      <c r="A243" t="s">
        <v>12</v>
      </c>
      <c r="B243" t="s">
        <v>194</v>
      </c>
      <c r="C243" t="s">
        <v>195</v>
      </c>
      <c r="D243" t="s">
        <v>283</v>
      </c>
      <c r="E243" t="s">
        <v>242</v>
      </c>
      <c r="F243" t="s">
        <v>239</v>
      </c>
      <c r="G243" t="s">
        <v>9</v>
      </c>
      <c r="H243" s="1">
        <v>170</v>
      </c>
      <c r="I243" s="1">
        <v>170</v>
      </c>
      <c r="J243" s="1">
        <v>0.101137043686415</v>
      </c>
      <c r="K243" s="1">
        <v>0.101137043686415</v>
      </c>
      <c r="L243" t="s">
        <v>9</v>
      </c>
      <c r="M243" t="s">
        <v>9</v>
      </c>
      <c r="N243" t="s">
        <v>357</v>
      </c>
    </row>
    <row r="244" spans="1:14" x14ac:dyDescent="0.25">
      <c r="A244" t="s">
        <v>12</v>
      </c>
      <c r="B244" t="s">
        <v>194</v>
      </c>
      <c r="C244" t="s">
        <v>195</v>
      </c>
      <c r="D244" t="s">
        <v>283</v>
      </c>
      <c r="E244" t="s">
        <v>168</v>
      </c>
      <c r="F244" t="s">
        <v>273</v>
      </c>
      <c r="G244" t="s">
        <v>9</v>
      </c>
      <c r="H244" s="1">
        <v>365</v>
      </c>
      <c r="I244" s="1">
        <v>365</v>
      </c>
      <c r="J244" s="1">
        <v>0.23214285714285701</v>
      </c>
      <c r="K244" s="1">
        <v>0.23214285714285701</v>
      </c>
      <c r="L244" t="s">
        <v>9</v>
      </c>
      <c r="M244" t="s">
        <v>9</v>
      </c>
      <c r="N244" t="s">
        <v>357</v>
      </c>
    </row>
    <row r="245" spans="1:14" x14ac:dyDescent="0.25">
      <c r="A245" t="s">
        <v>12</v>
      </c>
      <c r="B245" t="s">
        <v>194</v>
      </c>
      <c r="C245" t="s">
        <v>195</v>
      </c>
      <c r="D245" t="s">
        <v>283</v>
      </c>
      <c r="E245" t="s">
        <v>242</v>
      </c>
      <c r="F245" t="s">
        <v>236</v>
      </c>
      <c r="G245" t="s">
        <v>9</v>
      </c>
      <c r="H245" s="1">
        <v>-1</v>
      </c>
      <c r="I245" s="1">
        <v>0</v>
      </c>
      <c r="J245" s="1">
        <v>-0.01</v>
      </c>
      <c r="K245" s="1">
        <v>0</v>
      </c>
      <c r="L245" t="s">
        <v>9</v>
      </c>
      <c r="M245" t="s">
        <v>9</v>
      </c>
      <c r="N245" t="s">
        <v>357</v>
      </c>
    </row>
    <row r="246" spans="1:14" x14ac:dyDescent="0.25">
      <c r="A246" t="s">
        <v>12</v>
      </c>
      <c r="B246" t="s">
        <v>194</v>
      </c>
      <c r="C246" t="s">
        <v>195</v>
      </c>
      <c r="D246" t="s">
        <v>283</v>
      </c>
      <c r="E246" t="s">
        <v>180</v>
      </c>
      <c r="F246" t="s">
        <v>218</v>
      </c>
      <c r="G246" t="s">
        <v>215</v>
      </c>
      <c r="H246" s="1">
        <v>1385</v>
      </c>
      <c r="I246" s="1">
        <v>1385</v>
      </c>
      <c r="J246" s="1">
        <v>0.89657401422107297</v>
      </c>
      <c r="K246" s="1">
        <v>0.89657401422107297</v>
      </c>
      <c r="L246" t="s">
        <v>9</v>
      </c>
      <c r="M246" t="s">
        <v>9</v>
      </c>
      <c r="N246" t="s">
        <v>357</v>
      </c>
    </row>
    <row r="247" spans="1:14" x14ac:dyDescent="0.25">
      <c r="A247" t="s">
        <v>12</v>
      </c>
      <c r="B247" t="s">
        <v>194</v>
      </c>
      <c r="C247" t="s">
        <v>195</v>
      </c>
      <c r="D247" t="s">
        <v>283</v>
      </c>
      <c r="E247" t="s">
        <v>242</v>
      </c>
      <c r="F247" t="s">
        <v>237</v>
      </c>
      <c r="G247" t="s">
        <v>9</v>
      </c>
      <c r="H247" s="1">
        <v>30</v>
      </c>
      <c r="I247" s="1">
        <v>30</v>
      </c>
      <c r="J247" s="1">
        <v>1.6756433273488899E-2</v>
      </c>
      <c r="K247" s="1">
        <v>1.6756433273488899E-2</v>
      </c>
      <c r="L247" t="s">
        <v>9</v>
      </c>
      <c r="M247" t="s">
        <v>9</v>
      </c>
      <c r="N247" t="s">
        <v>357</v>
      </c>
    </row>
    <row r="248" spans="1:14" x14ac:dyDescent="0.25">
      <c r="A248" t="s">
        <v>12</v>
      </c>
      <c r="B248" t="s">
        <v>194</v>
      </c>
      <c r="C248" t="s">
        <v>195</v>
      </c>
      <c r="D248" t="s">
        <v>283</v>
      </c>
      <c r="E248" t="s">
        <v>166</v>
      </c>
      <c r="F248" t="s">
        <v>252</v>
      </c>
      <c r="G248" t="s">
        <v>9</v>
      </c>
      <c r="H248" s="1">
        <v>55</v>
      </c>
      <c r="I248" s="1">
        <v>55</v>
      </c>
      <c r="J248" s="1">
        <v>3.5398230088495602E-2</v>
      </c>
      <c r="K248" s="1">
        <v>3.5398230088495602E-2</v>
      </c>
      <c r="L248" t="s">
        <v>9</v>
      </c>
      <c r="M248" t="s">
        <v>9</v>
      </c>
      <c r="N248" t="s">
        <v>357</v>
      </c>
    </row>
    <row r="249" spans="1:14" x14ac:dyDescent="0.25">
      <c r="A249" t="s">
        <v>12</v>
      </c>
      <c r="B249" t="s">
        <v>194</v>
      </c>
      <c r="C249" t="s">
        <v>195</v>
      </c>
      <c r="D249" t="s">
        <v>283</v>
      </c>
      <c r="E249" t="s">
        <v>166</v>
      </c>
      <c r="F249" t="s">
        <v>167</v>
      </c>
      <c r="G249" t="s">
        <v>9</v>
      </c>
      <c r="H249" s="1">
        <v>20</v>
      </c>
      <c r="I249" s="1">
        <v>20</v>
      </c>
      <c r="J249" s="1">
        <v>1.26422250316056E-2</v>
      </c>
      <c r="K249" s="1">
        <v>1.26422250316056E-2</v>
      </c>
      <c r="L249" t="s">
        <v>9</v>
      </c>
      <c r="M249" t="s">
        <v>9</v>
      </c>
      <c r="N249" t="s">
        <v>357</v>
      </c>
    </row>
    <row r="250" spans="1:14" x14ac:dyDescent="0.25">
      <c r="A250" t="s">
        <v>12</v>
      </c>
      <c r="B250" t="s">
        <v>194</v>
      </c>
      <c r="C250" t="s">
        <v>195</v>
      </c>
      <c r="D250" t="s">
        <v>283</v>
      </c>
      <c r="E250" t="s">
        <v>242</v>
      </c>
      <c r="F250" t="s">
        <v>235</v>
      </c>
      <c r="G250" t="s">
        <v>9</v>
      </c>
      <c r="H250" s="1">
        <v>80</v>
      </c>
      <c r="I250" s="1">
        <v>80</v>
      </c>
      <c r="J250" s="1">
        <v>4.8473967684021499E-2</v>
      </c>
      <c r="K250" s="1">
        <v>4.8473967684021499E-2</v>
      </c>
      <c r="L250" t="s">
        <v>9</v>
      </c>
      <c r="M250" t="s">
        <v>9</v>
      </c>
      <c r="N250" t="s">
        <v>357</v>
      </c>
    </row>
    <row r="251" spans="1:14" x14ac:dyDescent="0.25">
      <c r="A251" t="s">
        <v>12</v>
      </c>
      <c r="B251" t="s">
        <v>194</v>
      </c>
      <c r="C251" t="s">
        <v>195</v>
      </c>
      <c r="D251" t="s">
        <v>283</v>
      </c>
      <c r="E251" t="s">
        <v>229</v>
      </c>
      <c r="F251" t="s">
        <v>248</v>
      </c>
      <c r="G251" t="s">
        <v>9</v>
      </c>
      <c r="H251" s="1">
        <v>-1</v>
      </c>
      <c r="I251" s="1">
        <v>0</v>
      </c>
      <c r="J251" s="1">
        <v>-0.01</v>
      </c>
      <c r="K251" s="1">
        <v>0</v>
      </c>
      <c r="L251" t="s">
        <v>9</v>
      </c>
      <c r="M251" t="s">
        <v>9</v>
      </c>
      <c r="N251" t="s">
        <v>357</v>
      </c>
    </row>
    <row r="252" spans="1:14" x14ac:dyDescent="0.25">
      <c r="A252" t="s">
        <v>12</v>
      </c>
      <c r="B252" t="s">
        <v>194</v>
      </c>
      <c r="C252" t="s">
        <v>195</v>
      </c>
      <c r="D252" t="s">
        <v>283</v>
      </c>
      <c r="E252" t="s">
        <v>168</v>
      </c>
      <c r="F252" t="s">
        <v>248</v>
      </c>
      <c r="G252" t="s">
        <v>9</v>
      </c>
      <c r="H252" s="1">
        <v>-1</v>
      </c>
      <c r="I252" s="1">
        <v>0</v>
      </c>
      <c r="J252" s="1">
        <v>-0.01</v>
      </c>
      <c r="K252" s="1">
        <v>0</v>
      </c>
      <c r="L252" t="s">
        <v>9</v>
      </c>
      <c r="M252" t="s">
        <v>9</v>
      </c>
      <c r="N252" t="s">
        <v>357</v>
      </c>
    </row>
    <row r="253" spans="1:14" x14ac:dyDescent="0.25">
      <c r="A253" t="s">
        <v>12</v>
      </c>
      <c r="B253" t="s">
        <v>194</v>
      </c>
      <c r="C253" t="s">
        <v>195</v>
      </c>
      <c r="D253" t="s">
        <v>283</v>
      </c>
      <c r="E253" t="s">
        <v>257</v>
      </c>
      <c r="F253" t="s">
        <v>260</v>
      </c>
      <c r="G253" t="s">
        <v>9</v>
      </c>
      <c r="H253" s="1">
        <v>460</v>
      </c>
      <c r="I253" s="1">
        <v>460</v>
      </c>
      <c r="J253" s="1">
        <v>0.29824561403508798</v>
      </c>
      <c r="K253" s="1">
        <v>0.29824561403508798</v>
      </c>
      <c r="L253" t="s">
        <v>9</v>
      </c>
      <c r="M253" t="s">
        <v>9</v>
      </c>
      <c r="N253" t="s">
        <v>357</v>
      </c>
    </row>
    <row r="254" spans="1:14" x14ac:dyDescent="0.25">
      <c r="A254" t="s">
        <v>12</v>
      </c>
      <c r="B254" t="s">
        <v>194</v>
      </c>
      <c r="C254" t="s">
        <v>195</v>
      </c>
      <c r="D254" t="s">
        <v>283</v>
      </c>
      <c r="E254" t="s">
        <v>242</v>
      </c>
      <c r="F254" t="s">
        <v>248</v>
      </c>
      <c r="G254" t="s">
        <v>9</v>
      </c>
      <c r="H254" s="1">
        <v>565</v>
      </c>
      <c r="I254" s="1">
        <v>565</v>
      </c>
      <c r="J254" s="1">
        <v>0.33692399760622399</v>
      </c>
      <c r="K254" s="1">
        <v>0.33692399760622399</v>
      </c>
      <c r="L254" t="s">
        <v>9</v>
      </c>
      <c r="M254" t="s">
        <v>9</v>
      </c>
      <c r="N254" t="s">
        <v>357</v>
      </c>
    </row>
    <row r="255" spans="1:14" x14ac:dyDescent="0.25">
      <c r="A255" t="s">
        <v>12</v>
      </c>
      <c r="B255" t="s">
        <v>194</v>
      </c>
      <c r="C255" t="s">
        <v>195</v>
      </c>
      <c r="D255" t="s">
        <v>283</v>
      </c>
      <c r="E255" t="s">
        <v>257</v>
      </c>
      <c r="F255" t="s">
        <v>262</v>
      </c>
      <c r="G255" t="s">
        <v>9</v>
      </c>
      <c r="H255" s="1">
        <v>35</v>
      </c>
      <c r="I255" s="1">
        <v>35</v>
      </c>
      <c r="J255" s="1">
        <v>2.4041585445094198E-2</v>
      </c>
      <c r="K255" s="1">
        <v>2.4041585445094198E-2</v>
      </c>
      <c r="L255" t="s">
        <v>9</v>
      </c>
      <c r="M255" t="s">
        <v>9</v>
      </c>
      <c r="N255" t="s">
        <v>357</v>
      </c>
    </row>
    <row r="256" spans="1:14" x14ac:dyDescent="0.25">
      <c r="A256" t="s">
        <v>12</v>
      </c>
      <c r="B256" t="s">
        <v>194</v>
      </c>
      <c r="C256" t="s">
        <v>195</v>
      </c>
      <c r="D256" t="s">
        <v>283</v>
      </c>
      <c r="E256" t="s">
        <v>242</v>
      </c>
      <c r="F256" t="s">
        <v>234</v>
      </c>
      <c r="G256" t="s">
        <v>9</v>
      </c>
      <c r="H256" s="1">
        <v>815</v>
      </c>
      <c r="I256" s="1">
        <v>815</v>
      </c>
      <c r="J256" s="1">
        <v>0.48653500897666102</v>
      </c>
      <c r="K256" s="1">
        <v>0.48653500897666102</v>
      </c>
      <c r="L256" t="s">
        <v>9</v>
      </c>
      <c r="M256" t="s">
        <v>9</v>
      </c>
      <c r="N256" t="s">
        <v>357</v>
      </c>
    </row>
    <row r="257" spans="1:14" x14ac:dyDescent="0.25">
      <c r="A257" t="s">
        <v>12</v>
      </c>
      <c r="B257" t="s">
        <v>194</v>
      </c>
      <c r="C257" t="s">
        <v>195</v>
      </c>
      <c r="D257" t="s">
        <v>283</v>
      </c>
      <c r="E257" t="s">
        <v>353</v>
      </c>
      <c r="F257" t="s">
        <v>228</v>
      </c>
      <c r="G257" t="s">
        <v>9</v>
      </c>
      <c r="H257" s="1">
        <v>50</v>
      </c>
      <c r="I257" s="1">
        <v>50</v>
      </c>
      <c r="J257" s="1">
        <v>3.1735751295336803E-2</v>
      </c>
      <c r="K257" s="1">
        <v>3.1735751295336803E-2</v>
      </c>
      <c r="L257" t="s">
        <v>9</v>
      </c>
      <c r="M257" t="s">
        <v>9</v>
      </c>
      <c r="N257" t="s">
        <v>357</v>
      </c>
    </row>
    <row r="258" spans="1:14" x14ac:dyDescent="0.25">
      <c r="A258" t="s">
        <v>12</v>
      </c>
      <c r="B258" t="s">
        <v>194</v>
      </c>
      <c r="C258" t="s">
        <v>195</v>
      </c>
      <c r="D258" t="s">
        <v>283</v>
      </c>
      <c r="E258" t="s">
        <v>242</v>
      </c>
      <c r="F258" t="s">
        <v>238</v>
      </c>
      <c r="G258" t="s">
        <v>9</v>
      </c>
      <c r="H258" s="1">
        <v>15</v>
      </c>
      <c r="I258" s="1">
        <v>15</v>
      </c>
      <c r="J258" s="1">
        <v>7.7797725912627201E-3</v>
      </c>
      <c r="K258" s="1">
        <v>7.7797725912627201E-3</v>
      </c>
      <c r="L258" t="s">
        <v>9</v>
      </c>
      <c r="M258" t="s">
        <v>9</v>
      </c>
      <c r="N258" t="s">
        <v>357</v>
      </c>
    </row>
    <row r="259" spans="1:14" x14ac:dyDescent="0.25">
      <c r="A259" t="s">
        <v>12</v>
      </c>
      <c r="B259" t="s">
        <v>194</v>
      </c>
      <c r="C259" t="s">
        <v>195</v>
      </c>
      <c r="D259" t="s">
        <v>283</v>
      </c>
      <c r="E259" t="s">
        <v>166</v>
      </c>
      <c r="F259" t="s">
        <v>170</v>
      </c>
      <c r="G259" t="s">
        <v>9</v>
      </c>
      <c r="H259" s="1">
        <v>75</v>
      </c>
      <c r="I259" s="1">
        <v>75</v>
      </c>
      <c r="J259" s="1">
        <v>4.8672566371681401E-2</v>
      </c>
      <c r="K259" s="1">
        <v>4.8672566371681401E-2</v>
      </c>
      <c r="L259" t="s">
        <v>9</v>
      </c>
      <c r="M259" t="s">
        <v>9</v>
      </c>
      <c r="N259" t="s">
        <v>357</v>
      </c>
    </row>
    <row r="260" spans="1:14" x14ac:dyDescent="0.25">
      <c r="A260" t="s">
        <v>12</v>
      </c>
      <c r="B260" t="s">
        <v>194</v>
      </c>
      <c r="C260" t="s">
        <v>195</v>
      </c>
      <c r="D260" t="s">
        <v>283</v>
      </c>
      <c r="E260" t="s">
        <v>353</v>
      </c>
      <c r="F260" t="s">
        <v>13</v>
      </c>
      <c r="G260" t="s">
        <v>9</v>
      </c>
      <c r="H260" s="1">
        <v>335</v>
      </c>
      <c r="I260" s="1">
        <v>335</v>
      </c>
      <c r="J260" s="1">
        <v>0.21761658031088099</v>
      </c>
      <c r="K260" s="1">
        <v>0.21761658031088099</v>
      </c>
      <c r="L260" t="s">
        <v>9</v>
      </c>
      <c r="M260" t="s">
        <v>9</v>
      </c>
      <c r="N260" t="s">
        <v>357</v>
      </c>
    </row>
    <row r="261" spans="1:14" x14ac:dyDescent="0.25">
      <c r="A261" t="s">
        <v>12</v>
      </c>
      <c r="B261" t="s">
        <v>194</v>
      </c>
      <c r="C261" t="s">
        <v>195</v>
      </c>
      <c r="D261" t="s">
        <v>283</v>
      </c>
      <c r="E261" t="s">
        <v>229</v>
      </c>
      <c r="F261" t="s">
        <v>230</v>
      </c>
      <c r="G261" t="s">
        <v>9</v>
      </c>
      <c r="H261" s="1">
        <v>270</v>
      </c>
      <c r="I261" s="1">
        <v>270</v>
      </c>
      <c r="J261" s="1">
        <v>0.174725983236622</v>
      </c>
      <c r="K261" s="1">
        <v>0.174725983236622</v>
      </c>
      <c r="L261" t="s">
        <v>9</v>
      </c>
      <c r="M261" t="s">
        <v>9</v>
      </c>
      <c r="N261" t="s">
        <v>357</v>
      </c>
    </row>
    <row r="262" spans="1:14" x14ac:dyDescent="0.25">
      <c r="A262" t="s">
        <v>12</v>
      </c>
      <c r="B262" t="s">
        <v>194</v>
      </c>
      <c r="C262" t="s">
        <v>195</v>
      </c>
      <c r="D262" t="s">
        <v>283</v>
      </c>
      <c r="E262" t="s">
        <v>166</v>
      </c>
      <c r="F262" t="s">
        <v>248</v>
      </c>
      <c r="G262" t="s">
        <v>9</v>
      </c>
      <c r="H262" s="1">
        <v>-1</v>
      </c>
      <c r="I262" s="1">
        <v>0</v>
      </c>
      <c r="J262" s="1">
        <v>-0.01</v>
      </c>
      <c r="K262" s="1">
        <v>0</v>
      </c>
      <c r="L262" t="s">
        <v>9</v>
      </c>
      <c r="M262" t="s">
        <v>9</v>
      </c>
      <c r="N262" t="s">
        <v>357</v>
      </c>
    </row>
    <row r="263" spans="1:14" x14ac:dyDescent="0.25">
      <c r="A263" t="s">
        <v>12</v>
      </c>
      <c r="B263" t="s">
        <v>194</v>
      </c>
      <c r="C263" t="s">
        <v>195</v>
      </c>
      <c r="D263" t="s">
        <v>283</v>
      </c>
      <c r="E263" t="s">
        <v>229</v>
      </c>
      <c r="F263" t="s">
        <v>231</v>
      </c>
      <c r="G263" t="s">
        <v>9</v>
      </c>
      <c r="H263" s="1">
        <v>1090</v>
      </c>
      <c r="I263" s="1">
        <v>1090</v>
      </c>
      <c r="J263" s="1">
        <v>0.70212765957446799</v>
      </c>
      <c r="K263" s="1">
        <v>0.70212765957446799</v>
      </c>
      <c r="L263" t="s">
        <v>9</v>
      </c>
      <c r="M263" t="s">
        <v>9</v>
      </c>
      <c r="N263" t="s">
        <v>357</v>
      </c>
    </row>
    <row r="264" spans="1:14" x14ac:dyDescent="0.25">
      <c r="A264" t="s">
        <v>12</v>
      </c>
      <c r="B264" t="s">
        <v>194</v>
      </c>
      <c r="C264" t="s">
        <v>195</v>
      </c>
      <c r="D264" t="s">
        <v>283</v>
      </c>
      <c r="E264" t="s">
        <v>232</v>
      </c>
      <c r="F264" t="s">
        <v>9</v>
      </c>
      <c r="G264" t="s">
        <v>9</v>
      </c>
      <c r="H264" s="1">
        <v>1540</v>
      </c>
      <c r="I264" s="1">
        <v>1540</v>
      </c>
      <c r="J264" s="1">
        <v>1</v>
      </c>
      <c r="K264" s="1">
        <v>1</v>
      </c>
      <c r="L264" t="s">
        <v>9</v>
      </c>
      <c r="M264" t="s">
        <v>9</v>
      </c>
      <c r="N264" t="s">
        <v>357</v>
      </c>
    </row>
    <row r="265" spans="1:14" x14ac:dyDescent="0.25">
      <c r="A265" t="s">
        <v>12</v>
      </c>
      <c r="B265" t="s">
        <v>194</v>
      </c>
      <c r="C265" t="s">
        <v>195</v>
      </c>
      <c r="D265" t="s">
        <v>283</v>
      </c>
      <c r="E265" t="s">
        <v>10</v>
      </c>
      <c r="F265" t="s">
        <v>184</v>
      </c>
      <c r="G265" t="s">
        <v>9</v>
      </c>
      <c r="H265" s="1">
        <v>5</v>
      </c>
      <c r="I265" s="1" t="s">
        <v>9</v>
      </c>
      <c r="J265" s="1" t="s">
        <v>9</v>
      </c>
      <c r="K265" s="1" t="s">
        <v>9</v>
      </c>
      <c r="L265" t="s">
        <v>9</v>
      </c>
      <c r="M265" t="s">
        <v>9</v>
      </c>
      <c r="N265" t="s">
        <v>357</v>
      </c>
    </row>
    <row r="266" spans="1:14" x14ac:dyDescent="0.25">
      <c r="A266" t="s">
        <v>12</v>
      </c>
      <c r="B266" t="s">
        <v>196</v>
      </c>
      <c r="C266" t="s">
        <v>197</v>
      </c>
      <c r="D266" t="s">
        <v>284</v>
      </c>
      <c r="E266" t="s">
        <v>10</v>
      </c>
      <c r="F266" t="s">
        <v>184</v>
      </c>
      <c r="G266" t="s">
        <v>9</v>
      </c>
      <c r="H266" s="1">
        <v>7</v>
      </c>
      <c r="I266" s="1" t="s">
        <v>9</v>
      </c>
      <c r="J266" s="1" t="s">
        <v>9</v>
      </c>
      <c r="K266" s="1" t="s">
        <v>9</v>
      </c>
      <c r="L266" t="s">
        <v>9</v>
      </c>
      <c r="M266" t="s">
        <v>9</v>
      </c>
      <c r="N266" t="s">
        <v>357</v>
      </c>
    </row>
    <row r="267" spans="1:14" x14ac:dyDescent="0.25">
      <c r="A267" t="s">
        <v>12</v>
      </c>
      <c r="B267" t="s">
        <v>196</v>
      </c>
      <c r="C267" t="s">
        <v>197</v>
      </c>
      <c r="D267" t="s">
        <v>284</v>
      </c>
      <c r="E267" t="s">
        <v>165</v>
      </c>
      <c r="F267" t="s">
        <v>9</v>
      </c>
      <c r="G267" t="s">
        <v>9</v>
      </c>
      <c r="H267" s="1" t="s">
        <v>9</v>
      </c>
      <c r="I267" s="1" t="s">
        <v>9</v>
      </c>
      <c r="J267" s="1" t="s">
        <v>9</v>
      </c>
      <c r="K267" s="1" t="s">
        <v>9</v>
      </c>
      <c r="L267">
        <v>29.23509</v>
      </c>
      <c r="M267">
        <v>29</v>
      </c>
      <c r="N267" t="s">
        <v>357</v>
      </c>
    </row>
    <row r="268" spans="1:14" x14ac:dyDescent="0.25">
      <c r="A268" t="s">
        <v>12</v>
      </c>
      <c r="B268" t="s">
        <v>196</v>
      </c>
      <c r="C268" t="s">
        <v>197</v>
      </c>
      <c r="D268" t="s">
        <v>284</v>
      </c>
      <c r="E268" t="s">
        <v>172</v>
      </c>
      <c r="F268" t="s">
        <v>9</v>
      </c>
      <c r="G268" t="s">
        <v>9</v>
      </c>
      <c r="H268" s="1" t="s">
        <v>9</v>
      </c>
      <c r="I268" s="1" t="s">
        <v>9</v>
      </c>
      <c r="J268" s="1" t="s">
        <v>9</v>
      </c>
      <c r="K268" s="1" t="s">
        <v>9</v>
      </c>
      <c r="L268">
        <v>7.68635</v>
      </c>
      <c r="M268">
        <v>8</v>
      </c>
      <c r="N268" t="s">
        <v>357</v>
      </c>
    </row>
    <row r="269" spans="1:14" x14ac:dyDescent="0.25">
      <c r="A269" t="s">
        <v>12</v>
      </c>
      <c r="B269" t="s">
        <v>196</v>
      </c>
      <c r="C269" t="s">
        <v>197</v>
      </c>
      <c r="D269" t="s">
        <v>284</v>
      </c>
      <c r="E269" t="s">
        <v>232</v>
      </c>
      <c r="F269" t="s">
        <v>9</v>
      </c>
      <c r="G269" t="s">
        <v>9</v>
      </c>
      <c r="H269">
        <v>2265</v>
      </c>
      <c r="I269">
        <v>2265</v>
      </c>
      <c r="J269">
        <v>1</v>
      </c>
      <c r="K269">
        <v>1</v>
      </c>
      <c r="L269" s="1" t="s">
        <v>9</v>
      </c>
      <c r="M269" s="1" t="s">
        <v>9</v>
      </c>
      <c r="N269" t="s">
        <v>357</v>
      </c>
    </row>
    <row r="270" spans="1:14" x14ac:dyDescent="0.25">
      <c r="A270" t="s">
        <v>12</v>
      </c>
      <c r="B270" t="s">
        <v>196</v>
      </c>
      <c r="C270" t="s">
        <v>197</v>
      </c>
      <c r="D270" t="s">
        <v>284</v>
      </c>
      <c r="E270" t="s">
        <v>166</v>
      </c>
      <c r="F270" t="s">
        <v>248</v>
      </c>
      <c r="G270" t="s">
        <v>9</v>
      </c>
      <c r="H270">
        <v>25</v>
      </c>
      <c r="I270">
        <v>25</v>
      </c>
      <c r="J270">
        <v>1.10472823685373E-2</v>
      </c>
      <c r="K270">
        <v>1.10472823685373E-2</v>
      </c>
      <c r="L270" s="1" t="s">
        <v>9</v>
      </c>
      <c r="M270" s="1" t="s">
        <v>9</v>
      </c>
      <c r="N270" t="s">
        <v>357</v>
      </c>
    </row>
    <row r="271" spans="1:14" x14ac:dyDescent="0.25">
      <c r="A271" t="s">
        <v>12</v>
      </c>
      <c r="B271" t="s">
        <v>196</v>
      </c>
      <c r="C271" t="s">
        <v>197</v>
      </c>
      <c r="D271" t="s">
        <v>284</v>
      </c>
      <c r="E271" t="s">
        <v>166</v>
      </c>
      <c r="F271" t="s">
        <v>171</v>
      </c>
      <c r="G271" t="s">
        <v>9</v>
      </c>
      <c r="H271" s="1">
        <v>20</v>
      </c>
      <c r="I271">
        <v>20</v>
      </c>
      <c r="J271">
        <v>7.9540433053468806E-3</v>
      </c>
      <c r="K271">
        <v>7.9540433053468806E-3</v>
      </c>
      <c r="L271" t="s">
        <v>9</v>
      </c>
      <c r="M271" t="s">
        <v>9</v>
      </c>
      <c r="N271" t="s">
        <v>357</v>
      </c>
    </row>
    <row r="272" spans="1:14" x14ac:dyDescent="0.25">
      <c r="A272" t="s">
        <v>12</v>
      </c>
      <c r="B272" t="s">
        <v>196</v>
      </c>
      <c r="C272" t="s">
        <v>197</v>
      </c>
      <c r="D272" t="s">
        <v>284</v>
      </c>
      <c r="E272" t="s">
        <v>229</v>
      </c>
      <c r="F272" t="s">
        <v>231</v>
      </c>
      <c r="G272" t="s">
        <v>9</v>
      </c>
      <c r="H272" s="1">
        <v>1475</v>
      </c>
      <c r="I272">
        <v>1475</v>
      </c>
      <c r="J272">
        <v>0.65121412803531997</v>
      </c>
      <c r="K272">
        <v>0.65121412803531997</v>
      </c>
      <c r="L272" t="s">
        <v>9</v>
      </c>
      <c r="M272" t="s">
        <v>9</v>
      </c>
      <c r="N272" t="s">
        <v>357</v>
      </c>
    </row>
    <row r="273" spans="1:14" x14ac:dyDescent="0.25">
      <c r="A273" t="s">
        <v>12</v>
      </c>
      <c r="B273" t="s">
        <v>196</v>
      </c>
      <c r="C273" t="s">
        <v>197</v>
      </c>
      <c r="D273" t="s">
        <v>284</v>
      </c>
      <c r="E273" t="s">
        <v>257</v>
      </c>
      <c r="F273" t="s">
        <v>262</v>
      </c>
      <c r="G273" t="s">
        <v>9</v>
      </c>
      <c r="H273">
        <v>75</v>
      </c>
      <c r="I273">
        <v>75</v>
      </c>
      <c r="J273">
        <v>3.2258064516128997E-2</v>
      </c>
      <c r="K273">
        <v>3.2258064516128997E-2</v>
      </c>
      <c r="L273" s="1" t="s">
        <v>9</v>
      </c>
      <c r="M273" s="1" t="s">
        <v>9</v>
      </c>
      <c r="N273" t="s">
        <v>357</v>
      </c>
    </row>
    <row r="274" spans="1:14" x14ac:dyDescent="0.25">
      <c r="A274" t="s">
        <v>12</v>
      </c>
      <c r="B274" t="s">
        <v>196</v>
      </c>
      <c r="C274" t="s">
        <v>197</v>
      </c>
      <c r="D274" t="s">
        <v>284</v>
      </c>
      <c r="E274" t="s">
        <v>180</v>
      </c>
      <c r="F274" t="s">
        <v>228</v>
      </c>
      <c r="G274" t="s">
        <v>228</v>
      </c>
      <c r="H274">
        <v>575</v>
      </c>
      <c r="I274">
        <v>575</v>
      </c>
      <c r="J274">
        <v>0.25397526501766798</v>
      </c>
      <c r="K274">
        <v>0.25397526501766798</v>
      </c>
      <c r="L274" s="1" t="s">
        <v>9</v>
      </c>
      <c r="M274" s="1" t="s">
        <v>9</v>
      </c>
      <c r="N274" t="s">
        <v>357</v>
      </c>
    </row>
    <row r="275" spans="1:14" x14ac:dyDescent="0.25">
      <c r="A275" t="s">
        <v>12</v>
      </c>
      <c r="B275" t="s">
        <v>196</v>
      </c>
      <c r="C275" t="s">
        <v>197</v>
      </c>
      <c r="D275" t="s">
        <v>284</v>
      </c>
      <c r="E275" t="s">
        <v>229</v>
      </c>
      <c r="F275" t="s">
        <v>230</v>
      </c>
      <c r="G275" t="s">
        <v>9</v>
      </c>
      <c r="H275" s="1">
        <v>380</v>
      </c>
      <c r="I275" s="1">
        <v>380</v>
      </c>
      <c r="J275" s="1">
        <v>0.16732891832229599</v>
      </c>
      <c r="K275" s="1">
        <v>0.16732891832229599</v>
      </c>
      <c r="L275" t="s">
        <v>9</v>
      </c>
      <c r="M275" t="s">
        <v>9</v>
      </c>
      <c r="N275" t="s">
        <v>357</v>
      </c>
    </row>
    <row r="276" spans="1:14" x14ac:dyDescent="0.25">
      <c r="A276" t="s">
        <v>12</v>
      </c>
      <c r="B276" t="s">
        <v>196</v>
      </c>
      <c r="C276" t="s">
        <v>197</v>
      </c>
      <c r="D276" t="s">
        <v>284</v>
      </c>
      <c r="E276" t="s">
        <v>168</v>
      </c>
      <c r="F276" t="s">
        <v>271</v>
      </c>
      <c r="G276" t="s">
        <v>9</v>
      </c>
      <c r="H276" s="1">
        <v>1310</v>
      </c>
      <c r="I276" s="1">
        <v>1310</v>
      </c>
      <c r="J276" s="1">
        <v>0.57818021201413405</v>
      </c>
      <c r="K276" s="1">
        <v>0.57818021201413405</v>
      </c>
      <c r="L276" t="s">
        <v>9</v>
      </c>
      <c r="M276" t="s">
        <v>9</v>
      </c>
      <c r="N276" t="s">
        <v>357</v>
      </c>
    </row>
    <row r="277" spans="1:14" x14ac:dyDescent="0.25">
      <c r="A277" t="s">
        <v>12</v>
      </c>
      <c r="B277" t="s">
        <v>196</v>
      </c>
      <c r="C277" t="s">
        <v>197</v>
      </c>
      <c r="D277" t="s">
        <v>284</v>
      </c>
      <c r="E277" t="s">
        <v>166</v>
      </c>
      <c r="F277" t="s">
        <v>254</v>
      </c>
      <c r="G277" t="s">
        <v>9</v>
      </c>
      <c r="H277" s="1">
        <v>15</v>
      </c>
      <c r="I277" s="1">
        <v>15</v>
      </c>
      <c r="J277" s="1">
        <v>5.74458683163942E-3</v>
      </c>
      <c r="K277" s="1">
        <v>5.74458683163942E-3</v>
      </c>
      <c r="L277" t="s">
        <v>9</v>
      </c>
      <c r="M277" t="s">
        <v>9</v>
      </c>
      <c r="N277" t="s">
        <v>357</v>
      </c>
    </row>
    <row r="278" spans="1:14" x14ac:dyDescent="0.25">
      <c r="A278" t="s">
        <v>12</v>
      </c>
      <c r="B278" t="s">
        <v>196</v>
      </c>
      <c r="C278" t="s">
        <v>197</v>
      </c>
      <c r="D278" t="s">
        <v>284</v>
      </c>
      <c r="E278" t="s">
        <v>168</v>
      </c>
      <c r="F278" t="s">
        <v>272</v>
      </c>
      <c r="G278" t="s">
        <v>9</v>
      </c>
      <c r="H278" s="1">
        <v>155</v>
      </c>
      <c r="I278" s="1">
        <v>155</v>
      </c>
      <c r="J278" s="1">
        <v>6.9346289752650198E-2</v>
      </c>
      <c r="K278" s="1">
        <v>6.9346289752650198E-2</v>
      </c>
      <c r="L278" t="s">
        <v>9</v>
      </c>
      <c r="M278" t="s">
        <v>9</v>
      </c>
      <c r="N278" t="s">
        <v>357</v>
      </c>
    </row>
    <row r="279" spans="1:14" x14ac:dyDescent="0.25">
      <c r="A279" t="s">
        <v>12</v>
      </c>
      <c r="B279" t="s">
        <v>196</v>
      </c>
      <c r="C279" t="s">
        <v>197</v>
      </c>
      <c r="D279" t="s">
        <v>284</v>
      </c>
      <c r="E279" t="s">
        <v>229</v>
      </c>
      <c r="F279" t="s">
        <v>217</v>
      </c>
      <c r="G279" t="s">
        <v>9</v>
      </c>
      <c r="H279" s="1">
        <v>-1</v>
      </c>
      <c r="I279" s="1">
        <v>0</v>
      </c>
      <c r="J279" s="1">
        <v>-0.01</v>
      </c>
      <c r="K279" s="1">
        <v>0</v>
      </c>
      <c r="L279" t="s">
        <v>9</v>
      </c>
      <c r="M279" t="s">
        <v>9</v>
      </c>
      <c r="N279" t="s">
        <v>357</v>
      </c>
    </row>
    <row r="280" spans="1:14" x14ac:dyDescent="0.25">
      <c r="A280" t="s">
        <v>12</v>
      </c>
      <c r="B280" t="s">
        <v>196</v>
      </c>
      <c r="C280" t="s">
        <v>197</v>
      </c>
      <c r="D280" t="s">
        <v>284</v>
      </c>
      <c r="E280" t="s">
        <v>353</v>
      </c>
      <c r="F280" t="s">
        <v>13</v>
      </c>
      <c r="G280" t="s">
        <v>9</v>
      </c>
      <c r="H280" s="1">
        <v>360</v>
      </c>
      <c r="I280" s="1">
        <v>360</v>
      </c>
      <c r="J280" s="1">
        <v>0.15863897481219599</v>
      </c>
      <c r="K280" s="1">
        <v>0.15863897481219599</v>
      </c>
      <c r="L280" t="s">
        <v>9</v>
      </c>
      <c r="M280" t="s">
        <v>9</v>
      </c>
      <c r="N280" t="s">
        <v>357</v>
      </c>
    </row>
    <row r="281" spans="1:14" x14ac:dyDescent="0.25">
      <c r="A281" t="s">
        <v>12</v>
      </c>
      <c r="B281" t="s">
        <v>196</v>
      </c>
      <c r="C281" t="s">
        <v>197</v>
      </c>
      <c r="D281" t="s">
        <v>284</v>
      </c>
      <c r="E281" t="s">
        <v>353</v>
      </c>
      <c r="F281" t="s">
        <v>15</v>
      </c>
      <c r="G281" t="s">
        <v>9</v>
      </c>
      <c r="H281" s="1">
        <v>490</v>
      </c>
      <c r="I281" s="1">
        <v>490</v>
      </c>
      <c r="J281" s="1">
        <v>0.21564295183384899</v>
      </c>
      <c r="K281" s="1">
        <v>0.21564295183384899</v>
      </c>
      <c r="L281" t="s">
        <v>9</v>
      </c>
      <c r="M281" t="s">
        <v>9</v>
      </c>
      <c r="N281" t="s">
        <v>357</v>
      </c>
    </row>
    <row r="282" spans="1:14" x14ac:dyDescent="0.25">
      <c r="A282" t="s">
        <v>12</v>
      </c>
      <c r="B282" t="s">
        <v>196</v>
      </c>
      <c r="C282" t="s">
        <v>197</v>
      </c>
      <c r="D282" t="s">
        <v>284</v>
      </c>
      <c r="E282" t="s">
        <v>353</v>
      </c>
      <c r="F282" t="s">
        <v>16</v>
      </c>
      <c r="G282" t="s">
        <v>9</v>
      </c>
      <c r="H282" s="1">
        <v>50</v>
      </c>
      <c r="I282" s="1">
        <v>50</v>
      </c>
      <c r="J282" s="1">
        <v>2.2536456031816199E-2</v>
      </c>
      <c r="K282" s="1">
        <v>2.2536456031816199E-2</v>
      </c>
      <c r="L282" t="s">
        <v>9</v>
      </c>
      <c r="M282" t="s">
        <v>9</v>
      </c>
      <c r="N282" t="s">
        <v>357</v>
      </c>
    </row>
    <row r="283" spans="1:14" x14ac:dyDescent="0.25">
      <c r="A283" t="s">
        <v>12</v>
      </c>
      <c r="B283" t="s">
        <v>196</v>
      </c>
      <c r="C283" t="s">
        <v>197</v>
      </c>
      <c r="D283" t="s">
        <v>284</v>
      </c>
      <c r="E283" t="s">
        <v>166</v>
      </c>
      <c r="F283" t="s">
        <v>253</v>
      </c>
      <c r="G283" t="s">
        <v>9</v>
      </c>
      <c r="H283" s="1">
        <v>45</v>
      </c>
      <c r="I283" s="1">
        <v>45</v>
      </c>
      <c r="J283" s="1">
        <v>1.9001325673884201E-2</v>
      </c>
      <c r="K283" s="1">
        <v>1.9001325673884201E-2</v>
      </c>
      <c r="L283" t="s">
        <v>9</v>
      </c>
      <c r="M283" t="s">
        <v>9</v>
      </c>
      <c r="N283" t="s">
        <v>357</v>
      </c>
    </row>
    <row r="284" spans="1:14" x14ac:dyDescent="0.25">
      <c r="A284" t="s">
        <v>12</v>
      </c>
      <c r="B284" t="s">
        <v>196</v>
      </c>
      <c r="C284" t="s">
        <v>197</v>
      </c>
      <c r="D284" t="s">
        <v>284</v>
      </c>
      <c r="E284" t="s">
        <v>257</v>
      </c>
      <c r="F284" t="s">
        <v>280</v>
      </c>
      <c r="G284" t="s">
        <v>9</v>
      </c>
      <c r="H284" s="1">
        <v>5</v>
      </c>
      <c r="I284" s="1">
        <v>5</v>
      </c>
      <c r="J284" s="1">
        <v>3.09323906319046E-3</v>
      </c>
      <c r="K284" s="1">
        <v>3.09323906319046E-3</v>
      </c>
      <c r="L284" t="s">
        <v>9</v>
      </c>
      <c r="M284" t="s">
        <v>9</v>
      </c>
      <c r="N284" t="s">
        <v>357</v>
      </c>
    </row>
    <row r="285" spans="1:14" x14ac:dyDescent="0.25">
      <c r="A285" t="s">
        <v>12</v>
      </c>
      <c r="B285" t="s">
        <v>196</v>
      </c>
      <c r="C285" t="s">
        <v>197</v>
      </c>
      <c r="D285" t="s">
        <v>284</v>
      </c>
      <c r="E285" t="s">
        <v>257</v>
      </c>
      <c r="F285" t="s">
        <v>228</v>
      </c>
      <c r="G285" t="s">
        <v>9</v>
      </c>
      <c r="H285" s="1">
        <v>-1</v>
      </c>
      <c r="I285" s="1">
        <v>0</v>
      </c>
      <c r="J285" s="1">
        <v>-0.01</v>
      </c>
      <c r="K285" s="1">
        <v>0</v>
      </c>
      <c r="L285" t="s">
        <v>9</v>
      </c>
      <c r="M285" t="s">
        <v>9</v>
      </c>
      <c r="N285" t="s">
        <v>357</v>
      </c>
    </row>
    <row r="286" spans="1:14" x14ac:dyDescent="0.25">
      <c r="A286" t="s">
        <v>12</v>
      </c>
      <c r="B286" t="s">
        <v>196</v>
      </c>
      <c r="C286" t="s">
        <v>197</v>
      </c>
      <c r="D286" t="s">
        <v>284</v>
      </c>
      <c r="E286" t="s">
        <v>168</v>
      </c>
      <c r="F286" t="s">
        <v>248</v>
      </c>
      <c r="G286" t="s">
        <v>9</v>
      </c>
      <c r="H286" s="1">
        <v>-1</v>
      </c>
      <c r="I286" s="1">
        <v>0</v>
      </c>
      <c r="J286" s="1">
        <v>-0.01</v>
      </c>
      <c r="K286" s="1">
        <v>0</v>
      </c>
      <c r="L286" t="s">
        <v>9</v>
      </c>
      <c r="M286" t="s">
        <v>9</v>
      </c>
      <c r="N286" t="s">
        <v>357</v>
      </c>
    </row>
    <row r="287" spans="1:14" x14ac:dyDescent="0.25">
      <c r="A287" t="s">
        <v>12</v>
      </c>
      <c r="B287" t="s">
        <v>196</v>
      </c>
      <c r="C287" t="s">
        <v>197</v>
      </c>
      <c r="D287" t="s">
        <v>284</v>
      </c>
      <c r="E287" t="s">
        <v>257</v>
      </c>
      <c r="F287" t="s">
        <v>261</v>
      </c>
      <c r="G287" t="s">
        <v>9</v>
      </c>
      <c r="H287" s="1">
        <v>340</v>
      </c>
      <c r="I287" s="1">
        <v>340</v>
      </c>
      <c r="J287" s="1">
        <v>0.15024304021210799</v>
      </c>
      <c r="K287" s="1">
        <v>0.15024304021210799</v>
      </c>
      <c r="L287" t="s">
        <v>9</v>
      </c>
      <c r="M287" t="s">
        <v>9</v>
      </c>
      <c r="N287" t="s">
        <v>357</v>
      </c>
    </row>
    <row r="288" spans="1:14" x14ac:dyDescent="0.25">
      <c r="A288" t="s">
        <v>12</v>
      </c>
      <c r="B288" t="s">
        <v>196</v>
      </c>
      <c r="C288" t="s">
        <v>197</v>
      </c>
      <c r="D288" t="s">
        <v>284</v>
      </c>
      <c r="E288" t="s">
        <v>257</v>
      </c>
      <c r="F288" t="s">
        <v>258</v>
      </c>
      <c r="G288" t="s">
        <v>9</v>
      </c>
      <c r="H288" s="1">
        <v>395</v>
      </c>
      <c r="I288" s="1">
        <v>395</v>
      </c>
      <c r="J288" s="1">
        <v>0.17498895271763101</v>
      </c>
      <c r="K288" s="1">
        <v>0.17498895271763101</v>
      </c>
      <c r="L288" t="s">
        <v>9</v>
      </c>
      <c r="M288" t="s">
        <v>9</v>
      </c>
      <c r="N288" t="s">
        <v>357</v>
      </c>
    </row>
    <row r="289" spans="1:14" x14ac:dyDescent="0.25">
      <c r="A289" t="s">
        <v>12</v>
      </c>
      <c r="B289" t="s">
        <v>196</v>
      </c>
      <c r="C289" t="s">
        <v>197</v>
      </c>
      <c r="D289" t="s">
        <v>284</v>
      </c>
      <c r="E289" t="s">
        <v>166</v>
      </c>
      <c r="F289" t="s">
        <v>169</v>
      </c>
      <c r="G289" t="s">
        <v>9</v>
      </c>
      <c r="H289" s="1">
        <v>2015</v>
      </c>
      <c r="I289" s="1">
        <v>2015</v>
      </c>
      <c r="J289" s="1">
        <v>0.89041095890411004</v>
      </c>
      <c r="K289" s="1">
        <v>0.89041095890411004</v>
      </c>
      <c r="L289" t="s">
        <v>9</v>
      </c>
      <c r="M289" t="s">
        <v>9</v>
      </c>
      <c r="N289" t="s">
        <v>357</v>
      </c>
    </row>
    <row r="290" spans="1:14" x14ac:dyDescent="0.25">
      <c r="A290" t="s">
        <v>12</v>
      </c>
      <c r="B290" t="s">
        <v>196</v>
      </c>
      <c r="C290" t="s">
        <v>197</v>
      </c>
      <c r="D290" t="s">
        <v>284</v>
      </c>
      <c r="E290" t="s">
        <v>353</v>
      </c>
      <c r="F290" t="s">
        <v>14</v>
      </c>
      <c r="G290" t="s">
        <v>9</v>
      </c>
      <c r="H290" s="1">
        <v>780</v>
      </c>
      <c r="I290" s="1">
        <v>780</v>
      </c>
      <c r="J290" s="1">
        <v>0.34467520989836498</v>
      </c>
      <c r="K290" s="1">
        <v>0.34467520989836498</v>
      </c>
      <c r="L290" t="s">
        <v>9</v>
      </c>
      <c r="M290" t="s">
        <v>9</v>
      </c>
      <c r="N290" t="s">
        <v>357</v>
      </c>
    </row>
    <row r="291" spans="1:14" x14ac:dyDescent="0.25">
      <c r="A291" t="s">
        <v>12</v>
      </c>
      <c r="B291" t="s">
        <v>196</v>
      </c>
      <c r="C291" t="s">
        <v>197</v>
      </c>
      <c r="D291" t="s">
        <v>284</v>
      </c>
      <c r="E291" t="s">
        <v>257</v>
      </c>
      <c r="F291" t="s">
        <v>340</v>
      </c>
      <c r="G291" t="s">
        <v>9</v>
      </c>
      <c r="H291" s="1">
        <v>105</v>
      </c>
      <c r="I291" s="1">
        <v>105</v>
      </c>
      <c r="J291" s="1">
        <v>4.7282368537339803E-2</v>
      </c>
      <c r="K291" s="1">
        <v>4.7282368537339803E-2</v>
      </c>
      <c r="L291" t="s">
        <v>9</v>
      </c>
      <c r="M291" t="s">
        <v>9</v>
      </c>
      <c r="N291" t="s">
        <v>357</v>
      </c>
    </row>
    <row r="292" spans="1:14" x14ac:dyDescent="0.25">
      <c r="A292" t="s">
        <v>12</v>
      </c>
      <c r="B292" t="s">
        <v>196</v>
      </c>
      <c r="C292" t="s">
        <v>197</v>
      </c>
      <c r="D292" t="s">
        <v>284</v>
      </c>
      <c r="E292" t="s">
        <v>168</v>
      </c>
      <c r="F292" t="s">
        <v>274</v>
      </c>
      <c r="G292" t="s">
        <v>9</v>
      </c>
      <c r="H292" s="1">
        <v>180</v>
      </c>
      <c r="I292" s="1">
        <v>180</v>
      </c>
      <c r="J292" s="1">
        <v>7.8621908127208498E-2</v>
      </c>
      <c r="K292" s="1">
        <v>7.8621908127208498E-2</v>
      </c>
      <c r="L292" t="s">
        <v>9</v>
      </c>
      <c r="M292" t="s">
        <v>9</v>
      </c>
      <c r="N292" t="s">
        <v>357</v>
      </c>
    </row>
    <row r="293" spans="1:14" x14ac:dyDescent="0.25">
      <c r="A293" t="s">
        <v>12</v>
      </c>
      <c r="B293" t="s">
        <v>196</v>
      </c>
      <c r="C293" t="s">
        <v>197</v>
      </c>
      <c r="D293" t="s">
        <v>284</v>
      </c>
      <c r="E293" t="s">
        <v>257</v>
      </c>
      <c r="F293" t="s">
        <v>259</v>
      </c>
      <c r="G293" t="s">
        <v>9</v>
      </c>
      <c r="H293" s="1">
        <v>630</v>
      </c>
      <c r="I293" s="1">
        <v>630</v>
      </c>
      <c r="J293" s="1">
        <v>0.27883340698188203</v>
      </c>
      <c r="K293" s="1">
        <v>0.27883340698188203</v>
      </c>
      <c r="L293" t="s">
        <v>9</v>
      </c>
      <c r="M293" t="s">
        <v>9</v>
      </c>
      <c r="N293" t="s">
        <v>357</v>
      </c>
    </row>
    <row r="294" spans="1:14" x14ac:dyDescent="0.25">
      <c r="A294" t="s">
        <v>12</v>
      </c>
      <c r="B294" t="s">
        <v>196</v>
      </c>
      <c r="C294" t="s">
        <v>197</v>
      </c>
      <c r="D294" t="s">
        <v>284</v>
      </c>
      <c r="E294" t="s">
        <v>166</v>
      </c>
      <c r="F294" t="s">
        <v>167</v>
      </c>
      <c r="G294" t="s">
        <v>9</v>
      </c>
      <c r="H294" s="1">
        <v>40</v>
      </c>
      <c r="I294" s="1">
        <v>40</v>
      </c>
      <c r="J294" s="1">
        <v>1.7675651789659699E-2</v>
      </c>
      <c r="K294" s="1">
        <v>1.7675651789659699E-2</v>
      </c>
      <c r="L294" t="s">
        <v>9</v>
      </c>
      <c r="M294" t="s">
        <v>9</v>
      </c>
      <c r="N294" t="s">
        <v>357</v>
      </c>
    </row>
    <row r="295" spans="1:14" x14ac:dyDescent="0.25">
      <c r="A295" t="s">
        <v>12</v>
      </c>
      <c r="B295" t="s">
        <v>196</v>
      </c>
      <c r="C295" t="s">
        <v>197</v>
      </c>
      <c r="D295" t="s">
        <v>284</v>
      </c>
      <c r="E295" t="s">
        <v>168</v>
      </c>
      <c r="F295" t="s">
        <v>273</v>
      </c>
      <c r="G295" t="s">
        <v>9</v>
      </c>
      <c r="H295" s="1">
        <v>620</v>
      </c>
      <c r="I295" s="1">
        <v>620</v>
      </c>
      <c r="J295" s="1">
        <v>0.27296819787985899</v>
      </c>
      <c r="K295" s="1">
        <v>0.27296819787985899</v>
      </c>
      <c r="L295" t="s">
        <v>9</v>
      </c>
      <c r="M295" t="s">
        <v>9</v>
      </c>
      <c r="N295" t="s">
        <v>357</v>
      </c>
    </row>
    <row r="296" spans="1:14" x14ac:dyDescent="0.25">
      <c r="A296" t="s">
        <v>12</v>
      </c>
      <c r="B296" t="s">
        <v>196</v>
      </c>
      <c r="C296" t="s">
        <v>197</v>
      </c>
      <c r="D296" t="s">
        <v>284</v>
      </c>
      <c r="E296" t="s">
        <v>242</v>
      </c>
      <c r="F296" t="s">
        <v>239</v>
      </c>
      <c r="G296" t="s">
        <v>9</v>
      </c>
      <c r="H296" s="1">
        <v>660</v>
      </c>
      <c r="I296" s="1">
        <v>660</v>
      </c>
      <c r="J296" s="1">
        <v>0.29050772626931598</v>
      </c>
      <c r="K296" s="1">
        <v>0.29050772626931598</v>
      </c>
      <c r="L296" t="s">
        <v>9</v>
      </c>
      <c r="M296" t="s">
        <v>9</v>
      </c>
      <c r="N296" t="s">
        <v>357</v>
      </c>
    </row>
    <row r="297" spans="1:14" x14ac:dyDescent="0.25">
      <c r="A297" t="s">
        <v>12</v>
      </c>
      <c r="B297" t="s">
        <v>196</v>
      </c>
      <c r="C297" t="s">
        <v>197</v>
      </c>
      <c r="D297" t="s">
        <v>284</v>
      </c>
      <c r="E297" t="s">
        <v>242</v>
      </c>
      <c r="F297" t="s">
        <v>236</v>
      </c>
      <c r="G297" t="s">
        <v>9</v>
      </c>
      <c r="H297" s="1">
        <v>30</v>
      </c>
      <c r="I297" s="1">
        <v>30</v>
      </c>
      <c r="J297" s="1">
        <v>1.2362030905077301E-2</v>
      </c>
      <c r="K297" s="1">
        <v>1.2362030905077301E-2</v>
      </c>
      <c r="L297" t="s">
        <v>9</v>
      </c>
      <c r="M297" t="s">
        <v>9</v>
      </c>
      <c r="N297" t="s">
        <v>357</v>
      </c>
    </row>
    <row r="298" spans="1:14" x14ac:dyDescent="0.25">
      <c r="A298" t="s">
        <v>12</v>
      </c>
      <c r="B298" t="s">
        <v>196</v>
      </c>
      <c r="C298" t="s">
        <v>197</v>
      </c>
      <c r="D298" t="s">
        <v>284</v>
      </c>
      <c r="E298" t="s">
        <v>242</v>
      </c>
      <c r="F298" t="s">
        <v>235</v>
      </c>
      <c r="G298" t="s">
        <v>9</v>
      </c>
      <c r="H298" s="1">
        <v>250</v>
      </c>
      <c r="I298" s="1">
        <v>250</v>
      </c>
      <c r="J298" s="1">
        <v>0.11037527593819001</v>
      </c>
      <c r="K298" s="1">
        <v>0.11037527593819001</v>
      </c>
      <c r="L298" t="s">
        <v>9</v>
      </c>
      <c r="M298" t="s">
        <v>9</v>
      </c>
      <c r="N298" t="s">
        <v>357</v>
      </c>
    </row>
    <row r="299" spans="1:14" x14ac:dyDescent="0.25">
      <c r="A299" t="s">
        <v>12</v>
      </c>
      <c r="B299" t="s">
        <v>196</v>
      </c>
      <c r="C299" t="s">
        <v>197</v>
      </c>
      <c r="D299" t="s">
        <v>284</v>
      </c>
      <c r="E299" t="s">
        <v>257</v>
      </c>
      <c r="F299" t="s">
        <v>260</v>
      </c>
      <c r="G299" t="s">
        <v>9</v>
      </c>
      <c r="H299" s="1">
        <v>710</v>
      </c>
      <c r="I299" s="1">
        <v>710</v>
      </c>
      <c r="J299" s="1">
        <v>0.31330092797171899</v>
      </c>
      <c r="K299" s="1">
        <v>0.31330092797171899</v>
      </c>
      <c r="L299" t="s">
        <v>9</v>
      </c>
      <c r="M299" t="s">
        <v>9</v>
      </c>
      <c r="N299" t="s">
        <v>357</v>
      </c>
    </row>
    <row r="300" spans="1:14" x14ac:dyDescent="0.25">
      <c r="A300" t="s">
        <v>12</v>
      </c>
      <c r="B300" t="s">
        <v>196</v>
      </c>
      <c r="C300" t="s">
        <v>197</v>
      </c>
      <c r="D300" t="s">
        <v>284</v>
      </c>
      <c r="E300" t="s">
        <v>180</v>
      </c>
      <c r="F300" t="s">
        <v>218</v>
      </c>
      <c r="G300" t="s">
        <v>215</v>
      </c>
      <c r="H300" s="1">
        <v>1330</v>
      </c>
      <c r="I300" s="1">
        <v>1330</v>
      </c>
      <c r="J300" s="1">
        <v>0.58745583038869298</v>
      </c>
      <c r="K300" s="1">
        <v>0.58745583038869298</v>
      </c>
      <c r="L300" t="s">
        <v>9</v>
      </c>
      <c r="M300" t="s">
        <v>9</v>
      </c>
      <c r="N300" t="s">
        <v>357</v>
      </c>
    </row>
    <row r="301" spans="1:14" x14ac:dyDescent="0.25">
      <c r="A301" t="s">
        <v>12</v>
      </c>
      <c r="B301" t="s">
        <v>196</v>
      </c>
      <c r="C301" t="s">
        <v>197</v>
      </c>
      <c r="D301" t="s">
        <v>284</v>
      </c>
      <c r="E301" t="s">
        <v>242</v>
      </c>
      <c r="F301" t="s">
        <v>237</v>
      </c>
      <c r="G301" t="s">
        <v>9</v>
      </c>
      <c r="H301" s="1">
        <v>100</v>
      </c>
      <c r="I301" s="1">
        <v>100</v>
      </c>
      <c r="J301" s="1">
        <v>4.3708609271523202E-2</v>
      </c>
      <c r="K301" s="1">
        <v>4.3708609271523202E-2</v>
      </c>
      <c r="L301" t="s">
        <v>9</v>
      </c>
      <c r="M301" t="s">
        <v>9</v>
      </c>
      <c r="N301" t="s">
        <v>357</v>
      </c>
    </row>
    <row r="302" spans="1:14" x14ac:dyDescent="0.25">
      <c r="A302" t="s">
        <v>12</v>
      </c>
      <c r="B302" t="s">
        <v>196</v>
      </c>
      <c r="C302" t="s">
        <v>197</v>
      </c>
      <c r="D302" t="s">
        <v>284</v>
      </c>
      <c r="E302" t="s">
        <v>180</v>
      </c>
      <c r="F302" t="s">
        <v>219</v>
      </c>
      <c r="G302" t="s">
        <v>216</v>
      </c>
      <c r="H302" s="1">
        <v>360</v>
      </c>
      <c r="I302" s="1">
        <v>360</v>
      </c>
      <c r="J302" s="1">
        <v>0.15856890459364001</v>
      </c>
      <c r="K302" s="1">
        <v>0.15856890459364001</v>
      </c>
      <c r="L302" t="s">
        <v>9</v>
      </c>
      <c r="M302" t="s">
        <v>9</v>
      </c>
      <c r="N302" t="s">
        <v>357</v>
      </c>
    </row>
    <row r="303" spans="1:14" x14ac:dyDescent="0.25">
      <c r="A303" t="s">
        <v>12</v>
      </c>
      <c r="B303" t="s">
        <v>196</v>
      </c>
      <c r="C303" t="s">
        <v>197</v>
      </c>
      <c r="D303" t="s">
        <v>284</v>
      </c>
      <c r="E303" t="s">
        <v>166</v>
      </c>
      <c r="F303" t="s">
        <v>252</v>
      </c>
      <c r="G303" t="s">
        <v>9</v>
      </c>
      <c r="H303" s="1">
        <v>50</v>
      </c>
      <c r="I303" s="1">
        <v>50</v>
      </c>
      <c r="J303" s="1">
        <v>2.2536456031816199E-2</v>
      </c>
      <c r="K303" s="1">
        <v>2.2536456031816199E-2</v>
      </c>
      <c r="L303" t="s">
        <v>9</v>
      </c>
      <c r="M303" t="s">
        <v>9</v>
      </c>
      <c r="N303" t="s">
        <v>357</v>
      </c>
    </row>
    <row r="304" spans="1:14" x14ac:dyDescent="0.25">
      <c r="A304" t="s">
        <v>12</v>
      </c>
      <c r="B304" t="s">
        <v>196</v>
      </c>
      <c r="C304" t="s">
        <v>197</v>
      </c>
      <c r="D304" t="s">
        <v>284</v>
      </c>
      <c r="E304" t="s">
        <v>353</v>
      </c>
      <c r="F304" t="s">
        <v>228</v>
      </c>
      <c r="G304" t="s">
        <v>9</v>
      </c>
      <c r="H304" s="1">
        <v>585</v>
      </c>
      <c r="I304" s="1">
        <v>585</v>
      </c>
      <c r="J304" s="1">
        <v>0.25850640742377401</v>
      </c>
      <c r="K304" s="1">
        <v>0.25850640742377401</v>
      </c>
      <c r="L304" t="s">
        <v>9</v>
      </c>
      <c r="M304" t="s">
        <v>9</v>
      </c>
      <c r="N304" t="s">
        <v>357</v>
      </c>
    </row>
    <row r="305" spans="1:14" x14ac:dyDescent="0.25">
      <c r="A305" t="s">
        <v>12</v>
      </c>
      <c r="B305" t="s">
        <v>196</v>
      </c>
      <c r="C305" t="s">
        <v>197</v>
      </c>
      <c r="D305" t="s">
        <v>284</v>
      </c>
      <c r="E305" t="s">
        <v>242</v>
      </c>
      <c r="F305" t="s">
        <v>234</v>
      </c>
      <c r="G305" t="s">
        <v>9</v>
      </c>
      <c r="H305" s="1">
        <v>450</v>
      </c>
      <c r="I305" s="1">
        <v>450</v>
      </c>
      <c r="J305" s="1">
        <v>0.198233995584989</v>
      </c>
      <c r="K305" s="1">
        <v>0.198233995584989</v>
      </c>
      <c r="L305" t="s">
        <v>9</v>
      </c>
      <c r="M305" t="s">
        <v>9</v>
      </c>
      <c r="N305" t="s">
        <v>357</v>
      </c>
    </row>
    <row r="306" spans="1:14" x14ac:dyDescent="0.25">
      <c r="A306" t="s">
        <v>12</v>
      </c>
      <c r="B306" t="s">
        <v>196</v>
      </c>
      <c r="C306" t="s">
        <v>197</v>
      </c>
      <c r="D306" t="s">
        <v>284</v>
      </c>
      <c r="E306" t="s">
        <v>229</v>
      </c>
      <c r="F306" t="s">
        <v>248</v>
      </c>
      <c r="G306" t="s">
        <v>9</v>
      </c>
      <c r="H306" s="1">
        <v>410</v>
      </c>
      <c r="I306" s="1">
        <v>410</v>
      </c>
      <c r="J306" s="1">
        <v>0.18013245033112599</v>
      </c>
      <c r="K306" s="1">
        <v>0.18013245033112599</v>
      </c>
      <c r="L306" t="s">
        <v>9</v>
      </c>
      <c r="M306" t="s">
        <v>9</v>
      </c>
      <c r="N306" t="s">
        <v>357</v>
      </c>
    </row>
    <row r="307" spans="1:14" x14ac:dyDescent="0.25">
      <c r="A307" t="s">
        <v>12</v>
      </c>
      <c r="B307" t="s">
        <v>196</v>
      </c>
      <c r="C307" t="s">
        <v>197</v>
      </c>
      <c r="D307" t="s">
        <v>284</v>
      </c>
      <c r="E307" t="s">
        <v>242</v>
      </c>
      <c r="F307" t="s">
        <v>238</v>
      </c>
      <c r="G307" t="s">
        <v>9</v>
      </c>
      <c r="H307" s="1">
        <v>30</v>
      </c>
      <c r="I307" s="1">
        <v>30</v>
      </c>
      <c r="J307" s="1">
        <v>1.2362030905077301E-2</v>
      </c>
      <c r="K307" s="1">
        <v>1.2362030905077301E-2</v>
      </c>
      <c r="L307" t="s">
        <v>9</v>
      </c>
      <c r="M307" t="s">
        <v>9</v>
      </c>
      <c r="N307" t="s">
        <v>357</v>
      </c>
    </row>
    <row r="308" spans="1:14" x14ac:dyDescent="0.25">
      <c r="A308" t="s">
        <v>12</v>
      </c>
      <c r="B308" t="s">
        <v>196</v>
      </c>
      <c r="C308" t="s">
        <v>197</v>
      </c>
      <c r="D308" t="s">
        <v>284</v>
      </c>
      <c r="E308" t="s">
        <v>166</v>
      </c>
      <c r="F308" t="s">
        <v>170</v>
      </c>
      <c r="G308" t="s">
        <v>9</v>
      </c>
      <c r="H308" s="1">
        <v>60</v>
      </c>
      <c r="I308" s="1">
        <v>60</v>
      </c>
      <c r="J308" s="1">
        <v>2.5629695095006601E-2</v>
      </c>
      <c r="K308" s="1">
        <v>2.5629695095006601E-2</v>
      </c>
      <c r="L308" t="s">
        <v>9</v>
      </c>
      <c r="M308" t="s">
        <v>9</v>
      </c>
      <c r="N308" t="s">
        <v>357</v>
      </c>
    </row>
    <row r="309" spans="1:14" x14ac:dyDescent="0.25">
      <c r="A309" t="s">
        <v>12</v>
      </c>
      <c r="B309" t="s">
        <v>196</v>
      </c>
      <c r="C309" t="s">
        <v>197</v>
      </c>
      <c r="D309" t="s">
        <v>284</v>
      </c>
      <c r="E309" t="s">
        <v>242</v>
      </c>
      <c r="F309" t="s">
        <v>248</v>
      </c>
      <c r="G309" t="s">
        <v>9</v>
      </c>
      <c r="H309" s="1">
        <v>755</v>
      </c>
      <c r="I309" s="1">
        <v>755</v>
      </c>
      <c r="J309" s="1">
        <v>0.332450331125828</v>
      </c>
      <c r="K309" s="1">
        <v>0.332450331125828</v>
      </c>
      <c r="L309" t="s">
        <v>9</v>
      </c>
      <c r="M309" t="s">
        <v>9</v>
      </c>
      <c r="N309" t="s">
        <v>357</v>
      </c>
    </row>
    <row r="310" spans="1:14" x14ac:dyDescent="0.25">
      <c r="A310" t="s">
        <v>12</v>
      </c>
      <c r="B310" t="s">
        <v>198</v>
      </c>
      <c r="C310" t="s">
        <v>199</v>
      </c>
      <c r="D310" t="s">
        <v>285</v>
      </c>
      <c r="E310" t="s">
        <v>353</v>
      </c>
      <c r="F310" t="s">
        <v>228</v>
      </c>
      <c r="G310" t="s">
        <v>9</v>
      </c>
      <c r="H310" s="1">
        <v>140</v>
      </c>
      <c r="I310" s="1">
        <v>140</v>
      </c>
      <c r="J310" s="1">
        <v>9.3501326259946907E-2</v>
      </c>
      <c r="K310" s="1">
        <v>9.3501326259946907E-2</v>
      </c>
      <c r="L310" t="s">
        <v>9</v>
      </c>
      <c r="M310" t="s">
        <v>9</v>
      </c>
      <c r="N310" t="s">
        <v>357</v>
      </c>
    </row>
    <row r="311" spans="1:14" x14ac:dyDescent="0.25">
      <c r="A311" t="s">
        <v>12</v>
      </c>
      <c r="B311" t="s">
        <v>198</v>
      </c>
      <c r="C311" t="s">
        <v>199</v>
      </c>
      <c r="D311" t="s">
        <v>285</v>
      </c>
      <c r="E311" t="s">
        <v>165</v>
      </c>
      <c r="F311" t="s">
        <v>9</v>
      </c>
      <c r="G311" t="s">
        <v>9</v>
      </c>
      <c r="H311" s="1" t="s">
        <v>9</v>
      </c>
      <c r="I311" s="1" t="s">
        <v>9</v>
      </c>
      <c r="J311" s="1" t="s">
        <v>9</v>
      </c>
      <c r="K311" s="1" t="s">
        <v>9</v>
      </c>
      <c r="L311">
        <v>28.807030000000001</v>
      </c>
      <c r="M311">
        <v>29</v>
      </c>
      <c r="N311" t="s">
        <v>357</v>
      </c>
    </row>
    <row r="312" spans="1:14" x14ac:dyDescent="0.25">
      <c r="A312" t="s">
        <v>12</v>
      </c>
      <c r="B312" t="s">
        <v>198</v>
      </c>
      <c r="C312" t="s">
        <v>199</v>
      </c>
      <c r="D312" t="s">
        <v>285</v>
      </c>
      <c r="E312" t="s">
        <v>172</v>
      </c>
      <c r="F312" t="s">
        <v>9</v>
      </c>
      <c r="G312" t="s">
        <v>9</v>
      </c>
      <c r="H312" s="1" t="s">
        <v>9</v>
      </c>
      <c r="I312" s="1" t="s">
        <v>9</v>
      </c>
      <c r="J312" s="1" t="s">
        <v>9</v>
      </c>
      <c r="K312" s="1" t="s">
        <v>9</v>
      </c>
      <c r="L312">
        <v>8.1525400000000001</v>
      </c>
      <c r="M312">
        <v>6</v>
      </c>
      <c r="N312" t="s">
        <v>357</v>
      </c>
    </row>
    <row r="313" spans="1:14" x14ac:dyDescent="0.25">
      <c r="A313" t="s">
        <v>12</v>
      </c>
      <c r="B313" t="s">
        <v>198</v>
      </c>
      <c r="C313" t="s">
        <v>199</v>
      </c>
      <c r="D313" t="s">
        <v>285</v>
      </c>
      <c r="E313" t="s">
        <v>10</v>
      </c>
      <c r="F313" t="s">
        <v>184</v>
      </c>
      <c r="G313" t="s">
        <v>9</v>
      </c>
      <c r="H313" s="1">
        <v>3</v>
      </c>
      <c r="I313" s="1" t="s">
        <v>9</v>
      </c>
      <c r="J313" s="1" t="s">
        <v>9</v>
      </c>
      <c r="K313" s="1" t="s">
        <v>9</v>
      </c>
      <c r="L313" t="s">
        <v>9</v>
      </c>
      <c r="M313" t="s">
        <v>9</v>
      </c>
      <c r="N313" t="s">
        <v>357</v>
      </c>
    </row>
    <row r="314" spans="1:14" x14ac:dyDescent="0.25">
      <c r="A314" t="s">
        <v>12</v>
      </c>
      <c r="B314" t="s">
        <v>198</v>
      </c>
      <c r="C314" t="s">
        <v>199</v>
      </c>
      <c r="D314" t="s">
        <v>285</v>
      </c>
      <c r="E314" t="s">
        <v>166</v>
      </c>
      <c r="F314" t="s">
        <v>171</v>
      </c>
      <c r="G314" t="s">
        <v>9</v>
      </c>
      <c r="H314" s="1">
        <v>30</v>
      </c>
      <c r="I314" s="1">
        <v>30</v>
      </c>
      <c r="J314" s="1">
        <v>1.8567639257294401E-2</v>
      </c>
      <c r="K314" s="1">
        <v>1.8567639257294401E-2</v>
      </c>
      <c r="L314" t="s">
        <v>9</v>
      </c>
      <c r="M314" t="s">
        <v>9</v>
      </c>
      <c r="N314" t="s">
        <v>357</v>
      </c>
    </row>
    <row r="315" spans="1:14" x14ac:dyDescent="0.25">
      <c r="A315" t="s">
        <v>12</v>
      </c>
      <c r="B315" t="s">
        <v>198</v>
      </c>
      <c r="C315" t="s">
        <v>199</v>
      </c>
      <c r="D315" t="s">
        <v>285</v>
      </c>
      <c r="E315" t="s">
        <v>229</v>
      </c>
      <c r="F315" t="s">
        <v>230</v>
      </c>
      <c r="G315" t="s">
        <v>9</v>
      </c>
      <c r="H315" s="1">
        <v>235</v>
      </c>
      <c r="I315" s="1">
        <v>235</v>
      </c>
      <c r="J315" s="1">
        <v>0.15583554376657799</v>
      </c>
      <c r="K315" s="1">
        <v>0.15583554376657799</v>
      </c>
      <c r="L315" t="s">
        <v>9</v>
      </c>
      <c r="M315" t="s">
        <v>9</v>
      </c>
      <c r="N315" t="s">
        <v>357</v>
      </c>
    </row>
    <row r="316" spans="1:14" x14ac:dyDescent="0.25">
      <c r="A316" t="s">
        <v>12</v>
      </c>
      <c r="B316" t="s">
        <v>198</v>
      </c>
      <c r="C316" t="s">
        <v>199</v>
      </c>
      <c r="D316" t="s">
        <v>285</v>
      </c>
      <c r="E316" t="s">
        <v>166</v>
      </c>
      <c r="F316" t="s">
        <v>248</v>
      </c>
      <c r="G316" t="s">
        <v>9</v>
      </c>
      <c r="H316" s="1">
        <v>-1</v>
      </c>
      <c r="I316" s="1">
        <v>0</v>
      </c>
      <c r="J316" s="1">
        <v>-0.01</v>
      </c>
      <c r="K316" s="1">
        <v>0</v>
      </c>
      <c r="L316" t="s">
        <v>9</v>
      </c>
      <c r="M316" t="s">
        <v>9</v>
      </c>
      <c r="N316" t="s">
        <v>357</v>
      </c>
    </row>
    <row r="317" spans="1:14" x14ac:dyDescent="0.25">
      <c r="A317" t="s">
        <v>12</v>
      </c>
      <c r="B317" t="s">
        <v>198</v>
      </c>
      <c r="C317" t="s">
        <v>199</v>
      </c>
      <c r="D317" t="s">
        <v>285</v>
      </c>
      <c r="E317" t="s">
        <v>180</v>
      </c>
      <c r="F317" t="s">
        <v>228</v>
      </c>
      <c r="G317" t="s">
        <v>228</v>
      </c>
      <c r="H317" s="1">
        <v>430</v>
      </c>
      <c r="I317">
        <v>430</v>
      </c>
      <c r="J317">
        <v>0.28580901856763902</v>
      </c>
      <c r="K317">
        <v>0.28580901856763902</v>
      </c>
      <c r="L317" t="s">
        <v>9</v>
      </c>
      <c r="M317" t="s">
        <v>9</v>
      </c>
      <c r="N317" t="s">
        <v>357</v>
      </c>
    </row>
    <row r="318" spans="1:14" x14ac:dyDescent="0.25">
      <c r="A318" t="s">
        <v>12</v>
      </c>
      <c r="B318" t="s">
        <v>198</v>
      </c>
      <c r="C318" t="s">
        <v>199</v>
      </c>
      <c r="D318" t="s">
        <v>285</v>
      </c>
      <c r="E318" t="s">
        <v>257</v>
      </c>
      <c r="F318" t="s">
        <v>280</v>
      </c>
      <c r="G318" t="s">
        <v>9</v>
      </c>
      <c r="H318">
        <v>-1</v>
      </c>
      <c r="I318">
        <v>0</v>
      </c>
      <c r="J318">
        <v>-0.01</v>
      </c>
      <c r="K318">
        <v>0</v>
      </c>
      <c r="L318" s="1" t="s">
        <v>9</v>
      </c>
      <c r="M318" s="1" t="s">
        <v>9</v>
      </c>
      <c r="N318" t="s">
        <v>357</v>
      </c>
    </row>
    <row r="319" spans="1:14" x14ac:dyDescent="0.25">
      <c r="A319" t="s">
        <v>12</v>
      </c>
      <c r="B319" t="s">
        <v>198</v>
      </c>
      <c r="C319" t="s">
        <v>199</v>
      </c>
      <c r="D319" t="s">
        <v>285</v>
      </c>
      <c r="E319" t="s">
        <v>229</v>
      </c>
      <c r="F319" t="s">
        <v>231</v>
      </c>
      <c r="G319" t="s">
        <v>9</v>
      </c>
      <c r="H319">
        <v>1040</v>
      </c>
      <c r="I319">
        <v>1040</v>
      </c>
      <c r="J319">
        <v>0.68965517241379304</v>
      </c>
      <c r="K319">
        <v>0.68965517241379304</v>
      </c>
      <c r="L319" s="1" t="s">
        <v>9</v>
      </c>
      <c r="M319" s="1" t="s">
        <v>9</v>
      </c>
      <c r="N319" t="s">
        <v>357</v>
      </c>
    </row>
    <row r="320" spans="1:14" x14ac:dyDescent="0.25">
      <c r="A320" t="s">
        <v>12</v>
      </c>
      <c r="B320" t="s">
        <v>198</v>
      </c>
      <c r="C320" t="s">
        <v>199</v>
      </c>
      <c r="D320" t="s">
        <v>285</v>
      </c>
      <c r="E320" t="s">
        <v>257</v>
      </c>
      <c r="F320" t="s">
        <v>258</v>
      </c>
      <c r="G320" t="s">
        <v>9</v>
      </c>
      <c r="H320" s="1">
        <v>285</v>
      </c>
      <c r="I320" s="1">
        <v>285</v>
      </c>
      <c r="J320" s="1">
        <v>0.188992042440318</v>
      </c>
      <c r="K320" s="1">
        <v>0.188992042440318</v>
      </c>
      <c r="L320" t="s">
        <v>9</v>
      </c>
      <c r="M320" t="s">
        <v>9</v>
      </c>
      <c r="N320" t="s">
        <v>357</v>
      </c>
    </row>
    <row r="321" spans="1:14" x14ac:dyDescent="0.25">
      <c r="A321" t="s">
        <v>12</v>
      </c>
      <c r="B321" t="s">
        <v>198</v>
      </c>
      <c r="C321" t="s">
        <v>199</v>
      </c>
      <c r="D321" t="s">
        <v>285</v>
      </c>
      <c r="E321" t="s">
        <v>353</v>
      </c>
      <c r="F321" t="s">
        <v>15</v>
      </c>
      <c r="G321" t="s">
        <v>9</v>
      </c>
      <c r="H321" s="1">
        <v>190</v>
      </c>
      <c r="I321" s="1">
        <v>190</v>
      </c>
      <c r="J321" s="1">
        <v>0.124668435013263</v>
      </c>
      <c r="K321" s="1">
        <v>0.124668435013263</v>
      </c>
      <c r="L321" t="s">
        <v>9</v>
      </c>
      <c r="M321" t="s">
        <v>9</v>
      </c>
      <c r="N321" t="s">
        <v>357</v>
      </c>
    </row>
    <row r="322" spans="1:14" x14ac:dyDescent="0.25">
      <c r="A322" t="s">
        <v>12</v>
      </c>
      <c r="B322" t="s">
        <v>198</v>
      </c>
      <c r="C322" t="s">
        <v>199</v>
      </c>
      <c r="D322" t="s">
        <v>285</v>
      </c>
      <c r="E322" t="s">
        <v>166</v>
      </c>
      <c r="F322" t="s">
        <v>254</v>
      </c>
      <c r="G322" t="s">
        <v>9</v>
      </c>
      <c r="H322" s="1">
        <v>25</v>
      </c>
      <c r="I322" s="1">
        <v>25</v>
      </c>
      <c r="J322" s="1">
        <v>1.52519893899204E-2</v>
      </c>
      <c r="K322" s="1">
        <v>1.52519893899204E-2</v>
      </c>
      <c r="L322" t="s">
        <v>9</v>
      </c>
      <c r="M322" t="s">
        <v>9</v>
      </c>
      <c r="N322" t="s">
        <v>357</v>
      </c>
    </row>
    <row r="323" spans="1:14" x14ac:dyDescent="0.25">
      <c r="A323" t="s">
        <v>12</v>
      </c>
      <c r="B323" t="s">
        <v>198</v>
      </c>
      <c r="C323" t="s">
        <v>199</v>
      </c>
      <c r="D323" t="s">
        <v>285</v>
      </c>
      <c r="E323" t="s">
        <v>166</v>
      </c>
      <c r="F323" t="s">
        <v>253</v>
      </c>
      <c r="G323" t="s">
        <v>9</v>
      </c>
      <c r="H323" s="1">
        <v>220</v>
      </c>
      <c r="I323" s="1">
        <v>220</v>
      </c>
      <c r="J323" s="1">
        <v>0.14522546419098101</v>
      </c>
      <c r="K323" s="1">
        <v>0.14522546419098101</v>
      </c>
      <c r="L323" t="s">
        <v>9</v>
      </c>
      <c r="M323" t="s">
        <v>9</v>
      </c>
      <c r="N323" t="s">
        <v>357</v>
      </c>
    </row>
    <row r="324" spans="1:14" x14ac:dyDescent="0.25">
      <c r="A324" t="s">
        <v>12</v>
      </c>
      <c r="B324" t="s">
        <v>198</v>
      </c>
      <c r="C324" t="s">
        <v>199</v>
      </c>
      <c r="D324" t="s">
        <v>285</v>
      </c>
      <c r="E324" t="s">
        <v>353</v>
      </c>
      <c r="F324" t="s">
        <v>13</v>
      </c>
      <c r="G324" t="s">
        <v>9</v>
      </c>
      <c r="H324" s="1">
        <v>160</v>
      </c>
      <c r="I324" s="1">
        <v>160</v>
      </c>
      <c r="J324" s="1">
        <v>0.106763925729443</v>
      </c>
      <c r="K324" s="1">
        <v>0.106763925729443</v>
      </c>
      <c r="L324" t="s">
        <v>9</v>
      </c>
      <c r="M324" t="s">
        <v>9</v>
      </c>
      <c r="N324" t="s">
        <v>357</v>
      </c>
    </row>
    <row r="325" spans="1:14" x14ac:dyDescent="0.25">
      <c r="A325" t="s">
        <v>12</v>
      </c>
      <c r="B325" t="s">
        <v>198</v>
      </c>
      <c r="C325" t="s">
        <v>199</v>
      </c>
      <c r="D325" t="s">
        <v>285</v>
      </c>
      <c r="E325" t="s">
        <v>257</v>
      </c>
      <c r="F325" t="s">
        <v>262</v>
      </c>
      <c r="G325" t="s">
        <v>9</v>
      </c>
      <c r="H325" s="1">
        <v>50</v>
      </c>
      <c r="I325" s="1">
        <v>50</v>
      </c>
      <c r="J325" s="1">
        <v>3.2493368700265299E-2</v>
      </c>
      <c r="K325" s="1">
        <v>3.2493368700265299E-2</v>
      </c>
      <c r="L325" t="s">
        <v>9</v>
      </c>
      <c r="M325" t="s">
        <v>9</v>
      </c>
      <c r="N325" t="s">
        <v>357</v>
      </c>
    </row>
    <row r="326" spans="1:14" x14ac:dyDescent="0.25">
      <c r="A326" t="s">
        <v>12</v>
      </c>
      <c r="B326" t="s">
        <v>198</v>
      </c>
      <c r="C326" t="s">
        <v>199</v>
      </c>
      <c r="D326" t="s">
        <v>285</v>
      </c>
      <c r="E326" t="s">
        <v>232</v>
      </c>
      <c r="F326" t="s">
        <v>9</v>
      </c>
      <c r="G326" t="s">
        <v>9</v>
      </c>
      <c r="H326" s="1">
        <v>1510</v>
      </c>
      <c r="I326" s="1">
        <v>1510</v>
      </c>
      <c r="J326" s="1">
        <v>1</v>
      </c>
      <c r="K326" s="1">
        <v>1</v>
      </c>
      <c r="L326" t="s">
        <v>9</v>
      </c>
      <c r="M326" t="s">
        <v>9</v>
      </c>
      <c r="N326" t="s">
        <v>357</v>
      </c>
    </row>
    <row r="327" spans="1:14" x14ac:dyDescent="0.25">
      <c r="A327" t="s">
        <v>12</v>
      </c>
      <c r="B327" t="s">
        <v>198</v>
      </c>
      <c r="C327" t="s">
        <v>199</v>
      </c>
      <c r="D327" t="s">
        <v>285</v>
      </c>
      <c r="E327" t="s">
        <v>166</v>
      </c>
      <c r="F327" t="s">
        <v>169</v>
      </c>
      <c r="G327" t="s">
        <v>9</v>
      </c>
      <c r="H327" s="1">
        <v>1075</v>
      </c>
      <c r="I327" s="1">
        <v>1075</v>
      </c>
      <c r="J327" s="1">
        <v>0.71286472148541102</v>
      </c>
      <c r="K327" s="1">
        <v>0.71286472148541102</v>
      </c>
      <c r="L327" t="s">
        <v>9</v>
      </c>
      <c r="M327" t="s">
        <v>9</v>
      </c>
      <c r="N327" t="s">
        <v>357</v>
      </c>
    </row>
    <row r="328" spans="1:14" x14ac:dyDescent="0.25">
      <c r="A328" t="s">
        <v>12</v>
      </c>
      <c r="B328" t="s">
        <v>198</v>
      </c>
      <c r="C328" t="s">
        <v>199</v>
      </c>
      <c r="D328" t="s">
        <v>285</v>
      </c>
      <c r="E328" t="s">
        <v>229</v>
      </c>
      <c r="F328" t="s">
        <v>217</v>
      </c>
      <c r="G328" t="s">
        <v>9</v>
      </c>
      <c r="H328" s="1">
        <v>115</v>
      </c>
      <c r="I328" s="1">
        <v>115</v>
      </c>
      <c r="J328" s="1">
        <v>7.4933687002652502E-2</v>
      </c>
      <c r="K328" s="1">
        <v>7.4933687002652502E-2</v>
      </c>
      <c r="L328" t="s">
        <v>9</v>
      </c>
      <c r="M328" t="s">
        <v>9</v>
      </c>
      <c r="N328" t="s">
        <v>357</v>
      </c>
    </row>
    <row r="329" spans="1:14" x14ac:dyDescent="0.25">
      <c r="A329" t="s">
        <v>12</v>
      </c>
      <c r="B329" t="s">
        <v>198</v>
      </c>
      <c r="C329" t="s">
        <v>199</v>
      </c>
      <c r="D329" t="s">
        <v>285</v>
      </c>
      <c r="E329" t="s">
        <v>168</v>
      </c>
      <c r="F329" t="s">
        <v>271</v>
      </c>
      <c r="G329" t="s">
        <v>9</v>
      </c>
      <c r="H329" s="1">
        <v>600</v>
      </c>
      <c r="I329" s="1">
        <v>600</v>
      </c>
      <c r="J329" s="1">
        <v>0.39655172413793099</v>
      </c>
      <c r="K329" s="1">
        <v>0.39655172413793099</v>
      </c>
      <c r="L329" t="s">
        <v>9</v>
      </c>
      <c r="M329" t="s">
        <v>9</v>
      </c>
      <c r="N329" t="s">
        <v>357</v>
      </c>
    </row>
    <row r="330" spans="1:14" x14ac:dyDescent="0.25">
      <c r="A330" t="s">
        <v>12</v>
      </c>
      <c r="B330" t="s">
        <v>198</v>
      </c>
      <c r="C330" t="s">
        <v>199</v>
      </c>
      <c r="D330" t="s">
        <v>285</v>
      </c>
      <c r="E330" t="s">
        <v>257</v>
      </c>
      <c r="F330" t="s">
        <v>228</v>
      </c>
      <c r="G330" t="s">
        <v>9</v>
      </c>
      <c r="H330" s="1">
        <v>-1</v>
      </c>
      <c r="I330" s="1">
        <v>0</v>
      </c>
      <c r="J330" s="1">
        <v>-0.01</v>
      </c>
      <c r="K330" s="1">
        <v>0</v>
      </c>
      <c r="L330" t="s">
        <v>9</v>
      </c>
      <c r="M330" t="s">
        <v>9</v>
      </c>
      <c r="N330" t="s">
        <v>357</v>
      </c>
    </row>
    <row r="331" spans="1:14" x14ac:dyDescent="0.25">
      <c r="A331" t="s">
        <v>12</v>
      </c>
      <c r="B331" t="s">
        <v>198</v>
      </c>
      <c r="C331" t="s">
        <v>199</v>
      </c>
      <c r="D331" t="s">
        <v>285</v>
      </c>
      <c r="E331" t="s">
        <v>257</v>
      </c>
      <c r="F331" t="s">
        <v>259</v>
      </c>
      <c r="G331" t="s">
        <v>9</v>
      </c>
      <c r="H331" s="1">
        <v>455</v>
      </c>
      <c r="I331" s="1">
        <v>455</v>
      </c>
      <c r="J331" s="1">
        <v>0.30172413793103398</v>
      </c>
      <c r="K331" s="1">
        <v>0.30172413793103398</v>
      </c>
      <c r="L331" t="s">
        <v>9</v>
      </c>
      <c r="M331" t="s">
        <v>9</v>
      </c>
      <c r="N331" t="s">
        <v>357</v>
      </c>
    </row>
    <row r="332" spans="1:14" x14ac:dyDescent="0.25">
      <c r="A332" t="s">
        <v>12</v>
      </c>
      <c r="B332" t="s">
        <v>198</v>
      </c>
      <c r="C332" t="s">
        <v>199</v>
      </c>
      <c r="D332" t="s">
        <v>285</v>
      </c>
      <c r="E332" t="s">
        <v>353</v>
      </c>
      <c r="F332" t="s">
        <v>16</v>
      </c>
      <c r="G332" t="s">
        <v>9</v>
      </c>
      <c r="H332" s="1">
        <v>555</v>
      </c>
      <c r="I332" s="1">
        <v>555</v>
      </c>
      <c r="J332" s="1">
        <v>0.36737400530504</v>
      </c>
      <c r="K332" s="1">
        <v>0.36737400530504</v>
      </c>
      <c r="L332" t="s">
        <v>9</v>
      </c>
      <c r="M332" t="s">
        <v>9</v>
      </c>
      <c r="N332" t="s">
        <v>357</v>
      </c>
    </row>
    <row r="333" spans="1:14" x14ac:dyDescent="0.25">
      <c r="A333" t="s">
        <v>12</v>
      </c>
      <c r="B333" t="s">
        <v>198</v>
      </c>
      <c r="C333" t="s">
        <v>199</v>
      </c>
      <c r="D333" t="s">
        <v>285</v>
      </c>
      <c r="E333" t="s">
        <v>168</v>
      </c>
      <c r="F333" t="s">
        <v>272</v>
      </c>
      <c r="G333" t="s">
        <v>9</v>
      </c>
      <c r="H333" s="1">
        <v>90</v>
      </c>
      <c r="I333" s="1">
        <v>90</v>
      </c>
      <c r="J333" s="1">
        <v>6.0344827586206899E-2</v>
      </c>
      <c r="K333" s="1">
        <v>6.0344827586206899E-2</v>
      </c>
      <c r="L333" t="s">
        <v>9</v>
      </c>
      <c r="M333" t="s">
        <v>9</v>
      </c>
      <c r="N333" t="s">
        <v>357</v>
      </c>
    </row>
    <row r="334" spans="1:14" x14ac:dyDescent="0.25">
      <c r="A334" t="s">
        <v>12</v>
      </c>
      <c r="B334" t="s">
        <v>198</v>
      </c>
      <c r="C334" t="s">
        <v>199</v>
      </c>
      <c r="D334" t="s">
        <v>285</v>
      </c>
      <c r="E334" t="s">
        <v>257</v>
      </c>
      <c r="F334" t="s">
        <v>261</v>
      </c>
      <c r="G334" t="s">
        <v>9</v>
      </c>
      <c r="H334" s="1">
        <v>210</v>
      </c>
      <c r="I334" s="1">
        <v>210</v>
      </c>
      <c r="J334" s="1">
        <v>0.139257294429708</v>
      </c>
      <c r="K334" s="1">
        <v>0.139257294429708</v>
      </c>
      <c r="L334" t="s">
        <v>9</v>
      </c>
      <c r="M334" t="s">
        <v>9</v>
      </c>
      <c r="N334" t="s">
        <v>357</v>
      </c>
    </row>
    <row r="335" spans="1:14" x14ac:dyDescent="0.25">
      <c r="A335" t="s">
        <v>12</v>
      </c>
      <c r="B335" t="s">
        <v>198</v>
      </c>
      <c r="C335" t="s">
        <v>199</v>
      </c>
      <c r="D335" t="s">
        <v>285</v>
      </c>
      <c r="E335" t="s">
        <v>166</v>
      </c>
      <c r="F335" t="s">
        <v>167</v>
      </c>
      <c r="G335" t="s">
        <v>9</v>
      </c>
      <c r="H335" s="1">
        <v>35</v>
      </c>
      <c r="I335" s="1">
        <v>35</v>
      </c>
      <c r="J335" s="1">
        <v>2.3209549071617999E-2</v>
      </c>
      <c r="K335" s="1">
        <v>2.3209549071617999E-2</v>
      </c>
      <c r="L335" t="s">
        <v>9</v>
      </c>
      <c r="M335" t="s">
        <v>9</v>
      </c>
      <c r="N335" t="s">
        <v>357</v>
      </c>
    </row>
    <row r="336" spans="1:14" x14ac:dyDescent="0.25">
      <c r="A336" t="s">
        <v>12</v>
      </c>
      <c r="B336" t="s">
        <v>198</v>
      </c>
      <c r="C336" t="s">
        <v>199</v>
      </c>
      <c r="D336" t="s">
        <v>285</v>
      </c>
      <c r="E336" t="s">
        <v>168</v>
      </c>
      <c r="F336" t="s">
        <v>273</v>
      </c>
      <c r="G336" t="s">
        <v>9</v>
      </c>
      <c r="H336" s="1">
        <v>650</v>
      </c>
      <c r="I336" s="1">
        <v>650</v>
      </c>
      <c r="J336" s="1">
        <v>0.43236074270557001</v>
      </c>
      <c r="K336" s="1">
        <v>0.43236074270557001</v>
      </c>
      <c r="L336" t="s">
        <v>9</v>
      </c>
      <c r="M336" t="s">
        <v>9</v>
      </c>
      <c r="N336" t="s">
        <v>357</v>
      </c>
    </row>
    <row r="337" spans="1:14" x14ac:dyDescent="0.25">
      <c r="A337" t="s">
        <v>12</v>
      </c>
      <c r="B337" t="s">
        <v>198</v>
      </c>
      <c r="C337" t="s">
        <v>199</v>
      </c>
      <c r="D337" t="s">
        <v>285</v>
      </c>
      <c r="E337" t="s">
        <v>180</v>
      </c>
      <c r="F337" t="s">
        <v>218</v>
      </c>
      <c r="G337" t="s">
        <v>215</v>
      </c>
      <c r="H337" s="1">
        <v>955</v>
      </c>
      <c r="I337" s="1">
        <v>955</v>
      </c>
      <c r="J337" s="1">
        <v>0.63461538461538503</v>
      </c>
      <c r="K337" s="1">
        <v>0.63461538461538503</v>
      </c>
      <c r="L337" t="s">
        <v>9</v>
      </c>
      <c r="M337" t="s">
        <v>9</v>
      </c>
      <c r="N337" t="s">
        <v>357</v>
      </c>
    </row>
    <row r="338" spans="1:14" x14ac:dyDescent="0.25">
      <c r="A338" t="s">
        <v>12</v>
      </c>
      <c r="B338" t="s">
        <v>198</v>
      </c>
      <c r="C338" t="s">
        <v>199</v>
      </c>
      <c r="D338" t="s">
        <v>285</v>
      </c>
      <c r="E338" t="s">
        <v>353</v>
      </c>
      <c r="F338" t="s">
        <v>14</v>
      </c>
      <c r="G338" t="s">
        <v>9</v>
      </c>
      <c r="H338" s="1">
        <v>465</v>
      </c>
      <c r="I338" s="1">
        <v>465</v>
      </c>
      <c r="J338" s="1">
        <v>0.30769230769230799</v>
      </c>
      <c r="K338" s="1">
        <v>0.30769230769230799</v>
      </c>
      <c r="L338" t="s">
        <v>9</v>
      </c>
      <c r="M338" t="s">
        <v>9</v>
      </c>
      <c r="N338" t="s">
        <v>357</v>
      </c>
    </row>
    <row r="339" spans="1:14" x14ac:dyDescent="0.25">
      <c r="A339" t="s">
        <v>12</v>
      </c>
      <c r="B339" t="s">
        <v>198</v>
      </c>
      <c r="C339" t="s">
        <v>199</v>
      </c>
      <c r="D339" t="s">
        <v>285</v>
      </c>
      <c r="E339" t="s">
        <v>168</v>
      </c>
      <c r="F339" t="s">
        <v>274</v>
      </c>
      <c r="G339" t="s">
        <v>9</v>
      </c>
      <c r="H339" s="1">
        <v>165</v>
      </c>
      <c r="I339" s="1">
        <v>165</v>
      </c>
      <c r="J339" s="1">
        <v>0.110742705570292</v>
      </c>
      <c r="K339" s="1">
        <v>0.110742705570292</v>
      </c>
      <c r="L339" t="s">
        <v>9</v>
      </c>
      <c r="M339" t="s">
        <v>9</v>
      </c>
      <c r="N339" t="s">
        <v>357</v>
      </c>
    </row>
    <row r="340" spans="1:14" x14ac:dyDescent="0.25">
      <c r="A340" t="s">
        <v>12</v>
      </c>
      <c r="B340" t="s">
        <v>198</v>
      </c>
      <c r="C340" t="s">
        <v>199</v>
      </c>
      <c r="D340" t="s">
        <v>285</v>
      </c>
      <c r="E340" t="s">
        <v>168</v>
      </c>
      <c r="F340" t="s">
        <v>248</v>
      </c>
      <c r="G340" t="s">
        <v>9</v>
      </c>
      <c r="H340" s="1">
        <v>-1</v>
      </c>
      <c r="I340" s="1">
        <v>0</v>
      </c>
      <c r="J340" s="1">
        <v>-0.01</v>
      </c>
      <c r="K340" s="1">
        <v>0</v>
      </c>
      <c r="L340" t="s">
        <v>9</v>
      </c>
      <c r="M340" t="s">
        <v>9</v>
      </c>
      <c r="N340" t="s">
        <v>357</v>
      </c>
    </row>
    <row r="341" spans="1:14" x14ac:dyDescent="0.25">
      <c r="A341" t="s">
        <v>12</v>
      </c>
      <c r="B341" t="s">
        <v>198</v>
      </c>
      <c r="C341" t="s">
        <v>199</v>
      </c>
      <c r="D341" t="s">
        <v>285</v>
      </c>
      <c r="E341" t="s">
        <v>257</v>
      </c>
      <c r="F341" t="s">
        <v>340</v>
      </c>
      <c r="G341" t="s">
        <v>9</v>
      </c>
      <c r="H341" s="1">
        <v>85</v>
      </c>
      <c r="I341" s="1">
        <v>85</v>
      </c>
      <c r="J341" s="1">
        <v>5.5039787798408499E-2</v>
      </c>
      <c r="K341" s="1">
        <v>5.5039787798408499E-2</v>
      </c>
      <c r="L341" t="s">
        <v>9</v>
      </c>
      <c r="M341" t="s">
        <v>9</v>
      </c>
      <c r="N341" t="s">
        <v>357</v>
      </c>
    </row>
    <row r="342" spans="1:14" x14ac:dyDescent="0.25">
      <c r="A342" t="s">
        <v>12</v>
      </c>
      <c r="B342" t="s">
        <v>198</v>
      </c>
      <c r="C342" t="s">
        <v>199</v>
      </c>
      <c r="D342" t="s">
        <v>285</v>
      </c>
      <c r="E342" t="s">
        <v>166</v>
      </c>
      <c r="F342" t="s">
        <v>252</v>
      </c>
      <c r="G342" t="s">
        <v>9</v>
      </c>
      <c r="H342" s="1">
        <v>45</v>
      </c>
      <c r="I342" s="1">
        <v>45</v>
      </c>
      <c r="J342" s="1">
        <v>2.9177718832891199E-2</v>
      </c>
      <c r="K342" s="1">
        <v>2.9177718832891199E-2</v>
      </c>
      <c r="L342" t="s">
        <v>9</v>
      </c>
      <c r="M342" t="s">
        <v>9</v>
      </c>
      <c r="N342" t="s">
        <v>357</v>
      </c>
    </row>
    <row r="343" spans="1:14" x14ac:dyDescent="0.25">
      <c r="A343" t="s">
        <v>12</v>
      </c>
      <c r="B343" t="s">
        <v>198</v>
      </c>
      <c r="C343" t="s">
        <v>199</v>
      </c>
      <c r="D343" t="s">
        <v>285</v>
      </c>
      <c r="E343" t="s">
        <v>242</v>
      </c>
      <c r="F343" t="s">
        <v>235</v>
      </c>
      <c r="G343" t="s">
        <v>9</v>
      </c>
      <c r="H343" s="1">
        <v>230</v>
      </c>
      <c r="I343" s="1">
        <v>230</v>
      </c>
      <c r="J343" s="1">
        <v>0.151856763925729</v>
      </c>
      <c r="K343" s="1">
        <v>0.151856763925729</v>
      </c>
      <c r="L343" t="s">
        <v>9</v>
      </c>
      <c r="M343" t="s">
        <v>9</v>
      </c>
      <c r="N343" t="s">
        <v>357</v>
      </c>
    </row>
    <row r="344" spans="1:14" x14ac:dyDescent="0.25">
      <c r="A344" t="s">
        <v>12</v>
      </c>
      <c r="B344" t="s">
        <v>198</v>
      </c>
      <c r="C344" t="s">
        <v>199</v>
      </c>
      <c r="D344" t="s">
        <v>285</v>
      </c>
      <c r="E344" t="s">
        <v>242</v>
      </c>
      <c r="F344" t="s">
        <v>236</v>
      </c>
      <c r="G344" t="s">
        <v>9</v>
      </c>
      <c r="H344" s="1">
        <v>30</v>
      </c>
      <c r="I344" s="1">
        <v>30</v>
      </c>
      <c r="J344" s="1">
        <v>1.8567639257294401E-2</v>
      </c>
      <c r="K344" s="1">
        <v>1.8567639257294401E-2</v>
      </c>
      <c r="L344" t="s">
        <v>9</v>
      </c>
      <c r="M344" t="s">
        <v>9</v>
      </c>
      <c r="N344" t="s">
        <v>357</v>
      </c>
    </row>
    <row r="345" spans="1:14" x14ac:dyDescent="0.25">
      <c r="A345" t="s">
        <v>12</v>
      </c>
      <c r="B345" t="s">
        <v>198</v>
      </c>
      <c r="C345" t="s">
        <v>199</v>
      </c>
      <c r="D345" t="s">
        <v>285</v>
      </c>
      <c r="E345" t="s">
        <v>257</v>
      </c>
      <c r="F345" t="s">
        <v>260</v>
      </c>
      <c r="G345" t="s">
        <v>9</v>
      </c>
      <c r="H345" s="1">
        <v>425</v>
      </c>
      <c r="I345" s="1">
        <v>425</v>
      </c>
      <c r="J345" s="1">
        <v>0.28050397877984101</v>
      </c>
      <c r="K345" s="1">
        <v>0.28050397877984101</v>
      </c>
      <c r="L345" t="s">
        <v>9</v>
      </c>
      <c r="M345" t="s">
        <v>9</v>
      </c>
      <c r="N345" t="s">
        <v>357</v>
      </c>
    </row>
    <row r="346" spans="1:14" x14ac:dyDescent="0.25">
      <c r="A346" t="s">
        <v>12</v>
      </c>
      <c r="B346" t="s">
        <v>198</v>
      </c>
      <c r="C346" t="s">
        <v>199</v>
      </c>
      <c r="D346" t="s">
        <v>285</v>
      </c>
      <c r="E346" t="s">
        <v>242</v>
      </c>
      <c r="F346" t="s">
        <v>239</v>
      </c>
      <c r="G346" t="s">
        <v>9</v>
      </c>
      <c r="H346" s="1">
        <v>500</v>
      </c>
      <c r="I346" s="1">
        <v>500</v>
      </c>
      <c r="J346" s="1">
        <v>0.33222811671087499</v>
      </c>
      <c r="K346" s="1">
        <v>0.33222811671087499</v>
      </c>
      <c r="L346" t="s">
        <v>9</v>
      </c>
      <c r="M346" t="s">
        <v>9</v>
      </c>
      <c r="N346" t="s">
        <v>357</v>
      </c>
    </row>
    <row r="347" spans="1:14" x14ac:dyDescent="0.25">
      <c r="A347" t="s">
        <v>12</v>
      </c>
      <c r="B347" t="s">
        <v>198</v>
      </c>
      <c r="C347" t="s">
        <v>199</v>
      </c>
      <c r="D347" t="s">
        <v>285</v>
      </c>
      <c r="E347" t="s">
        <v>242</v>
      </c>
      <c r="F347" t="s">
        <v>248</v>
      </c>
      <c r="G347" t="s">
        <v>9</v>
      </c>
      <c r="H347" s="1">
        <v>80</v>
      </c>
      <c r="I347" s="1">
        <v>80</v>
      </c>
      <c r="J347" s="1">
        <v>5.37135278514589E-2</v>
      </c>
      <c r="K347" s="1">
        <v>5.37135278514589E-2</v>
      </c>
      <c r="L347" t="s">
        <v>9</v>
      </c>
      <c r="M347" t="s">
        <v>9</v>
      </c>
      <c r="N347" t="s">
        <v>357</v>
      </c>
    </row>
    <row r="348" spans="1:14" x14ac:dyDescent="0.25">
      <c r="A348" t="s">
        <v>12</v>
      </c>
      <c r="B348" t="s">
        <v>198</v>
      </c>
      <c r="C348" t="s">
        <v>199</v>
      </c>
      <c r="D348" t="s">
        <v>285</v>
      </c>
      <c r="E348" t="s">
        <v>242</v>
      </c>
      <c r="F348" t="s">
        <v>237</v>
      </c>
      <c r="G348" t="s">
        <v>9</v>
      </c>
      <c r="H348" s="1">
        <v>75</v>
      </c>
      <c r="I348" s="1">
        <v>75</v>
      </c>
      <c r="J348" s="1">
        <v>5.0397877984084898E-2</v>
      </c>
      <c r="K348" s="1">
        <v>5.0397877984084898E-2</v>
      </c>
      <c r="L348" t="s">
        <v>9</v>
      </c>
      <c r="M348" t="s">
        <v>9</v>
      </c>
      <c r="N348" t="s">
        <v>357</v>
      </c>
    </row>
    <row r="349" spans="1:14" x14ac:dyDescent="0.25">
      <c r="A349" t="s">
        <v>12</v>
      </c>
      <c r="B349" t="s">
        <v>198</v>
      </c>
      <c r="C349" t="s">
        <v>199</v>
      </c>
      <c r="D349" t="s">
        <v>285</v>
      </c>
      <c r="E349" t="s">
        <v>242</v>
      </c>
      <c r="F349" t="s">
        <v>234</v>
      </c>
      <c r="G349" t="s">
        <v>9</v>
      </c>
      <c r="H349" s="1">
        <v>570</v>
      </c>
      <c r="I349" s="1">
        <v>570</v>
      </c>
      <c r="J349" s="1">
        <v>0.37798408488063701</v>
      </c>
      <c r="K349" s="1">
        <v>0.37798408488063701</v>
      </c>
      <c r="L349" t="s">
        <v>9</v>
      </c>
      <c r="M349" t="s">
        <v>9</v>
      </c>
      <c r="N349" t="s">
        <v>357</v>
      </c>
    </row>
    <row r="350" spans="1:14" x14ac:dyDescent="0.25">
      <c r="A350" t="s">
        <v>12</v>
      </c>
      <c r="B350" t="s">
        <v>198</v>
      </c>
      <c r="C350" t="s">
        <v>199</v>
      </c>
      <c r="D350" t="s">
        <v>285</v>
      </c>
      <c r="E350" t="s">
        <v>229</v>
      </c>
      <c r="F350" t="s">
        <v>248</v>
      </c>
      <c r="G350" t="s">
        <v>9</v>
      </c>
      <c r="H350" s="1">
        <v>120</v>
      </c>
      <c r="I350" s="1">
        <v>120</v>
      </c>
      <c r="J350" s="1">
        <v>7.9575596816976096E-2</v>
      </c>
      <c r="K350" s="1">
        <v>7.9575596816976096E-2</v>
      </c>
      <c r="L350" t="s">
        <v>9</v>
      </c>
      <c r="M350" t="s">
        <v>9</v>
      </c>
      <c r="N350" t="s">
        <v>357</v>
      </c>
    </row>
    <row r="351" spans="1:14" x14ac:dyDescent="0.25">
      <c r="A351" t="s">
        <v>12</v>
      </c>
      <c r="B351" t="s">
        <v>198</v>
      </c>
      <c r="C351" t="s">
        <v>199</v>
      </c>
      <c r="D351" t="s">
        <v>285</v>
      </c>
      <c r="E351" t="s">
        <v>180</v>
      </c>
      <c r="F351" t="s">
        <v>219</v>
      </c>
      <c r="G351" t="s">
        <v>216</v>
      </c>
      <c r="H351" s="1">
        <v>120</v>
      </c>
      <c r="I351" s="1">
        <v>120</v>
      </c>
      <c r="J351" s="1">
        <v>7.9575596816976096E-2</v>
      </c>
      <c r="K351" s="1">
        <v>7.9575596816976096E-2</v>
      </c>
      <c r="L351" t="s">
        <v>9</v>
      </c>
      <c r="M351" t="s">
        <v>9</v>
      </c>
      <c r="N351" t="s">
        <v>357</v>
      </c>
    </row>
    <row r="352" spans="1:14" x14ac:dyDescent="0.25">
      <c r="A352" t="s">
        <v>12</v>
      </c>
      <c r="B352" t="s">
        <v>198</v>
      </c>
      <c r="C352" t="s">
        <v>199</v>
      </c>
      <c r="D352" t="s">
        <v>285</v>
      </c>
      <c r="E352" t="s">
        <v>242</v>
      </c>
      <c r="F352" t="s">
        <v>238</v>
      </c>
      <c r="G352" t="s">
        <v>9</v>
      </c>
      <c r="H352" s="1">
        <v>25</v>
      </c>
      <c r="I352" s="1">
        <v>25</v>
      </c>
      <c r="J352" s="1">
        <v>1.52519893899204E-2</v>
      </c>
      <c r="K352" s="1">
        <v>1.52519893899204E-2</v>
      </c>
      <c r="L352" t="s">
        <v>9</v>
      </c>
      <c r="M352" t="s">
        <v>9</v>
      </c>
      <c r="N352" t="s">
        <v>357</v>
      </c>
    </row>
    <row r="353" spans="1:14" x14ac:dyDescent="0.25">
      <c r="A353" t="s">
        <v>12</v>
      </c>
      <c r="B353" t="s">
        <v>198</v>
      </c>
      <c r="C353" t="s">
        <v>199</v>
      </c>
      <c r="D353" t="s">
        <v>285</v>
      </c>
      <c r="E353" t="s">
        <v>166</v>
      </c>
      <c r="F353" t="s">
        <v>170</v>
      </c>
      <c r="G353" t="s">
        <v>9</v>
      </c>
      <c r="H353" s="1">
        <v>80</v>
      </c>
      <c r="I353" s="1">
        <v>80</v>
      </c>
      <c r="J353" s="1">
        <v>5.43766578249337E-2</v>
      </c>
      <c r="K353" s="1">
        <v>5.43766578249337E-2</v>
      </c>
      <c r="L353" t="s">
        <v>9</v>
      </c>
      <c r="M353" t="s">
        <v>9</v>
      </c>
      <c r="N353" t="s">
        <v>357</v>
      </c>
    </row>
    <row r="354" spans="1:14" x14ac:dyDescent="0.25">
      <c r="A354" t="s">
        <v>12</v>
      </c>
      <c r="B354" t="s">
        <v>200</v>
      </c>
      <c r="C354" t="s">
        <v>201</v>
      </c>
      <c r="D354" t="s">
        <v>286</v>
      </c>
      <c r="E354" t="s">
        <v>168</v>
      </c>
      <c r="F354" t="s">
        <v>271</v>
      </c>
      <c r="G354" t="s">
        <v>9</v>
      </c>
      <c r="H354" s="1">
        <v>1590</v>
      </c>
      <c r="I354" s="1">
        <v>1590</v>
      </c>
      <c r="J354" s="1">
        <v>0.392195603852803</v>
      </c>
      <c r="K354" s="1">
        <v>0.392195603852803</v>
      </c>
      <c r="L354" t="s">
        <v>9</v>
      </c>
      <c r="M354" t="s">
        <v>9</v>
      </c>
      <c r="N354" t="s">
        <v>357</v>
      </c>
    </row>
    <row r="355" spans="1:14" x14ac:dyDescent="0.25">
      <c r="A355" t="s">
        <v>12</v>
      </c>
      <c r="B355" t="s">
        <v>200</v>
      </c>
      <c r="C355" t="s">
        <v>201</v>
      </c>
      <c r="D355" t="s">
        <v>286</v>
      </c>
      <c r="E355" t="s">
        <v>229</v>
      </c>
      <c r="F355" t="s">
        <v>248</v>
      </c>
      <c r="G355" t="s">
        <v>9</v>
      </c>
      <c r="H355" s="1">
        <v>545</v>
      </c>
      <c r="I355" s="1">
        <v>545</v>
      </c>
      <c r="J355" s="1">
        <v>0.133513646422424</v>
      </c>
      <c r="K355" s="1">
        <v>0.133513646422424</v>
      </c>
      <c r="L355" t="s">
        <v>9</v>
      </c>
      <c r="M355" t="s">
        <v>9</v>
      </c>
      <c r="N355" t="s">
        <v>357</v>
      </c>
    </row>
    <row r="356" spans="1:14" x14ac:dyDescent="0.25">
      <c r="A356" t="s">
        <v>12</v>
      </c>
      <c r="B356" t="s">
        <v>200</v>
      </c>
      <c r="C356" t="s">
        <v>201</v>
      </c>
      <c r="D356" t="s">
        <v>286</v>
      </c>
      <c r="E356" t="s">
        <v>10</v>
      </c>
      <c r="F356" t="s">
        <v>184</v>
      </c>
      <c r="G356" t="s">
        <v>9</v>
      </c>
      <c r="H356" s="1">
        <v>7</v>
      </c>
      <c r="I356" s="1" t="s">
        <v>9</v>
      </c>
      <c r="J356" s="1" t="s">
        <v>9</v>
      </c>
      <c r="K356" s="1" t="s">
        <v>9</v>
      </c>
      <c r="L356" t="s">
        <v>9</v>
      </c>
      <c r="M356" t="s">
        <v>9</v>
      </c>
      <c r="N356" t="s">
        <v>357</v>
      </c>
    </row>
    <row r="357" spans="1:14" x14ac:dyDescent="0.25">
      <c r="A357" t="s">
        <v>12</v>
      </c>
      <c r="B357" t="s">
        <v>200</v>
      </c>
      <c r="C357" t="s">
        <v>201</v>
      </c>
      <c r="D357" t="s">
        <v>286</v>
      </c>
      <c r="E357" t="s">
        <v>172</v>
      </c>
      <c r="F357" t="s">
        <v>9</v>
      </c>
      <c r="G357" t="s">
        <v>9</v>
      </c>
      <c r="H357" s="1" t="s">
        <v>9</v>
      </c>
      <c r="I357" s="1" t="s">
        <v>9</v>
      </c>
      <c r="J357" s="1" t="s">
        <v>9</v>
      </c>
      <c r="K357" s="1" t="s">
        <v>9</v>
      </c>
      <c r="L357">
        <v>7.4711999999999996</v>
      </c>
      <c r="M357">
        <v>7</v>
      </c>
      <c r="N357" t="s">
        <v>357</v>
      </c>
    </row>
    <row r="358" spans="1:14" x14ac:dyDescent="0.25">
      <c r="A358" t="s">
        <v>12</v>
      </c>
      <c r="B358" t="s">
        <v>200</v>
      </c>
      <c r="C358" t="s">
        <v>201</v>
      </c>
      <c r="D358" t="s">
        <v>286</v>
      </c>
      <c r="E358" t="s">
        <v>165</v>
      </c>
      <c r="F358" t="s">
        <v>9</v>
      </c>
      <c r="G358" t="s">
        <v>9</v>
      </c>
      <c r="H358" s="1" t="s">
        <v>9</v>
      </c>
      <c r="I358" s="1" t="s">
        <v>9</v>
      </c>
      <c r="J358" s="1" t="s">
        <v>9</v>
      </c>
      <c r="K358" s="1" t="s">
        <v>9</v>
      </c>
      <c r="L358">
        <v>29.040900000000001</v>
      </c>
      <c r="M358">
        <v>29</v>
      </c>
      <c r="N358" t="s">
        <v>357</v>
      </c>
    </row>
    <row r="359" spans="1:14" x14ac:dyDescent="0.25">
      <c r="A359" t="s">
        <v>12</v>
      </c>
      <c r="B359" t="s">
        <v>200</v>
      </c>
      <c r="C359" t="s">
        <v>201</v>
      </c>
      <c r="D359" t="s">
        <v>286</v>
      </c>
      <c r="E359" t="s">
        <v>229</v>
      </c>
      <c r="F359" t="s">
        <v>231</v>
      </c>
      <c r="G359" t="s">
        <v>9</v>
      </c>
      <c r="H359" s="1">
        <v>1825</v>
      </c>
      <c r="I359" s="1">
        <v>1825</v>
      </c>
      <c r="J359" s="1">
        <v>0.44824194738136203</v>
      </c>
      <c r="K359" s="1">
        <v>0.44824194738136203</v>
      </c>
      <c r="L359" t="s">
        <v>9</v>
      </c>
      <c r="M359" t="s">
        <v>9</v>
      </c>
      <c r="N359" t="s">
        <v>357</v>
      </c>
    </row>
    <row r="360" spans="1:14" x14ac:dyDescent="0.25">
      <c r="A360" t="s">
        <v>12</v>
      </c>
      <c r="B360" t="s">
        <v>200</v>
      </c>
      <c r="C360" t="s">
        <v>201</v>
      </c>
      <c r="D360" t="s">
        <v>286</v>
      </c>
      <c r="E360" t="s">
        <v>166</v>
      </c>
      <c r="F360" t="s">
        <v>248</v>
      </c>
      <c r="G360" t="s">
        <v>9</v>
      </c>
      <c r="H360" s="1">
        <v>65</v>
      </c>
      <c r="I360" s="1">
        <v>65</v>
      </c>
      <c r="J360" s="1">
        <v>1.6510596352883201E-2</v>
      </c>
      <c r="K360" s="1">
        <v>1.6510596352883201E-2</v>
      </c>
      <c r="L360" t="s">
        <v>9</v>
      </c>
      <c r="M360" t="s">
        <v>9</v>
      </c>
      <c r="N360" t="s">
        <v>357</v>
      </c>
    </row>
    <row r="361" spans="1:14" x14ac:dyDescent="0.25">
      <c r="A361" t="s">
        <v>12</v>
      </c>
      <c r="B361" t="s">
        <v>200</v>
      </c>
      <c r="C361" t="s">
        <v>201</v>
      </c>
      <c r="D361" t="s">
        <v>286</v>
      </c>
      <c r="E361" t="s">
        <v>229</v>
      </c>
      <c r="F361" t="s">
        <v>217</v>
      </c>
      <c r="G361" t="s">
        <v>9</v>
      </c>
      <c r="H361" s="1">
        <v>1320</v>
      </c>
      <c r="I361" s="1">
        <v>1320</v>
      </c>
      <c r="J361" s="1">
        <v>0.32456356036390499</v>
      </c>
      <c r="K361" s="1">
        <v>0.32456356036390499</v>
      </c>
      <c r="L361" t="s">
        <v>9</v>
      </c>
      <c r="M361" t="s">
        <v>9</v>
      </c>
      <c r="N361" t="s">
        <v>357</v>
      </c>
    </row>
    <row r="362" spans="1:14" x14ac:dyDescent="0.25">
      <c r="A362" t="s">
        <v>12</v>
      </c>
      <c r="B362" t="s">
        <v>200</v>
      </c>
      <c r="C362" t="s">
        <v>201</v>
      </c>
      <c r="D362" t="s">
        <v>286</v>
      </c>
      <c r="E362" t="s">
        <v>257</v>
      </c>
      <c r="F362" t="s">
        <v>280</v>
      </c>
      <c r="G362" t="s">
        <v>9</v>
      </c>
      <c r="H362" s="1">
        <v>10</v>
      </c>
      <c r="I362" s="1">
        <v>10</v>
      </c>
      <c r="J362" s="1">
        <v>1.98314328210213E-3</v>
      </c>
      <c r="K362" s="1">
        <v>1.98314328210213E-3</v>
      </c>
      <c r="L362" t="s">
        <v>9</v>
      </c>
      <c r="M362" t="s">
        <v>9</v>
      </c>
      <c r="N362" t="s">
        <v>357</v>
      </c>
    </row>
    <row r="363" spans="1:14" x14ac:dyDescent="0.25">
      <c r="A363" t="s">
        <v>12</v>
      </c>
      <c r="B363" t="s">
        <v>200</v>
      </c>
      <c r="C363" t="s">
        <v>201</v>
      </c>
      <c r="D363" t="s">
        <v>286</v>
      </c>
      <c r="E363" t="s">
        <v>229</v>
      </c>
      <c r="F363" t="s">
        <v>230</v>
      </c>
      <c r="G363" t="s">
        <v>9</v>
      </c>
      <c r="H363" s="1">
        <v>380</v>
      </c>
      <c r="I363" s="1">
        <v>380</v>
      </c>
      <c r="J363" s="1">
        <v>9.3680845832308804E-2</v>
      </c>
      <c r="K363" s="1">
        <v>9.3680845832308804E-2</v>
      </c>
      <c r="L363" t="s">
        <v>9</v>
      </c>
      <c r="M363" t="s">
        <v>9</v>
      </c>
      <c r="N363" t="s">
        <v>357</v>
      </c>
    </row>
    <row r="364" spans="1:14" x14ac:dyDescent="0.25">
      <c r="A364" t="s">
        <v>12</v>
      </c>
      <c r="B364" t="s">
        <v>200</v>
      </c>
      <c r="C364" t="s">
        <v>201</v>
      </c>
      <c r="D364" t="s">
        <v>286</v>
      </c>
      <c r="E364" t="s">
        <v>353</v>
      </c>
      <c r="F364" t="s">
        <v>228</v>
      </c>
      <c r="G364" t="s">
        <v>9</v>
      </c>
      <c r="H364">
        <v>1430</v>
      </c>
      <c r="I364">
        <v>1430</v>
      </c>
      <c r="J364">
        <v>0.353522867737948</v>
      </c>
      <c r="K364">
        <v>0.353522867737948</v>
      </c>
      <c r="L364" s="1" t="s">
        <v>9</v>
      </c>
      <c r="M364" s="1" t="s">
        <v>9</v>
      </c>
      <c r="N364" t="s">
        <v>357</v>
      </c>
    </row>
    <row r="365" spans="1:14" x14ac:dyDescent="0.25">
      <c r="A365" t="s">
        <v>12</v>
      </c>
      <c r="B365" t="s">
        <v>200</v>
      </c>
      <c r="C365" t="s">
        <v>201</v>
      </c>
      <c r="D365" t="s">
        <v>286</v>
      </c>
      <c r="E365" t="s">
        <v>257</v>
      </c>
      <c r="F365" t="s">
        <v>258</v>
      </c>
      <c r="G365" t="s">
        <v>9</v>
      </c>
      <c r="H365">
        <v>730</v>
      </c>
      <c r="I365">
        <v>730</v>
      </c>
      <c r="J365">
        <v>0.181209717402082</v>
      </c>
      <c r="K365">
        <v>0.181209717402082</v>
      </c>
      <c r="L365" s="1" t="s">
        <v>9</v>
      </c>
      <c r="M365" s="1" t="s">
        <v>9</v>
      </c>
      <c r="N365" t="s">
        <v>357</v>
      </c>
    </row>
    <row r="366" spans="1:14" x14ac:dyDescent="0.25">
      <c r="A366" t="s">
        <v>12</v>
      </c>
      <c r="B366" t="s">
        <v>200</v>
      </c>
      <c r="C366" t="s">
        <v>201</v>
      </c>
      <c r="D366" t="s">
        <v>286</v>
      </c>
      <c r="E366" t="s">
        <v>232</v>
      </c>
      <c r="F366" t="s">
        <v>9</v>
      </c>
      <c r="G366" t="s">
        <v>9</v>
      </c>
      <c r="H366" s="1">
        <v>4035</v>
      </c>
      <c r="I366">
        <v>4035</v>
      </c>
      <c r="J366">
        <v>1</v>
      </c>
      <c r="K366">
        <v>1</v>
      </c>
      <c r="L366" t="s">
        <v>9</v>
      </c>
      <c r="M366" t="s">
        <v>9</v>
      </c>
      <c r="N366" t="s">
        <v>357</v>
      </c>
    </row>
    <row r="367" spans="1:14" x14ac:dyDescent="0.25">
      <c r="A367" t="s">
        <v>12</v>
      </c>
      <c r="B367" t="s">
        <v>200</v>
      </c>
      <c r="C367" t="s">
        <v>201</v>
      </c>
      <c r="D367" t="s">
        <v>286</v>
      </c>
      <c r="E367" t="s">
        <v>166</v>
      </c>
      <c r="F367" t="s">
        <v>253</v>
      </c>
      <c r="G367" t="s">
        <v>9</v>
      </c>
      <c r="H367" s="1">
        <v>105</v>
      </c>
      <c r="I367" s="1">
        <v>105</v>
      </c>
      <c r="J367" s="1">
        <v>2.5628388368654501E-2</v>
      </c>
      <c r="K367" s="1">
        <v>2.5628388368654501E-2</v>
      </c>
      <c r="L367" t="s">
        <v>9</v>
      </c>
      <c r="M367" t="s">
        <v>9</v>
      </c>
      <c r="N367" t="s">
        <v>357</v>
      </c>
    </row>
    <row r="368" spans="1:14" x14ac:dyDescent="0.25">
      <c r="A368" t="s">
        <v>12</v>
      </c>
      <c r="B368" t="s">
        <v>200</v>
      </c>
      <c r="C368" t="s">
        <v>201</v>
      </c>
      <c r="D368" t="s">
        <v>286</v>
      </c>
      <c r="E368" t="s">
        <v>353</v>
      </c>
      <c r="F368" t="s">
        <v>15</v>
      </c>
      <c r="G368" t="s">
        <v>9</v>
      </c>
      <c r="H368" s="1">
        <v>750</v>
      </c>
      <c r="I368" s="1">
        <v>750</v>
      </c>
      <c r="J368" s="1">
        <v>0.18566131025957999</v>
      </c>
      <c r="K368" s="1">
        <v>0.18566131025957999</v>
      </c>
      <c r="L368" t="s">
        <v>9</v>
      </c>
      <c r="M368" t="s">
        <v>9</v>
      </c>
      <c r="N368" t="s">
        <v>357</v>
      </c>
    </row>
    <row r="369" spans="1:14" x14ac:dyDescent="0.25">
      <c r="A369" t="s">
        <v>12</v>
      </c>
      <c r="B369" t="s">
        <v>200</v>
      </c>
      <c r="C369" t="s">
        <v>201</v>
      </c>
      <c r="D369" t="s">
        <v>286</v>
      </c>
      <c r="E369" t="s">
        <v>166</v>
      </c>
      <c r="F369" t="s">
        <v>254</v>
      </c>
      <c r="G369" t="s">
        <v>9</v>
      </c>
      <c r="H369" s="1">
        <v>140</v>
      </c>
      <c r="I369" s="1">
        <v>140</v>
      </c>
      <c r="J369" s="1">
        <v>3.4992607195662898E-2</v>
      </c>
      <c r="K369" s="1">
        <v>3.4992607195662898E-2</v>
      </c>
      <c r="L369" t="s">
        <v>9</v>
      </c>
      <c r="M369" t="s">
        <v>9</v>
      </c>
      <c r="N369" t="s">
        <v>357</v>
      </c>
    </row>
    <row r="370" spans="1:14" x14ac:dyDescent="0.25">
      <c r="A370" t="s">
        <v>12</v>
      </c>
      <c r="B370" t="s">
        <v>200</v>
      </c>
      <c r="C370" t="s">
        <v>201</v>
      </c>
      <c r="D370" t="s">
        <v>286</v>
      </c>
      <c r="E370" t="s">
        <v>180</v>
      </c>
      <c r="F370" t="s">
        <v>228</v>
      </c>
      <c r="G370" t="s">
        <v>228</v>
      </c>
      <c r="H370" s="1">
        <v>1175</v>
      </c>
      <c r="I370" s="1">
        <v>1175</v>
      </c>
      <c r="J370" s="1">
        <v>0.29022704837117502</v>
      </c>
      <c r="K370" s="1">
        <v>0.29022704837117502</v>
      </c>
      <c r="L370" t="s">
        <v>9</v>
      </c>
      <c r="M370" t="s">
        <v>9</v>
      </c>
      <c r="N370" t="s">
        <v>357</v>
      </c>
    </row>
    <row r="371" spans="1:14" x14ac:dyDescent="0.25">
      <c r="A371" t="s">
        <v>12</v>
      </c>
      <c r="B371" t="s">
        <v>200</v>
      </c>
      <c r="C371" t="s">
        <v>201</v>
      </c>
      <c r="D371" t="s">
        <v>286</v>
      </c>
      <c r="E371" t="s">
        <v>166</v>
      </c>
      <c r="F371" t="s">
        <v>171</v>
      </c>
      <c r="G371" t="s">
        <v>9</v>
      </c>
      <c r="H371" s="1">
        <v>75</v>
      </c>
      <c r="I371" s="1">
        <v>75</v>
      </c>
      <c r="J371" s="1">
        <v>1.84820108427797E-2</v>
      </c>
      <c r="K371" s="1">
        <v>1.84820108427797E-2</v>
      </c>
      <c r="L371" t="s">
        <v>9</v>
      </c>
      <c r="M371" t="s">
        <v>9</v>
      </c>
      <c r="N371" t="s">
        <v>357</v>
      </c>
    </row>
    <row r="372" spans="1:14" x14ac:dyDescent="0.25">
      <c r="A372" t="s">
        <v>12</v>
      </c>
      <c r="B372" t="s">
        <v>200</v>
      </c>
      <c r="C372" t="s">
        <v>201</v>
      </c>
      <c r="D372" t="s">
        <v>286</v>
      </c>
      <c r="E372" t="s">
        <v>257</v>
      </c>
      <c r="F372" t="s">
        <v>261</v>
      </c>
      <c r="G372" t="s">
        <v>9</v>
      </c>
      <c r="H372" s="1">
        <v>590</v>
      </c>
      <c r="I372" s="1">
        <v>590</v>
      </c>
      <c r="J372" s="1">
        <v>0.146752602875558</v>
      </c>
      <c r="K372" s="1">
        <v>0.146752602875558</v>
      </c>
      <c r="L372" t="s">
        <v>9</v>
      </c>
      <c r="M372" t="s">
        <v>9</v>
      </c>
      <c r="N372" t="s">
        <v>357</v>
      </c>
    </row>
    <row r="373" spans="1:14" x14ac:dyDescent="0.25">
      <c r="A373" t="s">
        <v>12</v>
      </c>
      <c r="B373" t="s">
        <v>200</v>
      </c>
      <c r="C373" t="s">
        <v>201</v>
      </c>
      <c r="D373" t="s">
        <v>286</v>
      </c>
      <c r="E373" t="s">
        <v>166</v>
      </c>
      <c r="F373" t="s">
        <v>170</v>
      </c>
      <c r="G373" t="s">
        <v>9</v>
      </c>
      <c r="H373" s="1">
        <v>675</v>
      </c>
      <c r="I373" s="1">
        <v>675</v>
      </c>
      <c r="J373" s="1">
        <v>0.166830951207491</v>
      </c>
      <c r="K373" s="1">
        <v>0.166830951207491</v>
      </c>
      <c r="L373" t="s">
        <v>9</v>
      </c>
      <c r="M373" t="s">
        <v>9</v>
      </c>
      <c r="N373" t="s">
        <v>357</v>
      </c>
    </row>
    <row r="374" spans="1:14" x14ac:dyDescent="0.25">
      <c r="A374" t="s">
        <v>12</v>
      </c>
      <c r="B374" t="s">
        <v>200</v>
      </c>
      <c r="C374" t="s">
        <v>201</v>
      </c>
      <c r="D374" t="s">
        <v>286</v>
      </c>
      <c r="E374" t="s">
        <v>353</v>
      </c>
      <c r="F374" t="s">
        <v>16</v>
      </c>
      <c r="G374" t="s">
        <v>9</v>
      </c>
      <c r="H374" s="1">
        <v>75</v>
      </c>
      <c r="I374" s="1">
        <v>75</v>
      </c>
      <c r="J374" s="1">
        <v>1.8541409147095199E-2</v>
      </c>
      <c r="K374" s="1">
        <v>1.8541409147095199E-2</v>
      </c>
      <c r="L374" t="s">
        <v>9</v>
      </c>
      <c r="M374" t="s">
        <v>9</v>
      </c>
      <c r="N374" t="s">
        <v>357</v>
      </c>
    </row>
    <row r="375" spans="1:14" x14ac:dyDescent="0.25">
      <c r="A375" t="s">
        <v>12</v>
      </c>
      <c r="B375" t="s">
        <v>200</v>
      </c>
      <c r="C375" t="s">
        <v>201</v>
      </c>
      <c r="D375" t="s">
        <v>286</v>
      </c>
      <c r="E375" t="s">
        <v>257</v>
      </c>
      <c r="F375" t="s">
        <v>228</v>
      </c>
      <c r="G375" t="s">
        <v>9</v>
      </c>
      <c r="H375" s="1">
        <v>-1</v>
      </c>
      <c r="I375" s="1">
        <v>0</v>
      </c>
      <c r="J375" s="1">
        <v>-0.01</v>
      </c>
      <c r="K375" s="1">
        <v>0</v>
      </c>
      <c r="L375" t="s">
        <v>9</v>
      </c>
      <c r="M375" t="s">
        <v>9</v>
      </c>
      <c r="N375" t="s">
        <v>357</v>
      </c>
    </row>
    <row r="376" spans="1:14" x14ac:dyDescent="0.25">
      <c r="A376" t="s">
        <v>12</v>
      </c>
      <c r="B376" t="s">
        <v>200</v>
      </c>
      <c r="C376" t="s">
        <v>201</v>
      </c>
      <c r="D376" t="s">
        <v>286</v>
      </c>
      <c r="E376" t="s">
        <v>180</v>
      </c>
      <c r="F376" t="s">
        <v>218</v>
      </c>
      <c r="G376" t="s">
        <v>215</v>
      </c>
      <c r="H376" s="1">
        <v>2520</v>
      </c>
      <c r="I376" s="1">
        <v>2520</v>
      </c>
      <c r="J376" s="1">
        <v>0.62216189536031596</v>
      </c>
      <c r="K376" s="1">
        <v>0.62216189536031596</v>
      </c>
      <c r="L376" t="s">
        <v>9</v>
      </c>
      <c r="M376" t="s">
        <v>9</v>
      </c>
      <c r="N376" t="s">
        <v>357</v>
      </c>
    </row>
    <row r="377" spans="1:14" x14ac:dyDescent="0.25">
      <c r="A377" t="s">
        <v>12</v>
      </c>
      <c r="B377" t="s">
        <v>200</v>
      </c>
      <c r="C377" t="s">
        <v>201</v>
      </c>
      <c r="D377" t="s">
        <v>286</v>
      </c>
      <c r="E377" t="s">
        <v>166</v>
      </c>
      <c r="F377" t="s">
        <v>169</v>
      </c>
      <c r="G377" t="s">
        <v>9</v>
      </c>
      <c r="H377" s="1">
        <v>2625</v>
      </c>
      <c r="I377" s="1">
        <v>2625</v>
      </c>
      <c r="J377" s="1">
        <v>0.64662395268605199</v>
      </c>
      <c r="K377" s="1">
        <v>0.64662395268605199</v>
      </c>
      <c r="L377" t="s">
        <v>9</v>
      </c>
      <c r="M377" t="s">
        <v>9</v>
      </c>
      <c r="N377" t="s">
        <v>357</v>
      </c>
    </row>
    <row r="378" spans="1:14" x14ac:dyDescent="0.25">
      <c r="A378" t="s">
        <v>12</v>
      </c>
      <c r="B378" t="s">
        <v>200</v>
      </c>
      <c r="C378" t="s">
        <v>201</v>
      </c>
      <c r="D378" t="s">
        <v>286</v>
      </c>
      <c r="E378" t="s">
        <v>168</v>
      </c>
      <c r="F378" t="s">
        <v>272</v>
      </c>
      <c r="G378" t="s">
        <v>9</v>
      </c>
      <c r="H378" s="1">
        <v>820</v>
      </c>
      <c r="I378" s="1">
        <v>820</v>
      </c>
      <c r="J378" s="1">
        <v>0.20301308965176601</v>
      </c>
      <c r="K378" s="1">
        <v>0.20301308965176601</v>
      </c>
      <c r="L378" t="s">
        <v>9</v>
      </c>
      <c r="M378" t="s">
        <v>9</v>
      </c>
      <c r="N378" t="s">
        <v>357</v>
      </c>
    </row>
    <row r="379" spans="1:14" x14ac:dyDescent="0.25">
      <c r="A379" t="s">
        <v>12</v>
      </c>
      <c r="B379" t="s">
        <v>200</v>
      </c>
      <c r="C379" t="s">
        <v>201</v>
      </c>
      <c r="D379" t="s">
        <v>286</v>
      </c>
      <c r="E379" t="s">
        <v>353</v>
      </c>
      <c r="F379" t="s">
        <v>13</v>
      </c>
      <c r="G379" t="s">
        <v>9</v>
      </c>
      <c r="H379" s="1">
        <v>665</v>
      </c>
      <c r="I379" s="1">
        <v>665</v>
      </c>
      <c r="J379" s="1">
        <v>0.16415327564894899</v>
      </c>
      <c r="K379" s="1">
        <v>0.16415327564894899</v>
      </c>
      <c r="L379" t="s">
        <v>9</v>
      </c>
      <c r="M379" t="s">
        <v>9</v>
      </c>
      <c r="N379" t="s">
        <v>357</v>
      </c>
    </row>
    <row r="380" spans="1:14" x14ac:dyDescent="0.25">
      <c r="A380" t="s">
        <v>12</v>
      </c>
      <c r="B380" t="s">
        <v>200</v>
      </c>
      <c r="C380" t="s">
        <v>201</v>
      </c>
      <c r="D380" t="s">
        <v>286</v>
      </c>
      <c r="E380" t="s">
        <v>242</v>
      </c>
      <c r="F380" t="s">
        <v>236</v>
      </c>
      <c r="G380" t="s">
        <v>9</v>
      </c>
      <c r="H380" s="1">
        <v>70</v>
      </c>
      <c r="I380" s="1">
        <v>70</v>
      </c>
      <c r="J380" s="1">
        <v>1.7211703958691899E-2</v>
      </c>
      <c r="K380" s="1">
        <v>1.7211703958691899E-2</v>
      </c>
      <c r="L380" t="s">
        <v>9</v>
      </c>
      <c r="M380" t="s">
        <v>9</v>
      </c>
      <c r="N380" t="s">
        <v>357</v>
      </c>
    </row>
    <row r="381" spans="1:14" x14ac:dyDescent="0.25">
      <c r="A381" t="s">
        <v>12</v>
      </c>
      <c r="B381" t="s">
        <v>200</v>
      </c>
      <c r="C381" t="s">
        <v>201</v>
      </c>
      <c r="D381" t="s">
        <v>286</v>
      </c>
      <c r="E381" t="s">
        <v>257</v>
      </c>
      <c r="F381" t="s">
        <v>340</v>
      </c>
      <c r="G381" t="s">
        <v>9</v>
      </c>
      <c r="H381" s="1">
        <v>190</v>
      </c>
      <c r="I381" s="1">
        <v>190</v>
      </c>
      <c r="J381" s="1">
        <v>4.7099652949925602E-2</v>
      </c>
      <c r="K381" s="1">
        <v>4.7099652949925602E-2</v>
      </c>
      <c r="L381" t="s">
        <v>9</v>
      </c>
      <c r="M381" t="s">
        <v>9</v>
      </c>
      <c r="N381" t="s">
        <v>357</v>
      </c>
    </row>
    <row r="382" spans="1:14" x14ac:dyDescent="0.25">
      <c r="A382" t="s">
        <v>12</v>
      </c>
      <c r="B382" t="s">
        <v>200</v>
      </c>
      <c r="C382" t="s">
        <v>201</v>
      </c>
      <c r="D382" t="s">
        <v>286</v>
      </c>
      <c r="E382" t="s">
        <v>168</v>
      </c>
      <c r="F382" t="s">
        <v>274</v>
      </c>
      <c r="G382" t="s">
        <v>9</v>
      </c>
      <c r="H382" s="1">
        <v>625</v>
      </c>
      <c r="I382" s="1">
        <v>625</v>
      </c>
      <c r="J382" s="1">
        <v>0.15435910101259601</v>
      </c>
      <c r="K382" s="1">
        <v>0.15435910101259601</v>
      </c>
      <c r="L382" t="s">
        <v>9</v>
      </c>
      <c r="M382" t="s">
        <v>9</v>
      </c>
      <c r="N382" t="s">
        <v>357</v>
      </c>
    </row>
    <row r="383" spans="1:14" x14ac:dyDescent="0.25">
      <c r="A383" t="s">
        <v>12</v>
      </c>
      <c r="B383" t="s">
        <v>200</v>
      </c>
      <c r="C383" t="s">
        <v>201</v>
      </c>
      <c r="D383" t="s">
        <v>286</v>
      </c>
      <c r="E383" t="s">
        <v>242</v>
      </c>
      <c r="F383" t="s">
        <v>234</v>
      </c>
      <c r="G383" t="s">
        <v>9</v>
      </c>
      <c r="H383" s="1">
        <v>770</v>
      </c>
      <c r="I383" s="1">
        <v>770</v>
      </c>
      <c r="J383" s="1">
        <v>0.18957462503073499</v>
      </c>
      <c r="K383" s="1">
        <v>0.18957462503073499</v>
      </c>
      <c r="L383" t="s">
        <v>9</v>
      </c>
      <c r="M383" t="s">
        <v>9</v>
      </c>
      <c r="N383" t="s">
        <v>357</v>
      </c>
    </row>
    <row r="384" spans="1:14" x14ac:dyDescent="0.25">
      <c r="A384" t="s">
        <v>12</v>
      </c>
      <c r="B384" t="s">
        <v>200</v>
      </c>
      <c r="C384" t="s">
        <v>201</v>
      </c>
      <c r="D384" t="s">
        <v>286</v>
      </c>
      <c r="E384" t="s">
        <v>257</v>
      </c>
      <c r="F384" t="s">
        <v>259</v>
      </c>
      <c r="G384" t="s">
        <v>9</v>
      </c>
      <c r="H384" s="1">
        <v>1245</v>
      </c>
      <c r="I384" s="1">
        <v>1245</v>
      </c>
      <c r="J384" s="1">
        <v>0.30813088745661898</v>
      </c>
      <c r="K384" s="1">
        <v>0.30813088745661898</v>
      </c>
      <c r="L384" t="s">
        <v>9</v>
      </c>
      <c r="M384" t="s">
        <v>9</v>
      </c>
      <c r="N384" t="s">
        <v>357</v>
      </c>
    </row>
    <row r="385" spans="1:14" x14ac:dyDescent="0.25">
      <c r="A385" t="s">
        <v>12</v>
      </c>
      <c r="B385" t="s">
        <v>200</v>
      </c>
      <c r="C385" t="s">
        <v>201</v>
      </c>
      <c r="D385" t="s">
        <v>286</v>
      </c>
      <c r="E385" t="s">
        <v>168</v>
      </c>
      <c r="F385" t="s">
        <v>248</v>
      </c>
      <c r="G385" t="s">
        <v>9</v>
      </c>
      <c r="H385" s="1">
        <v>-1</v>
      </c>
      <c r="I385" s="1">
        <v>0</v>
      </c>
      <c r="J385" s="1">
        <v>-0.01</v>
      </c>
      <c r="K385" s="1">
        <v>0</v>
      </c>
      <c r="L385" t="s">
        <v>9</v>
      </c>
      <c r="M385" t="s">
        <v>9</v>
      </c>
      <c r="N385" t="s">
        <v>357</v>
      </c>
    </row>
    <row r="386" spans="1:14" x14ac:dyDescent="0.25">
      <c r="A386" t="s">
        <v>12</v>
      </c>
      <c r="B386" t="s">
        <v>200</v>
      </c>
      <c r="C386" t="s">
        <v>201</v>
      </c>
      <c r="D386" t="s">
        <v>286</v>
      </c>
      <c r="E386" t="s">
        <v>168</v>
      </c>
      <c r="F386" t="s">
        <v>273</v>
      </c>
      <c r="G386" t="s">
        <v>9</v>
      </c>
      <c r="H386" s="1">
        <v>1010</v>
      </c>
      <c r="I386" s="1">
        <v>1010</v>
      </c>
      <c r="J386" s="1">
        <v>0.24993825635959499</v>
      </c>
      <c r="K386" s="1">
        <v>0.24993825635959499</v>
      </c>
      <c r="L386" t="s">
        <v>9</v>
      </c>
      <c r="M386" t="s">
        <v>9</v>
      </c>
      <c r="N386" t="s">
        <v>357</v>
      </c>
    </row>
    <row r="387" spans="1:14" x14ac:dyDescent="0.25">
      <c r="A387" t="s">
        <v>12</v>
      </c>
      <c r="B387" t="s">
        <v>200</v>
      </c>
      <c r="C387" t="s">
        <v>201</v>
      </c>
      <c r="D387" t="s">
        <v>286</v>
      </c>
      <c r="E387" t="s">
        <v>242</v>
      </c>
      <c r="F387" t="s">
        <v>239</v>
      </c>
      <c r="G387" t="s">
        <v>9</v>
      </c>
      <c r="H387" s="1">
        <v>1070</v>
      </c>
      <c r="I387" s="1">
        <v>1070</v>
      </c>
      <c r="J387" s="1">
        <v>0.262601426112614</v>
      </c>
      <c r="K387" s="1">
        <v>0.262601426112614</v>
      </c>
      <c r="L387" t="s">
        <v>9</v>
      </c>
      <c r="M387" t="s">
        <v>9</v>
      </c>
      <c r="N387" t="s">
        <v>357</v>
      </c>
    </row>
    <row r="388" spans="1:14" x14ac:dyDescent="0.25">
      <c r="A388" t="s">
        <v>12</v>
      </c>
      <c r="B388" t="s">
        <v>200</v>
      </c>
      <c r="C388" t="s">
        <v>201</v>
      </c>
      <c r="D388" t="s">
        <v>286</v>
      </c>
      <c r="E388" t="s">
        <v>242</v>
      </c>
      <c r="F388" t="s">
        <v>248</v>
      </c>
      <c r="G388" t="s">
        <v>9</v>
      </c>
      <c r="H388" s="1">
        <v>1390</v>
      </c>
      <c r="I388" s="1">
        <v>1390</v>
      </c>
      <c r="J388" s="1">
        <v>0.34226702729284503</v>
      </c>
      <c r="K388" s="1">
        <v>0.34226702729284503</v>
      </c>
      <c r="L388" t="s">
        <v>9</v>
      </c>
      <c r="M388" t="s">
        <v>9</v>
      </c>
      <c r="N388" t="s">
        <v>357</v>
      </c>
    </row>
    <row r="389" spans="1:14" x14ac:dyDescent="0.25">
      <c r="A389" t="s">
        <v>12</v>
      </c>
      <c r="B389" t="s">
        <v>200</v>
      </c>
      <c r="C389" t="s">
        <v>201</v>
      </c>
      <c r="D389" t="s">
        <v>286</v>
      </c>
      <c r="E389" t="s">
        <v>257</v>
      </c>
      <c r="F389" t="s">
        <v>262</v>
      </c>
      <c r="G389" t="s">
        <v>9</v>
      </c>
      <c r="H389" s="1">
        <v>130</v>
      </c>
      <c r="I389" s="1">
        <v>130</v>
      </c>
      <c r="J389" s="1">
        <v>3.2473971244422403E-2</v>
      </c>
      <c r="K389" s="1">
        <v>3.2473971244422403E-2</v>
      </c>
      <c r="L389" t="s">
        <v>9</v>
      </c>
      <c r="M389" t="s">
        <v>9</v>
      </c>
      <c r="N389" t="s">
        <v>357</v>
      </c>
    </row>
    <row r="390" spans="1:14" x14ac:dyDescent="0.25">
      <c r="A390" t="s">
        <v>12</v>
      </c>
      <c r="B390" t="s">
        <v>200</v>
      </c>
      <c r="C390" t="s">
        <v>201</v>
      </c>
      <c r="D390" t="s">
        <v>286</v>
      </c>
      <c r="E390" t="s">
        <v>242</v>
      </c>
      <c r="F390" t="s">
        <v>238</v>
      </c>
      <c r="G390" t="s">
        <v>9</v>
      </c>
      <c r="H390" s="1">
        <v>65</v>
      </c>
      <c r="I390" s="1">
        <v>65</v>
      </c>
      <c r="J390" s="1">
        <v>1.5982296533071101E-2</v>
      </c>
      <c r="K390" s="1">
        <v>1.5982296533071101E-2</v>
      </c>
      <c r="L390" t="s">
        <v>9</v>
      </c>
      <c r="M390" t="s">
        <v>9</v>
      </c>
      <c r="N390" t="s">
        <v>357</v>
      </c>
    </row>
    <row r="391" spans="1:14" x14ac:dyDescent="0.25">
      <c r="A391" t="s">
        <v>12</v>
      </c>
      <c r="B391" t="s">
        <v>200</v>
      </c>
      <c r="C391" t="s">
        <v>201</v>
      </c>
      <c r="D391" t="s">
        <v>286</v>
      </c>
      <c r="E391" t="s">
        <v>242</v>
      </c>
      <c r="F391" t="s">
        <v>235</v>
      </c>
      <c r="G391" t="s">
        <v>9</v>
      </c>
      <c r="H391" s="1">
        <v>505</v>
      </c>
      <c r="I391" s="1">
        <v>505</v>
      </c>
      <c r="J391" s="1">
        <v>0.12466191295795399</v>
      </c>
      <c r="K391" s="1">
        <v>0.12466191295795399</v>
      </c>
      <c r="L391" t="s">
        <v>9</v>
      </c>
      <c r="M391" t="s">
        <v>9</v>
      </c>
      <c r="N391" t="s">
        <v>357</v>
      </c>
    </row>
    <row r="392" spans="1:14" x14ac:dyDescent="0.25">
      <c r="A392" t="s">
        <v>12</v>
      </c>
      <c r="B392" t="s">
        <v>200</v>
      </c>
      <c r="C392" t="s">
        <v>201</v>
      </c>
      <c r="D392" t="s">
        <v>286</v>
      </c>
      <c r="E392" t="s">
        <v>353</v>
      </c>
      <c r="F392" t="s">
        <v>14</v>
      </c>
      <c r="G392" t="s">
        <v>9</v>
      </c>
      <c r="H392" s="1">
        <v>1125</v>
      </c>
      <c r="I392" s="1">
        <v>1125</v>
      </c>
      <c r="J392" s="1">
        <v>0.278121137206428</v>
      </c>
      <c r="K392" s="1">
        <v>0.278121137206428</v>
      </c>
      <c r="L392" t="s">
        <v>9</v>
      </c>
      <c r="M392" t="s">
        <v>9</v>
      </c>
      <c r="N392" t="s">
        <v>357</v>
      </c>
    </row>
    <row r="393" spans="1:14" x14ac:dyDescent="0.25">
      <c r="A393" t="s">
        <v>12</v>
      </c>
      <c r="B393" t="s">
        <v>200</v>
      </c>
      <c r="C393" t="s">
        <v>201</v>
      </c>
      <c r="D393" t="s">
        <v>286</v>
      </c>
      <c r="E393" t="s">
        <v>242</v>
      </c>
      <c r="F393" t="s">
        <v>237</v>
      </c>
      <c r="G393" t="s">
        <v>9</v>
      </c>
      <c r="H393" s="1">
        <v>195</v>
      </c>
      <c r="I393" s="1">
        <v>195</v>
      </c>
      <c r="J393" s="1">
        <v>4.7701008114088998E-2</v>
      </c>
      <c r="K393" s="1">
        <v>4.7701008114088998E-2</v>
      </c>
      <c r="L393" t="s">
        <v>9</v>
      </c>
      <c r="M393" t="s">
        <v>9</v>
      </c>
      <c r="N393" t="s">
        <v>357</v>
      </c>
    </row>
    <row r="394" spans="1:14" x14ac:dyDescent="0.25">
      <c r="A394" t="s">
        <v>12</v>
      </c>
      <c r="B394" t="s">
        <v>200</v>
      </c>
      <c r="C394" t="s">
        <v>201</v>
      </c>
      <c r="D394" t="s">
        <v>286</v>
      </c>
      <c r="E394" t="s">
        <v>166</v>
      </c>
      <c r="F394" t="s">
        <v>167</v>
      </c>
      <c r="G394" t="s">
        <v>9</v>
      </c>
      <c r="H394" s="1">
        <v>230</v>
      </c>
      <c r="I394" s="1">
        <v>230</v>
      </c>
      <c r="J394" s="1">
        <v>5.6185312962050302E-2</v>
      </c>
      <c r="K394" s="1">
        <v>5.6185312962050302E-2</v>
      </c>
      <c r="L394" t="s">
        <v>9</v>
      </c>
      <c r="M394" t="s">
        <v>9</v>
      </c>
      <c r="N394" t="s">
        <v>357</v>
      </c>
    </row>
    <row r="395" spans="1:14" x14ac:dyDescent="0.25">
      <c r="A395" t="s">
        <v>12</v>
      </c>
      <c r="B395" t="s">
        <v>200</v>
      </c>
      <c r="C395" t="s">
        <v>201</v>
      </c>
      <c r="D395" t="s">
        <v>286</v>
      </c>
      <c r="E395" t="s">
        <v>180</v>
      </c>
      <c r="F395" t="s">
        <v>219</v>
      </c>
      <c r="G395" t="s">
        <v>216</v>
      </c>
      <c r="H395" s="1">
        <v>355</v>
      </c>
      <c r="I395" s="1">
        <v>355</v>
      </c>
      <c r="J395" s="1">
        <v>8.7611056268509402E-2</v>
      </c>
      <c r="K395" s="1">
        <v>8.7611056268509402E-2</v>
      </c>
      <c r="L395" t="s">
        <v>9</v>
      </c>
      <c r="M395" t="s">
        <v>9</v>
      </c>
      <c r="N395" t="s">
        <v>357</v>
      </c>
    </row>
    <row r="396" spans="1:14" x14ac:dyDescent="0.25">
      <c r="A396" t="s">
        <v>12</v>
      </c>
      <c r="B396" t="s">
        <v>200</v>
      </c>
      <c r="C396" t="s">
        <v>201</v>
      </c>
      <c r="D396" t="s">
        <v>286</v>
      </c>
      <c r="E396" t="s">
        <v>166</v>
      </c>
      <c r="F396" t="s">
        <v>252</v>
      </c>
      <c r="G396" t="s">
        <v>9</v>
      </c>
      <c r="H396" s="1">
        <v>140</v>
      </c>
      <c r="I396" s="1">
        <v>140</v>
      </c>
      <c r="J396" s="1">
        <v>3.4746180384425798E-2</v>
      </c>
      <c r="K396" s="1">
        <v>3.4746180384425798E-2</v>
      </c>
      <c r="L396" t="s">
        <v>9</v>
      </c>
      <c r="M396" t="s">
        <v>9</v>
      </c>
      <c r="N396" t="s">
        <v>357</v>
      </c>
    </row>
    <row r="397" spans="1:14" x14ac:dyDescent="0.25">
      <c r="A397" t="s">
        <v>12</v>
      </c>
      <c r="B397" t="s">
        <v>200</v>
      </c>
      <c r="C397" t="s">
        <v>201</v>
      </c>
      <c r="D397" t="s">
        <v>286</v>
      </c>
      <c r="E397" t="s">
        <v>257</v>
      </c>
      <c r="F397" t="s">
        <v>260</v>
      </c>
      <c r="G397" t="s">
        <v>9</v>
      </c>
      <c r="H397" s="1">
        <v>1140</v>
      </c>
      <c r="I397" s="1">
        <v>1140</v>
      </c>
      <c r="J397" s="1">
        <v>0.282350024789291</v>
      </c>
      <c r="K397" s="1">
        <v>0.282350024789291</v>
      </c>
      <c r="L397" t="s">
        <v>9</v>
      </c>
      <c r="M397" t="s">
        <v>9</v>
      </c>
      <c r="N397" t="s">
        <v>357</v>
      </c>
    </row>
    <row r="398" spans="1:14" x14ac:dyDescent="0.25">
      <c r="A398" t="s">
        <v>12</v>
      </c>
      <c r="B398" t="s">
        <v>202</v>
      </c>
      <c r="C398" t="s">
        <v>203</v>
      </c>
      <c r="D398" t="s">
        <v>287</v>
      </c>
      <c r="E398" t="s">
        <v>180</v>
      </c>
      <c r="F398" t="s">
        <v>228</v>
      </c>
      <c r="G398" t="s">
        <v>228</v>
      </c>
      <c r="H398" s="1">
        <v>-1</v>
      </c>
      <c r="I398" s="1">
        <v>0</v>
      </c>
      <c r="J398" s="1">
        <v>-0.01</v>
      </c>
      <c r="K398" s="1">
        <v>0</v>
      </c>
      <c r="L398" t="s">
        <v>9</v>
      </c>
      <c r="M398" t="s">
        <v>9</v>
      </c>
      <c r="N398" t="s">
        <v>357</v>
      </c>
    </row>
    <row r="399" spans="1:14" x14ac:dyDescent="0.25">
      <c r="A399" t="s">
        <v>12</v>
      </c>
      <c r="B399" t="s">
        <v>202</v>
      </c>
      <c r="C399" t="s">
        <v>203</v>
      </c>
      <c r="D399" t="s">
        <v>287</v>
      </c>
      <c r="E399" t="s">
        <v>353</v>
      </c>
      <c r="F399" t="s">
        <v>13</v>
      </c>
      <c r="G399" t="s">
        <v>9</v>
      </c>
      <c r="H399" s="1">
        <v>210</v>
      </c>
      <c r="I399" s="1">
        <v>210</v>
      </c>
      <c r="J399" s="1">
        <v>0.171171171171171</v>
      </c>
      <c r="K399" s="1">
        <v>0.171171171171171</v>
      </c>
      <c r="L399" t="s">
        <v>9</v>
      </c>
      <c r="M399" t="s">
        <v>9</v>
      </c>
      <c r="N399" t="s">
        <v>357</v>
      </c>
    </row>
    <row r="400" spans="1:14" x14ac:dyDescent="0.25">
      <c r="A400" t="s">
        <v>12</v>
      </c>
      <c r="B400" t="s">
        <v>202</v>
      </c>
      <c r="C400" t="s">
        <v>203</v>
      </c>
      <c r="D400" t="s">
        <v>287</v>
      </c>
      <c r="E400" t="s">
        <v>257</v>
      </c>
      <c r="F400" t="s">
        <v>260</v>
      </c>
      <c r="G400" t="s">
        <v>9</v>
      </c>
      <c r="H400" s="1">
        <v>415</v>
      </c>
      <c r="I400" s="1">
        <v>415</v>
      </c>
      <c r="J400" s="1">
        <v>0.34152334152334102</v>
      </c>
      <c r="K400" s="1">
        <v>0.34152334152334102</v>
      </c>
      <c r="L400" t="s">
        <v>9</v>
      </c>
      <c r="M400" t="s">
        <v>9</v>
      </c>
      <c r="N400" t="s">
        <v>357</v>
      </c>
    </row>
    <row r="401" spans="1:14" x14ac:dyDescent="0.25">
      <c r="A401" t="s">
        <v>12</v>
      </c>
      <c r="B401" t="s">
        <v>202</v>
      </c>
      <c r="C401" t="s">
        <v>203</v>
      </c>
      <c r="D401" t="s">
        <v>287</v>
      </c>
      <c r="E401" t="s">
        <v>10</v>
      </c>
      <c r="F401" t="s">
        <v>184</v>
      </c>
      <c r="G401" t="s">
        <v>9</v>
      </c>
      <c r="H401" s="1">
        <v>4</v>
      </c>
      <c r="I401" s="1" t="s">
        <v>9</v>
      </c>
      <c r="J401" s="1" t="s">
        <v>9</v>
      </c>
      <c r="K401" s="1" t="s">
        <v>9</v>
      </c>
      <c r="L401" t="s">
        <v>9</v>
      </c>
      <c r="M401" t="s">
        <v>9</v>
      </c>
      <c r="N401" t="s">
        <v>357</v>
      </c>
    </row>
    <row r="402" spans="1:14" x14ac:dyDescent="0.25">
      <c r="A402" t="s">
        <v>12</v>
      </c>
      <c r="B402" t="s">
        <v>202</v>
      </c>
      <c r="C402" t="s">
        <v>203</v>
      </c>
      <c r="D402" t="s">
        <v>287</v>
      </c>
      <c r="E402" t="s">
        <v>172</v>
      </c>
      <c r="F402" t="s">
        <v>9</v>
      </c>
      <c r="G402" t="s">
        <v>9</v>
      </c>
      <c r="H402" s="1" t="s">
        <v>9</v>
      </c>
      <c r="I402" s="1" t="s">
        <v>9</v>
      </c>
      <c r="J402" s="1" t="s">
        <v>9</v>
      </c>
      <c r="K402" s="1" t="s">
        <v>9</v>
      </c>
      <c r="L402">
        <v>8.6949199999999998</v>
      </c>
      <c r="M402">
        <v>10</v>
      </c>
      <c r="N402" t="s">
        <v>357</v>
      </c>
    </row>
    <row r="403" spans="1:14" x14ac:dyDescent="0.25">
      <c r="A403" t="s">
        <v>12</v>
      </c>
      <c r="B403" t="s">
        <v>202</v>
      </c>
      <c r="C403" t="s">
        <v>203</v>
      </c>
      <c r="D403" t="s">
        <v>287</v>
      </c>
      <c r="E403" t="s">
        <v>165</v>
      </c>
      <c r="F403" t="s">
        <v>9</v>
      </c>
      <c r="G403" t="s">
        <v>9</v>
      </c>
      <c r="H403" s="1" t="s">
        <v>9</v>
      </c>
      <c r="I403" s="1" t="s">
        <v>9</v>
      </c>
      <c r="J403" s="1" t="s">
        <v>9</v>
      </c>
      <c r="K403" s="1" t="s">
        <v>9</v>
      </c>
      <c r="L403">
        <v>30.020479999999999</v>
      </c>
      <c r="M403">
        <v>30</v>
      </c>
      <c r="N403" t="s">
        <v>357</v>
      </c>
    </row>
    <row r="404" spans="1:14" x14ac:dyDescent="0.25">
      <c r="A404" t="s">
        <v>12</v>
      </c>
      <c r="B404" t="s">
        <v>202</v>
      </c>
      <c r="C404" t="s">
        <v>203</v>
      </c>
      <c r="D404" t="s">
        <v>287</v>
      </c>
      <c r="E404" t="s">
        <v>257</v>
      </c>
      <c r="F404" t="s">
        <v>280</v>
      </c>
      <c r="G404" t="s">
        <v>9</v>
      </c>
      <c r="H404" s="1">
        <v>-1</v>
      </c>
      <c r="I404" s="1">
        <v>0</v>
      </c>
      <c r="J404" s="1">
        <v>-0.01</v>
      </c>
      <c r="K404" s="1">
        <v>0</v>
      </c>
      <c r="L404" t="s">
        <v>9</v>
      </c>
      <c r="M404" t="s">
        <v>9</v>
      </c>
      <c r="N404" t="s">
        <v>357</v>
      </c>
    </row>
    <row r="405" spans="1:14" x14ac:dyDescent="0.25">
      <c r="A405" t="s">
        <v>12</v>
      </c>
      <c r="B405" t="s">
        <v>202</v>
      </c>
      <c r="C405" t="s">
        <v>203</v>
      </c>
      <c r="D405" t="s">
        <v>287</v>
      </c>
      <c r="E405" t="s">
        <v>168</v>
      </c>
      <c r="F405" t="s">
        <v>271</v>
      </c>
      <c r="G405" t="s">
        <v>9</v>
      </c>
      <c r="H405" s="1">
        <v>650</v>
      </c>
      <c r="I405" s="1">
        <v>650</v>
      </c>
      <c r="J405" s="1">
        <v>0.53153153153153199</v>
      </c>
      <c r="K405" s="1">
        <v>0.53153153153153199</v>
      </c>
      <c r="L405" t="s">
        <v>9</v>
      </c>
      <c r="M405" t="s">
        <v>9</v>
      </c>
      <c r="N405" t="s">
        <v>357</v>
      </c>
    </row>
    <row r="406" spans="1:14" x14ac:dyDescent="0.25">
      <c r="A406" t="s">
        <v>12</v>
      </c>
      <c r="B406" t="s">
        <v>202</v>
      </c>
      <c r="C406" t="s">
        <v>203</v>
      </c>
      <c r="D406" t="s">
        <v>287</v>
      </c>
      <c r="E406" t="s">
        <v>229</v>
      </c>
      <c r="F406" t="s">
        <v>217</v>
      </c>
      <c r="G406" t="s">
        <v>9</v>
      </c>
      <c r="H406" s="1">
        <v>140</v>
      </c>
      <c r="I406" s="1">
        <v>140</v>
      </c>
      <c r="J406" s="1">
        <v>0.115479115479115</v>
      </c>
      <c r="K406" s="1">
        <v>0.115479115479115</v>
      </c>
      <c r="L406" t="s">
        <v>9</v>
      </c>
      <c r="M406" t="s">
        <v>9</v>
      </c>
      <c r="N406" t="s">
        <v>357</v>
      </c>
    </row>
    <row r="407" spans="1:14" x14ac:dyDescent="0.25">
      <c r="A407" t="s">
        <v>12</v>
      </c>
      <c r="B407" t="s">
        <v>202</v>
      </c>
      <c r="C407" t="s">
        <v>203</v>
      </c>
      <c r="D407" t="s">
        <v>287</v>
      </c>
      <c r="E407" t="s">
        <v>166</v>
      </c>
      <c r="F407" t="s">
        <v>248</v>
      </c>
      <c r="G407" t="s">
        <v>9</v>
      </c>
      <c r="H407" s="1">
        <v>-1</v>
      </c>
      <c r="I407" s="1">
        <v>0</v>
      </c>
      <c r="J407" s="1">
        <v>-0.01</v>
      </c>
      <c r="K407" s="1">
        <v>0</v>
      </c>
      <c r="L407" t="s">
        <v>9</v>
      </c>
      <c r="M407" t="s">
        <v>9</v>
      </c>
      <c r="N407" t="s">
        <v>357</v>
      </c>
    </row>
    <row r="408" spans="1:14" x14ac:dyDescent="0.25">
      <c r="A408" t="s">
        <v>12</v>
      </c>
      <c r="B408" t="s">
        <v>202</v>
      </c>
      <c r="C408" t="s">
        <v>203</v>
      </c>
      <c r="D408" t="s">
        <v>287</v>
      </c>
      <c r="E408" t="s">
        <v>257</v>
      </c>
      <c r="F408" t="s">
        <v>258</v>
      </c>
      <c r="G408" t="s">
        <v>9</v>
      </c>
      <c r="H408" s="1">
        <v>160</v>
      </c>
      <c r="I408" s="1">
        <v>160</v>
      </c>
      <c r="J408" s="1">
        <v>0.13022113022112999</v>
      </c>
      <c r="K408" s="1">
        <v>0.13022113022112999</v>
      </c>
      <c r="L408" t="s">
        <v>9</v>
      </c>
      <c r="M408" t="s">
        <v>9</v>
      </c>
      <c r="N408" t="s">
        <v>357</v>
      </c>
    </row>
    <row r="409" spans="1:14" x14ac:dyDescent="0.25">
      <c r="A409" t="s">
        <v>12</v>
      </c>
      <c r="B409" t="s">
        <v>202</v>
      </c>
      <c r="C409" t="s">
        <v>203</v>
      </c>
      <c r="D409" t="s">
        <v>287</v>
      </c>
      <c r="E409" t="s">
        <v>257</v>
      </c>
      <c r="F409" t="s">
        <v>259</v>
      </c>
      <c r="G409" t="s">
        <v>9</v>
      </c>
      <c r="H409">
        <v>340</v>
      </c>
      <c r="I409">
        <v>340</v>
      </c>
      <c r="J409">
        <v>0.27846027846027799</v>
      </c>
      <c r="K409">
        <v>0.27846027846027799</v>
      </c>
      <c r="L409" s="1" t="s">
        <v>9</v>
      </c>
      <c r="M409" s="1" t="s">
        <v>9</v>
      </c>
      <c r="N409" t="s">
        <v>357</v>
      </c>
    </row>
    <row r="410" spans="1:14" x14ac:dyDescent="0.25">
      <c r="A410" t="s">
        <v>12</v>
      </c>
      <c r="B410" t="s">
        <v>202</v>
      </c>
      <c r="C410" t="s">
        <v>203</v>
      </c>
      <c r="D410" t="s">
        <v>287</v>
      </c>
      <c r="E410" t="s">
        <v>229</v>
      </c>
      <c r="F410" t="s">
        <v>230</v>
      </c>
      <c r="G410" t="s">
        <v>9</v>
      </c>
      <c r="H410">
        <v>120</v>
      </c>
      <c r="I410">
        <v>120</v>
      </c>
      <c r="J410">
        <v>9.6642096642096595E-2</v>
      </c>
      <c r="K410">
        <v>9.6642096642096595E-2</v>
      </c>
      <c r="L410" s="1" t="s">
        <v>9</v>
      </c>
      <c r="M410" s="1" t="s">
        <v>9</v>
      </c>
      <c r="N410" t="s">
        <v>357</v>
      </c>
    </row>
    <row r="411" spans="1:14" x14ac:dyDescent="0.25">
      <c r="A411" t="s">
        <v>12</v>
      </c>
      <c r="B411" t="s">
        <v>202</v>
      </c>
      <c r="C411" t="s">
        <v>203</v>
      </c>
      <c r="D411" t="s">
        <v>287</v>
      </c>
      <c r="E411" t="s">
        <v>166</v>
      </c>
      <c r="F411" t="s">
        <v>253</v>
      </c>
      <c r="G411" t="s">
        <v>9</v>
      </c>
      <c r="H411" s="1">
        <v>10</v>
      </c>
      <c r="I411">
        <v>10</v>
      </c>
      <c r="J411">
        <v>9.8280098280098295E-3</v>
      </c>
      <c r="K411">
        <v>9.8280098280098295E-3</v>
      </c>
      <c r="L411" t="s">
        <v>9</v>
      </c>
      <c r="M411" t="s">
        <v>9</v>
      </c>
      <c r="N411" t="s">
        <v>357</v>
      </c>
    </row>
    <row r="412" spans="1:14" x14ac:dyDescent="0.25">
      <c r="A412" t="s">
        <v>12</v>
      </c>
      <c r="B412" t="s">
        <v>202</v>
      </c>
      <c r="C412" t="s">
        <v>203</v>
      </c>
      <c r="D412" t="s">
        <v>287</v>
      </c>
      <c r="E412" t="s">
        <v>166</v>
      </c>
      <c r="F412" t="s">
        <v>171</v>
      </c>
      <c r="G412" t="s">
        <v>9</v>
      </c>
      <c r="H412" s="1">
        <v>20</v>
      </c>
      <c r="I412" s="1">
        <v>20</v>
      </c>
      <c r="J412" s="1">
        <v>1.8018018018018001E-2</v>
      </c>
      <c r="K412" s="1">
        <v>1.8018018018018001E-2</v>
      </c>
      <c r="L412" t="s">
        <v>9</v>
      </c>
      <c r="M412" t="s">
        <v>9</v>
      </c>
      <c r="N412" t="s">
        <v>357</v>
      </c>
    </row>
    <row r="413" spans="1:14" x14ac:dyDescent="0.25">
      <c r="A413" t="s">
        <v>12</v>
      </c>
      <c r="B413" t="s">
        <v>202</v>
      </c>
      <c r="C413" t="s">
        <v>203</v>
      </c>
      <c r="D413" t="s">
        <v>287</v>
      </c>
      <c r="E413" t="s">
        <v>257</v>
      </c>
      <c r="F413" t="s">
        <v>228</v>
      </c>
      <c r="G413" t="s">
        <v>9</v>
      </c>
      <c r="H413" s="1">
        <v>-1</v>
      </c>
      <c r="I413" s="1">
        <v>0</v>
      </c>
      <c r="J413" s="1">
        <v>-0.01</v>
      </c>
      <c r="K413" s="1">
        <v>0</v>
      </c>
      <c r="L413" t="s">
        <v>9</v>
      </c>
      <c r="M413" t="s">
        <v>9</v>
      </c>
      <c r="N413" t="s">
        <v>357</v>
      </c>
    </row>
    <row r="414" spans="1:14" x14ac:dyDescent="0.25">
      <c r="A414" t="s">
        <v>12</v>
      </c>
      <c r="B414" t="s">
        <v>202</v>
      </c>
      <c r="C414" t="s">
        <v>203</v>
      </c>
      <c r="D414" t="s">
        <v>287</v>
      </c>
      <c r="E414" t="s">
        <v>257</v>
      </c>
      <c r="F414" t="s">
        <v>261</v>
      </c>
      <c r="G414" t="s">
        <v>9</v>
      </c>
      <c r="H414" s="1">
        <v>205</v>
      </c>
      <c r="I414" s="1">
        <v>205</v>
      </c>
      <c r="J414" s="1">
        <v>0.16953316953316999</v>
      </c>
      <c r="K414" s="1">
        <v>0.16953316953316999</v>
      </c>
      <c r="L414" t="s">
        <v>9</v>
      </c>
      <c r="M414" t="s">
        <v>9</v>
      </c>
      <c r="N414" t="s">
        <v>357</v>
      </c>
    </row>
    <row r="415" spans="1:14" x14ac:dyDescent="0.25">
      <c r="A415" t="s">
        <v>12</v>
      </c>
      <c r="B415" t="s">
        <v>202</v>
      </c>
      <c r="C415" t="s">
        <v>203</v>
      </c>
      <c r="D415" t="s">
        <v>287</v>
      </c>
      <c r="E415" t="s">
        <v>229</v>
      </c>
      <c r="F415" t="s">
        <v>231</v>
      </c>
      <c r="G415" t="s">
        <v>9</v>
      </c>
      <c r="H415" s="1">
        <v>960</v>
      </c>
      <c r="I415" s="1">
        <v>960</v>
      </c>
      <c r="J415" s="1">
        <v>0.78787878787878796</v>
      </c>
      <c r="K415" s="1">
        <v>0.78787878787878796</v>
      </c>
      <c r="L415" t="s">
        <v>9</v>
      </c>
      <c r="M415" t="s">
        <v>9</v>
      </c>
      <c r="N415" t="s">
        <v>357</v>
      </c>
    </row>
    <row r="416" spans="1:14" x14ac:dyDescent="0.25">
      <c r="A416" t="s">
        <v>12</v>
      </c>
      <c r="B416" t="s">
        <v>202</v>
      </c>
      <c r="C416" t="s">
        <v>203</v>
      </c>
      <c r="D416" t="s">
        <v>287</v>
      </c>
      <c r="E416" t="s">
        <v>166</v>
      </c>
      <c r="F416" t="s">
        <v>254</v>
      </c>
      <c r="G416" t="s">
        <v>9</v>
      </c>
      <c r="H416" s="1">
        <v>-1</v>
      </c>
      <c r="I416" s="1">
        <v>0</v>
      </c>
      <c r="J416" s="1">
        <v>-0.01</v>
      </c>
      <c r="K416" s="1">
        <v>0</v>
      </c>
      <c r="L416" t="s">
        <v>9</v>
      </c>
      <c r="M416" t="s">
        <v>9</v>
      </c>
      <c r="N416" t="s">
        <v>357</v>
      </c>
    </row>
    <row r="417" spans="1:14" x14ac:dyDescent="0.25">
      <c r="A417" t="s">
        <v>12</v>
      </c>
      <c r="B417" t="s">
        <v>202</v>
      </c>
      <c r="C417" t="s">
        <v>203</v>
      </c>
      <c r="D417" t="s">
        <v>287</v>
      </c>
      <c r="E417" t="s">
        <v>232</v>
      </c>
      <c r="F417" t="s">
        <v>9</v>
      </c>
      <c r="G417" t="s">
        <v>9</v>
      </c>
      <c r="H417" s="1">
        <v>1220</v>
      </c>
      <c r="I417" s="1">
        <v>1220</v>
      </c>
      <c r="J417" s="1">
        <v>1</v>
      </c>
      <c r="K417" s="1">
        <v>1</v>
      </c>
      <c r="L417" t="s">
        <v>9</v>
      </c>
      <c r="M417" t="s">
        <v>9</v>
      </c>
      <c r="N417" t="s">
        <v>357</v>
      </c>
    </row>
    <row r="418" spans="1:14" x14ac:dyDescent="0.25">
      <c r="A418" t="s">
        <v>12</v>
      </c>
      <c r="B418" t="s">
        <v>202</v>
      </c>
      <c r="C418" t="s">
        <v>203</v>
      </c>
      <c r="D418" t="s">
        <v>287</v>
      </c>
      <c r="E418" t="s">
        <v>180</v>
      </c>
      <c r="F418" t="s">
        <v>218</v>
      </c>
      <c r="G418" t="s">
        <v>215</v>
      </c>
      <c r="H418" s="1">
        <v>1000</v>
      </c>
      <c r="I418" s="1">
        <v>1000</v>
      </c>
      <c r="J418" s="1">
        <v>0.81818181818181801</v>
      </c>
      <c r="K418" s="1">
        <v>0.81818181818181801</v>
      </c>
      <c r="L418" t="s">
        <v>9</v>
      </c>
      <c r="M418" t="s">
        <v>9</v>
      </c>
      <c r="N418" t="s">
        <v>357</v>
      </c>
    </row>
    <row r="419" spans="1:14" x14ac:dyDescent="0.25">
      <c r="A419" t="s">
        <v>12</v>
      </c>
      <c r="B419" t="s">
        <v>202</v>
      </c>
      <c r="C419" t="s">
        <v>203</v>
      </c>
      <c r="D419" t="s">
        <v>287</v>
      </c>
      <c r="E419" t="s">
        <v>168</v>
      </c>
      <c r="F419" t="s">
        <v>273</v>
      </c>
      <c r="G419" t="s">
        <v>9</v>
      </c>
      <c r="H419" s="1">
        <v>350</v>
      </c>
      <c r="I419" s="1">
        <v>350</v>
      </c>
      <c r="J419" s="1">
        <v>0.28746928746928702</v>
      </c>
      <c r="K419" s="1">
        <v>0.28746928746928702</v>
      </c>
      <c r="L419" t="s">
        <v>9</v>
      </c>
      <c r="M419" t="s">
        <v>9</v>
      </c>
      <c r="N419" t="s">
        <v>357</v>
      </c>
    </row>
    <row r="420" spans="1:14" x14ac:dyDescent="0.25">
      <c r="A420" t="s">
        <v>12</v>
      </c>
      <c r="B420" t="s">
        <v>202</v>
      </c>
      <c r="C420" t="s">
        <v>203</v>
      </c>
      <c r="D420" t="s">
        <v>287</v>
      </c>
      <c r="E420" t="s">
        <v>166</v>
      </c>
      <c r="F420" t="s">
        <v>169</v>
      </c>
      <c r="G420" t="s">
        <v>9</v>
      </c>
      <c r="H420" s="1">
        <v>915</v>
      </c>
      <c r="I420" s="1">
        <v>915</v>
      </c>
      <c r="J420" s="1">
        <v>0.74774774774774799</v>
      </c>
      <c r="K420" s="1">
        <v>0.74774774774774799</v>
      </c>
      <c r="L420" t="s">
        <v>9</v>
      </c>
      <c r="M420" t="s">
        <v>9</v>
      </c>
      <c r="N420" t="s">
        <v>357</v>
      </c>
    </row>
    <row r="421" spans="1:14" x14ac:dyDescent="0.25">
      <c r="A421" t="s">
        <v>12</v>
      </c>
      <c r="B421" t="s">
        <v>202</v>
      </c>
      <c r="C421" t="s">
        <v>203</v>
      </c>
      <c r="D421" t="s">
        <v>287</v>
      </c>
      <c r="E421" t="s">
        <v>166</v>
      </c>
      <c r="F421" t="s">
        <v>170</v>
      </c>
      <c r="G421" t="s">
        <v>9</v>
      </c>
      <c r="H421" s="1">
        <v>170</v>
      </c>
      <c r="I421" s="1">
        <v>170</v>
      </c>
      <c r="J421" s="1">
        <v>0.14086814086814101</v>
      </c>
      <c r="K421" s="1">
        <v>0.14086814086814101</v>
      </c>
      <c r="L421" t="s">
        <v>9</v>
      </c>
      <c r="M421" t="s">
        <v>9</v>
      </c>
      <c r="N421" t="s">
        <v>357</v>
      </c>
    </row>
    <row r="422" spans="1:14" x14ac:dyDescent="0.25">
      <c r="A422" t="s">
        <v>12</v>
      </c>
      <c r="B422" t="s">
        <v>202</v>
      </c>
      <c r="C422" t="s">
        <v>203</v>
      </c>
      <c r="D422" t="s">
        <v>287</v>
      </c>
      <c r="E422" t="s">
        <v>353</v>
      </c>
      <c r="F422" t="s">
        <v>15</v>
      </c>
      <c r="G422" t="s">
        <v>9</v>
      </c>
      <c r="H422" s="1">
        <v>325</v>
      </c>
      <c r="I422" s="1">
        <v>325</v>
      </c>
      <c r="J422" s="1">
        <v>0.26617526617526599</v>
      </c>
      <c r="K422" s="1">
        <v>0.26617526617526599</v>
      </c>
      <c r="L422" t="s">
        <v>9</v>
      </c>
      <c r="M422" t="s">
        <v>9</v>
      </c>
      <c r="N422" t="s">
        <v>357</v>
      </c>
    </row>
    <row r="423" spans="1:14" x14ac:dyDescent="0.25">
      <c r="A423" t="s">
        <v>12</v>
      </c>
      <c r="B423" t="s">
        <v>202</v>
      </c>
      <c r="C423" t="s">
        <v>203</v>
      </c>
      <c r="D423" t="s">
        <v>287</v>
      </c>
      <c r="E423" t="s">
        <v>168</v>
      </c>
      <c r="F423" t="s">
        <v>272</v>
      </c>
      <c r="G423" t="s">
        <v>9</v>
      </c>
      <c r="H423" s="1">
        <v>110</v>
      </c>
      <c r="I423" s="1">
        <v>110</v>
      </c>
      <c r="J423" s="1">
        <v>9.00900900900901E-2</v>
      </c>
      <c r="K423" s="1">
        <v>9.00900900900901E-2</v>
      </c>
      <c r="L423" t="s">
        <v>9</v>
      </c>
      <c r="M423" t="s">
        <v>9</v>
      </c>
      <c r="N423" t="s">
        <v>357</v>
      </c>
    </row>
    <row r="424" spans="1:14" x14ac:dyDescent="0.25">
      <c r="A424" t="s">
        <v>12</v>
      </c>
      <c r="B424" t="s">
        <v>202</v>
      </c>
      <c r="C424" t="s">
        <v>203</v>
      </c>
      <c r="D424" t="s">
        <v>287</v>
      </c>
      <c r="E424" t="s">
        <v>166</v>
      </c>
      <c r="F424" t="s">
        <v>167</v>
      </c>
      <c r="G424" t="s">
        <v>9</v>
      </c>
      <c r="H424" s="1">
        <v>45</v>
      </c>
      <c r="I424" s="1">
        <v>45</v>
      </c>
      <c r="J424" s="1">
        <v>3.7674037674037701E-2</v>
      </c>
      <c r="K424" s="1">
        <v>3.7674037674037701E-2</v>
      </c>
      <c r="L424" t="s">
        <v>9</v>
      </c>
      <c r="M424" t="s">
        <v>9</v>
      </c>
      <c r="N424" t="s">
        <v>357</v>
      </c>
    </row>
    <row r="425" spans="1:14" x14ac:dyDescent="0.25">
      <c r="A425" t="s">
        <v>12</v>
      </c>
      <c r="B425" t="s">
        <v>202</v>
      </c>
      <c r="C425" t="s">
        <v>203</v>
      </c>
      <c r="D425" t="s">
        <v>287</v>
      </c>
      <c r="E425" t="s">
        <v>257</v>
      </c>
      <c r="F425" t="s">
        <v>262</v>
      </c>
      <c r="G425" t="s">
        <v>9</v>
      </c>
      <c r="H425" s="1">
        <v>50</v>
      </c>
      <c r="I425" s="1">
        <v>50</v>
      </c>
      <c r="J425" s="1">
        <v>4.0131040131040102E-2</v>
      </c>
      <c r="K425" s="1">
        <v>4.0131040131040102E-2</v>
      </c>
      <c r="L425" t="s">
        <v>9</v>
      </c>
      <c r="M425" t="s">
        <v>9</v>
      </c>
      <c r="N425" t="s">
        <v>357</v>
      </c>
    </row>
    <row r="426" spans="1:14" x14ac:dyDescent="0.25">
      <c r="A426" t="s">
        <v>12</v>
      </c>
      <c r="B426" t="s">
        <v>202</v>
      </c>
      <c r="C426" t="s">
        <v>203</v>
      </c>
      <c r="D426" t="s">
        <v>287</v>
      </c>
      <c r="E426" t="s">
        <v>168</v>
      </c>
      <c r="F426" t="s">
        <v>248</v>
      </c>
      <c r="G426" t="s">
        <v>9</v>
      </c>
      <c r="H426" s="1">
        <v>-1</v>
      </c>
      <c r="I426" s="1">
        <v>0</v>
      </c>
      <c r="J426" s="1">
        <v>-0.01</v>
      </c>
      <c r="K426" s="1">
        <v>0</v>
      </c>
      <c r="L426" t="s">
        <v>9</v>
      </c>
      <c r="M426" t="s">
        <v>9</v>
      </c>
      <c r="N426" t="s">
        <v>357</v>
      </c>
    </row>
    <row r="427" spans="1:14" x14ac:dyDescent="0.25">
      <c r="A427" t="s">
        <v>12</v>
      </c>
      <c r="B427" t="s">
        <v>202</v>
      </c>
      <c r="C427" t="s">
        <v>203</v>
      </c>
      <c r="D427" t="s">
        <v>287</v>
      </c>
      <c r="E427" t="s">
        <v>168</v>
      </c>
      <c r="F427" t="s">
        <v>274</v>
      </c>
      <c r="G427" t="s">
        <v>9</v>
      </c>
      <c r="H427" s="1">
        <v>110</v>
      </c>
      <c r="I427" s="1">
        <v>110</v>
      </c>
      <c r="J427" s="1">
        <v>9.0909090909090898E-2</v>
      </c>
      <c r="K427" s="1">
        <v>9.0909090909090898E-2</v>
      </c>
      <c r="L427" t="s">
        <v>9</v>
      </c>
      <c r="M427" t="s">
        <v>9</v>
      </c>
      <c r="N427" t="s">
        <v>357</v>
      </c>
    </row>
    <row r="428" spans="1:14" x14ac:dyDescent="0.25">
      <c r="A428" t="s">
        <v>12</v>
      </c>
      <c r="B428" t="s">
        <v>202</v>
      </c>
      <c r="C428" t="s">
        <v>203</v>
      </c>
      <c r="D428" t="s">
        <v>287</v>
      </c>
      <c r="E428" t="s">
        <v>242</v>
      </c>
      <c r="F428" t="s">
        <v>236</v>
      </c>
      <c r="G428" t="s">
        <v>9</v>
      </c>
      <c r="H428" s="1">
        <v>20</v>
      </c>
      <c r="I428" s="1">
        <v>20</v>
      </c>
      <c r="J428" s="1">
        <v>1.4742014742014699E-2</v>
      </c>
      <c r="K428" s="1">
        <v>1.4742014742014699E-2</v>
      </c>
      <c r="L428" t="s">
        <v>9</v>
      </c>
      <c r="M428" t="s">
        <v>9</v>
      </c>
      <c r="N428" t="s">
        <v>357</v>
      </c>
    </row>
    <row r="429" spans="1:14" x14ac:dyDescent="0.25">
      <c r="A429" t="s">
        <v>12</v>
      </c>
      <c r="B429" t="s">
        <v>202</v>
      </c>
      <c r="C429" t="s">
        <v>203</v>
      </c>
      <c r="D429" t="s">
        <v>287</v>
      </c>
      <c r="E429" t="s">
        <v>242</v>
      </c>
      <c r="F429" t="s">
        <v>239</v>
      </c>
      <c r="G429" t="s">
        <v>9</v>
      </c>
      <c r="H429" s="1">
        <v>415</v>
      </c>
      <c r="I429" s="1">
        <v>415</v>
      </c>
      <c r="J429" s="1">
        <v>0.34070434070434102</v>
      </c>
      <c r="K429" s="1">
        <v>0.34070434070434102</v>
      </c>
      <c r="L429" t="s">
        <v>9</v>
      </c>
      <c r="M429" t="s">
        <v>9</v>
      </c>
      <c r="N429" t="s">
        <v>357</v>
      </c>
    </row>
    <row r="430" spans="1:14" x14ac:dyDescent="0.25">
      <c r="A430" t="s">
        <v>12</v>
      </c>
      <c r="B430" t="s">
        <v>202</v>
      </c>
      <c r="C430" t="s">
        <v>203</v>
      </c>
      <c r="D430" t="s">
        <v>287</v>
      </c>
      <c r="E430" t="s">
        <v>353</v>
      </c>
      <c r="F430" t="s">
        <v>16</v>
      </c>
      <c r="G430" t="s">
        <v>9</v>
      </c>
      <c r="H430" s="1">
        <v>25</v>
      </c>
      <c r="I430" s="1">
        <v>25</v>
      </c>
      <c r="J430" s="1">
        <v>1.8837018837018799E-2</v>
      </c>
      <c r="K430" s="1">
        <v>1.8837018837018799E-2</v>
      </c>
      <c r="L430" t="s">
        <v>9</v>
      </c>
      <c r="M430" t="s">
        <v>9</v>
      </c>
      <c r="N430" t="s">
        <v>357</v>
      </c>
    </row>
    <row r="431" spans="1:14" x14ac:dyDescent="0.25">
      <c r="A431" t="s">
        <v>12</v>
      </c>
      <c r="B431" t="s">
        <v>202</v>
      </c>
      <c r="C431" t="s">
        <v>203</v>
      </c>
      <c r="D431" t="s">
        <v>287</v>
      </c>
      <c r="E431" t="s">
        <v>180</v>
      </c>
      <c r="F431" t="s">
        <v>219</v>
      </c>
      <c r="G431" t="s">
        <v>216</v>
      </c>
      <c r="H431" s="1">
        <v>220</v>
      </c>
      <c r="I431" s="1">
        <v>220</v>
      </c>
      <c r="J431" s="1">
        <v>0.180999180999181</v>
      </c>
      <c r="K431" s="1">
        <v>0.180999180999181</v>
      </c>
      <c r="L431" t="s">
        <v>9</v>
      </c>
      <c r="M431" t="s">
        <v>9</v>
      </c>
      <c r="N431" t="s">
        <v>357</v>
      </c>
    </row>
    <row r="432" spans="1:14" x14ac:dyDescent="0.25">
      <c r="A432" t="s">
        <v>12</v>
      </c>
      <c r="B432" t="s">
        <v>202</v>
      </c>
      <c r="C432" t="s">
        <v>203</v>
      </c>
      <c r="D432" t="s">
        <v>287</v>
      </c>
      <c r="E432" t="s">
        <v>166</v>
      </c>
      <c r="F432" t="s">
        <v>252</v>
      </c>
      <c r="G432" t="s">
        <v>9</v>
      </c>
      <c r="H432" s="1">
        <v>50</v>
      </c>
      <c r="I432" s="1">
        <v>50</v>
      </c>
      <c r="J432" s="1">
        <v>4.1769041769041802E-2</v>
      </c>
      <c r="K432" s="1">
        <v>4.1769041769041802E-2</v>
      </c>
      <c r="L432" t="s">
        <v>9</v>
      </c>
      <c r="M432" t="s">
        <v>9</v>
      </c>
      <c r="N432" t="s">
        <v>357</v>
      </c>
    </row>
    <row r="433" spans="1:14" x14ac:dyDescent="0.25">
      <c r="A433" t="s">
        <v>12</v>
      </c>
      <c r="B433" t="s">
        <v>202</v>
      </c>
      <c r="C433" t="s">
        <v>203</v>
      </c>
      <c r="D433" t="s">
        <v>287</v>
      </c>
      <c r="E433" t="s">
        <v>242</v>
      </c>
      <c r="F433" t="s">
        <v>234</v>
      </c>
      <c r="G433" t="s">
        <v>9</v>
      </c>
      <c r="H433" s="1">
        <v>530</v>
      </c>
      <c r="I433" s="1">
        <v>530</v>
      </c>
      <c r="J433" s="1">
        <v>0.433251433251433</v>
      </c>
      <c r="K433" s="1">
        <v>0.433251433251433</v>
      </c>
      <c r="L433" t="s">
        <v>9</v>
      </c>
      <c r="M433" t="s">
        <v>9</v>
      </c>
      <c r="N433" t="s">
        <v>357</v>
      </c>
    </row>
    <row r="434" spans="1:14" x14ac:dyDescent="0.25">
      <c r="A434" t="s">
        <v>12</v>
      </c>
      <c r="B434" t="s">
        <v>202</v>
      </c>
      <c r="C434" t="s">
        <v>203</v>
      </c>
      <c r="D434" t="s">
        <v>287</v>
      </c>
      <c r="E434" t="s">
        <v>353</v>
      </c>
      <c r="F434" t="s">
        <v>14</v>
      </c>
      <c r="G434" t="s">
        <v>9</v>
      </c>
      <c r="H434" s="1">
        <v>550</v>
      </c>
      <c r="I434" s="1">
        <v>550</v>
      </c>
      <c r="J434" s="1">
        <v>0.452088452088452</v>
      </c>
      <c r="K434" s="1">
        <v>0.452088452088452</v>
      </c>
      <c r="L434" t="s">
        <v>9</v>
      </c>
      <c r="M434" t="s">
        <v>9</v>
      </c>
      <c r="N434" t="s">
        <v>357</v>
      </c>
    </row>
    <row r="435" spans="1:14" x14ac:dyDescent="0.25">
      <c r="A435" t="s">
        <v>12</v>
      </c>
      <c r="B435" t="s">
        <v>202</v>
      </c>
      <c r="C435" t="s">
        <v>203</v>
      </c>
      <c r="D435" t="s">
        <v>287</v>
      </c>
      <c r="E435" t="s">
        <v>242</v>
      </c>
      <c r="F435" t="s">
        <v>237</v>
      </c>
      <c r="G435" t="s">
        <v>9</v>
      </c>
      <c r="H435" s="1">
        <v>60</v>
      </c>
      <c r="I435" s="1">
        <v>60</v>
      </c>
      <c r="J435" s="1">
        <v>4.7502047502047499E-2</v>
      </c>
      <c r="K435" s="1">
        <v>4.7502047502047499E-2</v>
      </c>
      <c r="L435" t="s">
        <v>9</v>
      </c>
      <c r="M435" t="s">
        <v>9</v>
      </c>
      <c r="N435" t="s">
        <v>357</v>
      </c>
    </row>
    <row r="436" spans="1:14" x14ac:dyDescent="0.25">
      <c r="A436" t="s">
        <v>12</v>
      </c>
      <c r="B436" t="s">
        <v>202</v>
      </c>
      <c r="C436" t="s">
        <v>203</v>
      </c>
      <c r="D436" t="s">
        <v>287</v>
      </c>
      <c r="E436" t="s">
        <v>353</v>
      </c>
      <c r="F436" t="s">
        <v>228</v>
      </c>
      <c r="G436" t="s">
        <v>9</v>
      </c>
      <c r="H436" s="1">
        <v>110</v>
      </c>
      <c r="I436" s="1">
        <v>110</v>
      </c>
      <c r="J436" s="1">
        <v>9.1728091728091696E-2</v>
      </c>
      <c r="K436" s="1">
        <v>9.1728091728091696E-2</v>
      </c>
      <c r="L436" t="s">
        <v>9</v>
      </c>
      <c r="M436" t="s">
        <v>9</v>
      </c>
      <c r="N436" t="s">
        <v>357</v>
      </c>
    </row>
    <row r="437" spans="1:14" x14ac:dyDescent="0.25">
      <c r="A437" t="s">
        <v>12</v>
      </c>
      <c r="B437" t="s">
        <v>202</v>
      </c>
      <c r="C437" t="s">
        <v>203</v>
      </c>
      <c r="D437" t="s">
        <v>287</v>
      </c>
      <c r="E437" t="s">
        <v>257</v>
      </c>
      <c r="F437" t="s">
        <v>340</v>
      </c>
      <c r="G437" t="s">
        <v>9</v>
      </c>
      <c r="H437" s="1">
        <v>45</v>
      </c>
      <c r="I437" s="1">
        <v>45</v>
      </c>
      <c r="J437" s="1">
        <v>3.8493038493038499E-2</v>
      </c>
      <c r="K437" s="1">
        <v>3.8493038493038499E-2</v>
      </c>
      <c r="L437" t="s">
        <v>9</v>
      </c>
      <c r="M437" t="s">
        <v>9</v>
      </c>
      <c r="N437" t="s">
        <v>357</v>
      </c>
    </row>
    <row r="438" spans="1:14" x14ac:dyDescent="0.25">
      <c r="A438" t="s">
        <v>12</v>
      </c>
      <c r="B438" t="s">
        <v>202</v>
      </c>
      <c r="C438" t="s">
        <v>203</v>
      </c>
      <c r="D438" t="s">
        <v>287</v>
      </c>
      <c r="E438" t="s">
        <v>242</v>
      </c>
      <c r="F438" t="s">
        <v>235</v>
      </c>
      <c r="G438" t="s">
        <v>9</v>
      </c>
      <c r="H438" s="1">
        <v>185</v>
      </c>
      <c r="I438" s="1">
        <v>185</v>
      </c>
      <c r="J438" s="1">
        <v>0.15151515151515199</v>
      </c>
      <c r="K438" s="1">
        <v>0.15151515151515199</v>
      </c>
      <c r="L438" t="s">
        <v>9</v>
      </c>
      <c r="M438" t="s">
        <v>9</v>
      </c>
      <c r="N438" t="s">
        <v>357</v>
      </c>
    </row>
    <row r="439" spans="1:14" x14ac:dyDescent="0.25">
      <c r="A439" t="s">
        <v>12</v>
      </c>
      <c r="B439" t="s">
        <v>202</v>
      </c>
      <c r="C439" t="s">
        <v>203</v>
      </c>
      <c r="D439" t="s">
        <v>287</v>
      </c>
      <c r="E439" t="s">
        <v>242</v>
      </c>
      <c r="F439" t="s">
        <v>238</v>
      </c>
      <c r="G439" t="s">
        <v>9</v>
      </c>
      <c r="H439" s="1">
        <v>10</v>
      </c>
      <c r="I439" s="1">
        <v>10</v>
      </c>
      <c r="J439" s="1">
        <v>8.1900081900081901E-3</v>
      </c>
      <c r="K439" s="1">
        <v>8.1900081900081901E-3</v>
      </c>
      <c r="L439" t="s">
        <v>9</v>
      </c>
      <c r="M439" t="s">
        <v>9</v>
      </c>
      <c r="N439" t="s">
        <v>357</v>
      </c>
    </row>
    <row r="440" spans="1:14" x14ac:dyDescent="0.25">
      <c r="A440" t="s">
        <v>12</v>
      </c>
      <c r="B440" t="s">
        <v>202</v>
      </c>
      <c r="C440" t="s">
        <v>203</v>
      </c>
      <c r="D440" t="s">
        <v>287</v>
      </c>
      <c r="E440" t="s">
        <v>229</v>
      </c>
      <c r="F440" t="s">
        <v>248</v>
      </c>
      <c r="G440" t="s">
        <v>9</v>
      </c>
      <c r="H440" s="1">
        <v>-1</v>
      </c>
      <c r="I440" s="1">
        <v>0</v>
      </c>
      <c r="J440" s="1">
        <v>-0.01</v>
      </c>
      <c r="K440" s="1">
        <v>0</v>
      </c>
      <c r="L440" t="s">
        <v>9</v>
      </c>
      <c r="M440" t="s">
        <v>9</v>
      </c>
      <c r="N440" t="s">
        <v>357</v>
      </c>
    </row>
    <row r="441" spans="1:14" x14ac:dyDescent="0.25">
      <c r="A441" t="s">
        <v>12</v>
      </c>
      <c r="B441" t="s">
        <v>202</v>
      </c>
      <c r="C441" t="s">
        <v>203</v>
      </c>
      <c r="D441" t="s">
        <v>287</v>
      </c>
      <c r="E441" t="s">
        <v>242</v>
      </c>
      <c r="F441" t="s">
        <v>248</v>
      </c>
      <c r="G441" t="s">
        <v>9</v>
      </c>
      <c r="H441" s="1">
        <v>5</v>
      </c>
      <c r="I441" s="1">
        <v>5</v>
      </c>
      <c r="J441" s="1">
        <v>4.0950040950041003E-3</v>
      </c>
      <c r="K441" s="1">
        <v>4.0950040950041003E-3</v>
      </c>
      <c r="L441" t="s">
        <v>9</v>
      </c>
      <c r="M441" t="s">
        <v>9</v>
      </c>
      <c r="N441" t="s">
        <v>357</v>
      </c>
    </row>
    <row r="442" spans="1:14" x14ac:dyDescent="0.25">
      <c r="A442" t="s">
        <v>12</v>
      </c>
      <c r="B442" t="s">
        <v>204</v>
      </c>
      <c r="C442" t="s">
        <v>205</v>
      </c>
      <c r="D442" t="s">
        <v>288</v>
      </c>
      <c r="E442" t="s">
        <v>257</v>
      </c>
      <c r="F442" t="s">
        <v>259</v>
      </c>
      <c r="G442" t="s">
        <v>9</v>
      </c>
      <c r="H442" s="1">
        <v>480</v>
      </c>
      <c r="I442" s="1">
        <v>480</v>
      </c>
      <c r="J442" s="1">
        <v>0.31530343007915601</v>
      </c>
      <c r="K442" s="1">
        <v>0.31530343007915601</v>
      </c>
      <c r="L442" t="s">
        <v>9</v>
      </c>
      <c r="M442" t="s">
        <v>9</v>
      </c>
      <c r="N442" t="s">
        <v>357</v>
      </c>
    </row>
    <row r="443" spans="1:14" x14ac:dyDescent="0.25">
      <c r="A443" t="s">
        <v>12</v>
      </c>
      <c r="B443" t="s">
        <v>204</v>
      </c>
      <c r="C443" t="s">
        <v>205</v>
      </c>
      <c r="D443" t="s">
        <v>288</v>
      </c>
      <c r="E443" t="s">
        <v>257</v>
      </c>
      <c r="F443" t="s">
        <v>260</v>
      </c>
      <c r="G443" t="s">
        <v>9</v>
      </c>
      <c r="H443" s="1">
        <v>450</v>
      </c>
      <c r="I443" s="1">
        <v>450</v>
      </c>
      <c r="J443" s="1">
        <v>0.29683377308707098</v>
      </c>
      <c r="K443" s="1">
        <v>0.29683377308707098</v>
      </c>
      <c r="L443" t="s">
        <v>9</v>
      </c>
      <c r="M443" t="s">
        <v>9</v>
      </c>
      <c r="N443" t="s">
        <v>357</v>
      </c>
    </row>
    <row r="444" spans="1:14" x14ac:dyDescent="0.25">
      <c r="A444" t="s">
        <v>12</v>
      </c>
      <c r="B444" t="s">
        <v>204</v>
      </c>
      <c r="C444" t="s">
        <v>205</v>
      </c>
      <c r="D444" t="s">
        <v>288</v>
      </c>
      <c r="E444" t="s">
        <v>168</v>
      </c>
      <c r="F444" t="s">
        <v>272</v>
      </c>
      <c r="G444" t="s">
        <v>9</v>
      </c>
      <c r="H444" s="1">
        <v>110</v>
      </c>
      <c r="I444" s="1">
        <v>110</v>
      </c>
      <c r="J444" s="1">
        <v>7.3878627968337704E-2</v>
      </c>
      <c r="K444" s="1">
        <v>7.3878627968337704E-2</v>
      </c>
      <c r="L444" t="s">
        <v>9</v>
      </c>
      <c r="M444" t="s">
        <v>9</v>
      </c>
      <c r="N444" t="s">
        <v>357</v>
      </c>
    </row>
    <row r="445" spans="1:14" x14ac:dyDescent="0.25">
      <c r="A445" t="s">
        <v>12</v>
      </c>
      <c r="B445" t="s">
        <v>204</v>
      </c>
      <c r="C445" t="s">
        <v>205</v>
      </c>
      <c r="D445" t="s">
        <v>288</v>
      </c>
      <c r="E445" t="s">
        <v>229</v>
      </c>
      <c r="F445" t="s">
        <v>248</v>
      </c>
      <c r="G445" t="s">
        <v>9</v>
      </c>
      <c r="H445" s="1">
        <v>355</v>
      </c>
      <c r="I445" s="1">
        <v>355</v>
      </c>
      <c r="J445" s="1">
        <v>0.23416886543535601</v>
      </c>
      <c r="K445" s="1">
        <v>0.23416886543535601</v>
      </c>
      <c r="L445" t="s">
        <v>9</v>
      </c>
      <c r="M445" t="s">
        <v>9</v>
      </c>
      <c r="N445" t="s">
        <v>357</v>
      </c>
    </row>
    <row r="446" spans="1:14" x14ac:dyDescent="0.25">
      <c r="A446" t="s">
        <v>12</v>
      </c>
      <c r="B446" t="s">
        <v>204</v>
      </c>
      <c r="C446" t="s">
        <v>205</v>
      </c>
      <c r="D446" t="s">
        <v>288</v>
      </c>
      <c r="E446" t="s">
        <v>168</v>
      </c>
      <c r="F446" t="s">
        <v>274</v>
      </c>
      <c r="G446" t="s">
        <v>9</v>
      </c>
      <c r="H446" s="1">
        <v>175</v>
      </c>
      <c r="I446" s="1">
        <v>175</v>
      </c>
      <c r="J446" s="1">
        <v>0.116094986807388</v>
      </c>
      <c r="K446" s="1">
        <v>0.116094986807388</v>
      </c>
      <c r="L446" t="s">
        <v>9</v>
      </c>
      <c r="M446" t="s">
        <v>9</v>
      </c>
      <c r="N446" t="s">
        <v>357</v>
      </c>
    </row>
    <row r="447" spans="1:14" x14ac:dyDescent="0.25">
      <c r="A447" t="s">
        <v>12</v>
      </c>
      <c r="B447" t="s">
        <v>204</v>
      </c>
      <c r="C447" t="s">
        <v>205</v>
      </c>
      <c r="D447" t="s">
        <v>288</v>
      </c>
      <c r="E447" t="s">
        <v>242</v>
      </c>
      <c r="F447" t="s">
        <v>248</v>
      </c>
      <c r="G447" t="s">
        <v>9</v>
      </c>
      <c r="H447" s="1">
        <v>1005</v>
      </c>
      <c r="I447" s="1">
        <v>1005</v>
      </c>
      <c r="J447" s="1">
        <v>0.66160949868073904</v>
      </c>
      <c r="K447" s="1">
        <v>0.66160949868073904</v>
      </c>
      <c r="L447" t="s">
        <v>9</v>
      </c>
      <c r="M447" t="s">
        <v>9</v>
      </c>
      <c r="N447" t="s">
        <v>357</v>
      </c>
    </row>
    <row r="448" spans="1:14" x14ac:dyDescent="0.25">
      <c r="A448" t="s">
        <v>12</v>
      </c>
      <c r="B448" t="s">
        <v>204</v>
      </c>
      <c r="C448" t="s">
        <v>205</v>
      </c>
      <c r="D448" t="s">
        <v>288</v>
      </c>
      <c r="E448" t="s">
        <v>166</v>
      </c>
      <c r="F448" t="s">
        <v>253</v>
      </c>
      <c r="G448" t="s">
        <v>9</v>
      </c>
      <c r="H448" s="1">
        <v>35</v>
      </c>
      <c r="I448" s="1">
        <v>35</v>
      </c>
      <c r="J448" s="1">
        <v>2.44063324538259E-2</v>
      </c>
      <c r="K448" s="1">
        <v>2.44063324538259E-2</v>
      </c>
      <c r="L448" t="s">
        <v>9</v>
      </c>
      <c r="M448" t="s">
        <v>9</v>
      </c>
      <c r="N448" t="s">
        <v>357</v>
      </c>
    </row>
    <row r="449" spans="1:14" x14ac:dyDescent="0.25">
      <c r="A449" t="s">
        <v>12</v>
      </c>
      <c r="B449" t="s">
        <v>204</v>
      </c>
      <c r="C449" t="s">
        <v>205</v>
      </c>
      <c r="D449" t="s">
        <v>288</v>
      </c>
      <c r="E449" t="s">
        <v>180</v>
      </c>
      <c r="F449" t="s">
        <v>218</v>
      </c>
      <c r="G449" t="s">
        <v>215</v>
      </c>
      <c r="H449" s="1">
        <v>1005</v>
      </c>
      <c r="I449" s="1">
        <v>1005</v>
      </c>
      <c r="J449" s="1">
        <v>0.66160949868073904</v>
      </c>
      <c r="K449" s="1">
        <v>0.66160949868073904</v>
      </c>
      <c r="L449" t="s">
        <v>9</v>
      </c>
      <c r="M449" t="s">
        <v>9</v>
      </c>
      <c r="N449" t="s">
        <v>357</v>
      </c>
    </row>
    <row r="450" spans="1:14" x14ac:dyDescent="0.25">
      <c r="A450" t="s">
        <v>12</v>
      </c>
      <c r="B450" t="s">
        <v>204</v>
      </c>
      <c r="C450" t="s">
        <v>205</v>
      </c>
      <c r="D450" t="s">
        <v>288</v>
      </c>
      <c r="E450" t="s">
        <v>166</v>
      </c>
      <c r="F450" t="s">
        <v>254</v>
      </c>
      <c r="G450" t="s">
        <v>9</v>
      </c>
      <c r="H450" s="1">
        <v>30</v>
      </c>
      <c r="I450" s="1">
        <v>30</v>
      </c>
      <c r="J450" s="1">
        <v>2.11081794195251E-2</v>
      </c>
      <c r="K450" s="1">
        <v>2.11081794195251E-2</v>
      </c>
      <c r="L450" t="s">
        <v>9</v>
      </c>
      <c r="M450" t="s">
        <v>9</v>
      </c>
      <c r="N450" t="s">
        <v>357</v>
      </c>
    </row>
    <row r="451" spans="1:14" x14ac:dyDescent="0.25">
      <c r="A451" t="s">
        <v>12</v>
      </c>
      <c r="B451" t="s">
        <v>204</v>
      </c>
      <c r="C451" t="s">
        <v>205</v>
      </c>
      <c r="D451" t="s">
        <v>288</v>
      </c>
      <c r="E451" t="s">
        <v>257</v>
      </c>
      <c r="F451" t="s">
        <v>261</v>
      </c>
      <c r="G451" t="s">
        <v>9</v>
      </c>
      <c r="H451" s="1">
        <v>230</v>
      </c>
      <c r="I451" s="1">
        <v>230</v>
      </c>
      <c r="J451" s="1">
        <v>0.151715039577836</v>
      </c>
      <c r="K451" s="1">
        <v>0.151715039577836</v>
      </c>
      <c r="L451" t="s">
        <v>9</v>
      </c>
      <c r="M451" t="s">
        <v>9</v>
      </c>
      <c r="N451" t="s">
        <v>357</v>
      </c>
    </row>
    <row r="452" spans="1:14" x14ac:dyDescent="0.25">
      <c r="A452" t="s">
        <v>12</v>
      </c>
      <c r="B452" t="s">
        <v>204</v>
      </c>
      <c r="C452" t="s">
        <v>205</v>
      </c>
      <c r="D452" t="s">
        <v>288</v>
      </c>
      <c r="E452" t="s">
        <v>168</v>
      </c>
      <c r="F452" t="s">
        <v>273</v>
      </c>
      <c r="G452" t="s">
        <v>9</v>
      </c>
      <c r="H452" s="1">
        <v>485</v>
      </c>
      <c r="I452" s="1">
        <v>485</v>
      </c>
      <c r="J452" s="1">
        <v>0.32124010554089699</v>
      </c>
      <c r="K452" s="1">
        <v>0.32124010554089699</v>
      </c>
      <c r="L452" t="s">
        <v>9</v>
      </c>
      <c r="M452" t="s">
        <v>9</v>
      </c>
      <c r="N452" t="s">
        <v>357</v>
      </c>
    </row>
    <row r="453" spans="1:14" x14ac:dyDescent="0.25">
      <c r="A453" t="s">
        <v>12</v>
      </c>
      <c r="B453" t="s">
        <v>204</v>
      </c>
      <c r="C453" t="s">
        <v>205</v>
      </c>
      <c r="D453" t="s">
        <v>288</v>
      </c>
      <c r="E453" t="s">
        <v>168</v>
      </c>
      <c r="F453" t="s">
        <v>248</v>
      </c>
      <c r="G453" t="s">
        <v>9</v>
      </c>
      <c r="H453" s="1">
        <v>-1</v>
      </c>
      <c r="I453" s="1">
        <v>0</v>
      </c>
      <c r="J453" s="1">
        <v>-0.01</v>
      </c>
      <c r="K453" s="1">
        <v>0</v>
      </c>
      <c r="L453" t="s">
        <v>9</v>
      </c>
      <c r="M453" t="s">
        <v>9</v>
      </c>
      <c r="N453" t="s">
        <v>357</v>
      </c>
    </row>
    <row r="454" spans="1:14" x14ac:dyDescent="0.25">
      <c r="A454" t="s">
        <v>12</v>
      </c>
      <c r="B454" t="s">
        <v>204</v>
      </c>
      <c r="C454" t="s">
        <v>205</v>
      </c>
      <c r="D454" t="s">
        <v>288</v>
      </c>
      <c r="E454" t="s">
        <v>257</v>
      </c>
      <c r="F454" t="s">
        <v>340</v>
      </c>
      <c r="G454" t="s">
        <v>9</v>
      </c>
      <c r="H454" s="1">
        <v>65</v>
      </c>
      <c r="I454" s="1">
        <v>65</v>
      </c>
      <c r="J454" s="1">
        <v>4.2216358839050103E-2</v>
      </c>
      <c r="K454" s="1">
        <v>4.2216358839050103E-2</v>
      </c>
      <c r="L454" t="s">
        <v>9</v>
      </c>
      <c r="M454" t="s">
        <v>9</v>
      </c>
      <c r="N454" t="s">
        <v>357</v>
      </c>
    </row>
    <row r="455" spans="1:14" x14ac:dyDescent="0.25">
      <c r="A455" t="s">
        <v>12</v>
      </c>
      <c r="B455" t="s">
        <v>204</v>
      </c>
      <c r="C455" t="s">
        <v>205</v>
      </c>
      <c r="D455" t="s">
        <v>288</v>
      </c>
      <c r="E455" t="s">
        <v>166</v>
      </c>
      <c r="F455" t="s">
        <v>170</v>
      </c>
      <c r="G455" t="s">
        <v>9</v>
      </c>
      <c r="H455" s="1">
        <v>35</v>
      </c>
      <c r="I455" s="1">
        <v>35</v>
      </c>
      <c r="J455" s="1">
        <v>2.3087071240105499E-2</v>
      </c>
      <c r="K455" s="1">
        <v>2.3087071240105499E-2</v>
      </c>
      <c r="L455" t="s">
        <v>9</v>
      </c>
      <c r="M455" t="s">
        <v>9</v>
      </c>
      <c r="N455" t="s">
        <v>357</v>
      </c>
    </row>
    <row r="456" spans="1:14" x14ac:dyDescent="0.25">
      <c r="A456" t="s">
        <v>12</v>
      </c>
      <c r="B456" t="s">
        <v>204</v>
      </c>
      <c r="C456" t="s">
        <v>205</v>
      </c>
      <c r="D456" t="s">
        <v>288</v>
      </c>
      <c r="E456" t="s">
        <v>242</v>
      </c>
      <c r="F456" t="s">
        <v>238</v>
      </c>
      <c r="G456" t="s">
        <v>9</v>
      </c>
      <c r="H456" s="1">
        <v>5</v>
      </c>
      <c r="I456" s="1">
        <v>5</v>
      </c>
      <c r="J456" s="1">
        <v>4.61741424802111E-3</v>
      </c>
      <c r="K456" s="1">
        <v>4.61741424802111E-3</v>
      </c>
      <c r="L456" t="s">
        <v>9</v>
      </c>
      <c r="M456" t="s">
        <v>9</v>
      </c>
      <c r="N456" t="s">
        <v>357</v>
      </c>
    </row>
    <row r="457" spans="1:14" x14ac:dyDescent="0.25">
      <c r="A457" t="s">
        <v>12</v>
      </c>
      <c r="B457" t="s">
        <v>204</v>
      </c>
      <c r="C457" t="s">
        <v>205</v>
      </c>
      <c r="D457" t="s">
        <v>288</v>
      </c>
      <c r="E457" t="s">
        <v>166</v>
      </c>
      <c r="F457" t="s">
        <v>169</v>
      </c>
      <c r="G457" t="s">
        <v>9</v>
      </c>
      <c r="H457" s="1">
        <v>945</v>
      </c>
      <c r="I457" s="1">
        <v>945</v>
      </c>
      <c r="J457" s="1">
        <v>0.62203166226912898</v>
      </c>
      <c r="K457" s="1">
        <v>0.62203166226912898</v>
      </c>
      <c r="L457" t="s">
        <v>9</v>
      </c>
      <c r="M457" t="s">
        <v>9</v>
      </c>
      <c r="N457" t="s">
        <v>357</v>
      </c>
    </row>
    <row r="458" spans="1:14" x14ac:dyDescent="0.25">
      <c r="A458" t="s">
        <v>12</v>
      </c>
      <c r="B458" t="s">
        <v>204</v>
      </c>
      <c r="C458" t="s">
        <v>205</v>
      </c>
      <c r="D458" t="s">
        <v>288</v>
      </c>
      <c r="E458" t="s">
        <v>166</v>
      </c>
      <c r="F458" t="s">
        <v>167</v>
      </c>
      <c r="G458" t="s">
        <v>9</v>
      </c>
      <c r="H458" s="1">
        <v>60</v>
      </c>
      <c r="I458" s="1">
        <v>60</v>
      </c>
      <c r="J458" s="1">
        <v>3.8918205804749299E-2</v>
      </c>
      <c r="K458" s="1">
        <v>3.8918205804749299E-2</v>
      </c>
      <c r="L458" t="s">
        <v>9</v>
      </c>
      <c r="M458" t="s">
        <v>9</v>
      </c>
      <c r="N458" t="s">
        <v>357</v>
      </c>
    </row>
    <row r="459" spans="1:14" x14ac:dyDescent="0.25">
      <c r="A459" t="s">
        <v>12</v>
      </c>
      <c r="B459" t="s">
        <v>204</v>
      </c>
      <c r="C459" t="s">
        <v>205</v>
      </c>
      <c r="D459" t="s">
        <v>288</v>
      </c>
      <c r="E459" t="s">
        <v>242</v>
      </c>
      <c r="F459" t="s">
        <v>239</v>
      </c>
      <c r="G459" t="s">
        <v>9</v>
      </c>
      <c r="H459" s="1">
        <v>235</v>
      </c>
      <c r="I459" s="1">
        <v>235</v>
      </c>
      <c r="J459" s="1">
        <v>0.155013192612137</v>
      </c>
      <c r="K459" s="1">
        <v>0.155013192612137</v>
      </c>
      <c r="L459" t="s">
        <v>9</v>
      </c>
      <c r="M459" t="s">
        <v>9</v>
      </c>
      <c r="N459" t="s">
        <v>357</v>
      </c>
    </row>
    <row r="460" spans="1:14" x14ac:dyDescent="0.25">
      <c r="A460" t="s">
        <v>12</v>
      </c>
      <c r="B460" t="s">
        <v>204</v>
      </c>
      <c r="C460" t="s">
        <v>205</v>
      </c>
      <c r="D460" t="s">
        <v>288</v>
      </c>
      <c r="E460" t="s">
        <v>353</v>
      </c>
      <c r="F460" t="s">
        <v>14</v>
      </c>
      <c r="G460" t="s">
        <v>9</v>
      </c>
      <c r="H460" s="1">
        <v>590</v>
      </c>
      <c r="I460" s="1">
        <v>590</v>
      </c>
      <c r="J460" s="1">
        <v>0.38984168865435298</v>
      </c>
      <c r="K460" s="1">
        <v>0.38984168865435298</v>
      </c>
      <c r="L460" t="s">
        <v>9</v>
      </c>
      <c r="M460" t="s">
        <v>9</v>
      </c>
      <c r="N460" t="s">
        <v>357</v>
      </c>
    </row>
    <row r="461" spans="1:14" x14ac:dyDescent="0.25">
      <c r="A461" t="s">
        <v>12</v>
      </c>
      <c r="B461" t="s">
        <v>204</v>
      </c>
      <c r="C461" t="s">
        <v>205</v>
      </c>
      <c r="D461" t="s">
        <v>288</v>
      </c>
      <c r="E461" t="s">
        <v>242</v>
      </c>
      <c r="F461" t="s">
        <v>237</v>
      </c>
      <c r="G461" t="s">
        <v>9</v>
      </c>
      <c r="H461" s="1">
        <v>35</v>
      </c>
      <c r="I461" s="1">
        <v>35</v>
      </c>
      <c r="J461" s="1">
        <v>2.24274406332454E-2</v>
      </c>
      <c r="K461" s="1">
        <v>2.24274406332454E-2</v>
      </c>
      <c r="L461" t="s">
        <v>9</v>
      </c>
      <c r="M461" t="s">
        <v>9</v>
      </c>
      <c r="N461" t="s">
        <v>357</v>
      </c>
    </row>
    <row r="462" spans="1:14" x14ac:dyDescent="0.25">
      <c r="A462" t="s">
        <v>12</v>
      </c>
      <c r="B462" t="s">
        <v>204</v>
      </c>
      <c r="C462" t="s">
        <v>205</v>
      </c>
      <c r="D462" t="s">
        <v>288</v>
      </c>
      <c r="E462" t="s">
        <v>242</v>
      </c>
      <c r="F462" t="s">
        <v>236</v>
      </c>
      <c r="G462" t="s">
        <v>9</v>
      </c>
      <c r="H462" s="1">
        <v>10</v>
      </c>
      <c r="I462" s="1">
        <v>10</v>
      </c>
      <c r="J462" s="1">
        <v>6.5963060686015798E-3</v>
      </c>
      <c r="K462" s="1">
        <v>6.5963060686015798E-3</v>
      </c>
      <c r="L462" t="s">
        <v>9</v>
      </c>
      <c r="M462" t="s">
        <v>9</v>
      </c>
      <c r="N462" t="s">
        <v>357</v>
      </c>
    </row>
    <row r="463" spans="1:14" x14ac:dyDescent="0.25">
      <c r="A463" t="s">
        <v>12</v>
      </c>
      <c r="B463" t="s">
        <v>204</v>
      </c>
      <c r="C463" t="s">
        <v>205</v>
      </c>
      <c r="D463" t="s">
        <v>288</v>
      </c>
      <c r="E463" t="s">
        <v>166</v>
      </c>
      <c r="F463" t="s">
        <v>252</v>
      </c>
      <c r="G463" t="s">
        <v>9</v>
      </c>
      <c r="H463" s="1">
        <v>20</v>
      </c>
      <c r="I463" s="1">
        <v>20</v>
      </c>
      <c r="J463" s="1">
        <v>1.45118733509235E-2</v>
      </c>
      <c r="K463" s="1">
        <v>1.45118733509235E-2</v>
      </c>
      <c r="L463" t="s">
        <v>9</v>
      </c>
      <c r="M463" t="s">
        <v>9</v>
      </c>
      <c r="N463" t="s">
        <v>357</v>
      </c>
    </row>
    <row r="464" spans="1:14" x14ac:dyDescent="0.25">
      <c r="A464" t="s">
        <v>12</v>
      </c>
      <c r="B464" t="s">
        <v>204</v>
      </c>
      <c r="C464" t="s">
        <v>205</v>
      </c>
      <c r="D464" t="s">
        <v>288</v>
      </c>
      <c r="E464" t="s">
        <v>180</v>
      </c>
      <c r="F464" t="s">
        <v>219</v>
      </c>
      <c r="G464" t="s">
        <v>216</v>
      </c>
      <c r="H464" s="1">
        <v>65</v>
      </c>
      <c r="I464" s="1">
        <v>65</v>
      </c>
      <c r="J464" s="1">
        <v>4.4195250659630599E-2</v>
      </c>
      <c r="K464" s="1">
        <v>4.4195250659630599E-2</v>
      </c>
      <c r="L464" t="s">
        <v>9</v>
      </c>
      <c r="M464" t="s">
        <v>9</v>
      </c>
      <c r="N464" t="s">
        <v>357</v>
      </c>
    </row>
    <row r="465" spans="1:14" x14ac:dyDescent="0.25">
      <c r="A465" t="s">
        <v>12</v>
      </c>
      <c r="B465" t="s">
        <v>204</v>
      </c>
      <c r="C465" t="s">
        <v>205</v>
      </c>
      <c r="D465" t="s">
        <v>288</v>
      </c>
      <c r="E465" t="s">
        <v>353</v>
      </c>
      <c r="F465" t="s">
        <v>228</v>
      </c>
      <c r="G465" t="s">
        <v>9</v>
      </c>
      <c r="H465" s="1">
        <v>180</v>
      </c>
      <c r="I465" s="1">
        <v>180</v>
      </c>
      <c r="J465" s="1">
        <v>0.11939313984168901</v>
      </c>
      <c r="K465" s="1">
        <v>0.11939313984168901</v>
      </c>
      <c r="L465" t="s">
        <v>9</v>
      </c>
      <c r="M465" t="s">
        <v>9</v>
      </c>
      <c r="N465" t="s">
        <v>357</v>
      </c>
    </row>
    <row r="466" spans="1:14" x14ac:dyDescent="0.25">
      <c r="A466" t="s">
        <v>12</v>
      </c>
      <c r="B466" t="s">
        <v>204</v>
      </c>
      <c r="C466" t="s">
        <v>205</v>
      </c>
      <c r="D466" t="s">
        <v>288</v>
      </c>
      <c r="E466" t="s">
        <v>257</v>
      </c>
      <c r="F466" t="s">
        <v>262</v>
      </c>
      <c r="G466" t="s">
        <v>9</v>
      </c>
      <c r="H466" s="1">
        <v>40</v>
      </c>
      <c r="I466" s="1">
        <v>40</v>
      </c>
      <c r="J466" s="1">
        <v>2.7704485488126599E-2</v>
      </c>
      <c r="K466" s="1">
        <v>2.7704485488126599E-2</v>
      </c>
      <c r="L466" t="s">
        <v>9</v>
      </c>
      <c r="M466" t="s">
        <v>9</v>
      </c>
      <c r="N466" t="s">
        <v>357</v>
      </c>
    </row>
    <row r="467" spans="1:14" x14ac:dyDescent="0.25">
      <c r="A467" t="s">
        <v>12</v>
      </c>
      <c r="B467" t="s">
        <v>204</v>
      </c>
      <c r="C467" t="s">
        <v>205</v>
      </c>
      <c r="D467" t="s">
        <v>288</v>
      </c>
      <c r="E467" t="s">
        <v>242</v>
      </c>
      <c r="F467" t="s">
        <v>234</v>
      </c>
      <c r="G467" t="s">
        <v>9</v>
      </c>
      <c r="H467" s="1">
        <v>160</v>
      </c>
      <c r="I467" s="1">
        <v>160</v>
      </c>
      <c r="J467" s="1">
        <v>0.105540897097625</v>
      </c>
      <c r="K467" s="1">
        <v>0.105540897097625</v>
      </c>
      <c r="L467" t="s">
        <v>9</v>
      </c>
      <c r="M467" t="s">
        <v>9</v>
      </c>
      <c r="N467" t="s">
        <v>357</v>
      </c>
    </row>
    <row r="468" spans="1:14" x14ac:dyDescent="0.25">
      <c r="A468" t="s">
        <v>12</v>
      </c>
      <c r="B468" t="s">
        <v>204</v>
      </c>
      <c r="C468" t="s">
        <v>205</v>
      </c>
      <c r="D468" t="s">
        <v>288</v>
      </c>
      <c r="E468" t="s">
        <v>242</v>
      </c>
      <c r="F468" t="s">
        <v>235</v>
      </c>
      <c r="G468" t="s">
        <v>9</v>
      </c>
      <c r="H468" s="1">
        <v>65</v>
      </c>
      <c r="I468" s="1">
        <v>65</v>
      </c>
      <c r="J468" s="1">
        <v>4.4195250659630599E-2</v>
      </c>
      <c r="K468" s="1">
        <v>4.4195250659630599E-2</v>
      </c>
      <c r="L468" t="s">
        <v>9</v>
      </c>
      <c r="M468" t="s">
        <v>9</v>
      </c>
      <c r="N468" t="s">
        <v>357</v>
      </c>
    </row>
    <row r="469" spans="1:14" x14ac:dyDescent="0.25">
      <c r="A469" t="s">
        <v>12</v>
      </c>
      <c r="B469" t="s">
        <v>204</v>
      </c>
      <c r="C469" t="s">
        <v>205</v>
      </c>
      <c r="D469" t="s">
        <v>288</v>
      </c>
      <c r="E469" t="s">
        <v>10</v>
      </c>
      <c r="F469" t="s">
        <v>184</v>
      </c>
      <c r="G469" t="s">
        <v>9</v>
      </c>
      <c r="H469" s="1">
        <v>5</v>
      </c>
      <c r="I469" s="1" t="s">
        <v>9</v>
      </c>
      <c r="J469" s="1" t="s">
        <v>9</v>
      </c>
      <c r="K469" s="1" t="s">
        <v>9</v>
      </c>
      <c r="L469" t="s">
        <v>9</v>
      </c>
      <c r="M469" t="s">
        <v>9</v>
      </c>
      <c r="N469" t="s">
        <v>357</v>
      </c>
    </row>
    <row r="470" spans="1:14" x14ac:dyDescent="0.25">
      <c r="A470" t="s">
        <v>12</v>
      </c>
      <c r="B470" t="s">
        <v>204</v>
      </c>
      <c r="C470" t="s">
        <v>205</v>
      </c>
      <c r="D470" t="s">
        <v>288</v>
      </c>
      <c r="E470" t="s">
        <v>353</v>
      </c>
      <c r="F470" t="s">
        <v>16</v>
      </c>
      <c r="G470" t="s">
        <v>9</v>
      </c>
      <c r="H470" s="1">
        <v>210</v>
      </c>
      <c r="I470" s="1">
        <v>210</v>
      </c>
      <c r="J470" s="1">
        <v>0.137203166226913</v>
      </c>
      <c r="K470" s="1">
        <v>0.137203166226913</v>
      </c>
      <c r="L470" t="s">
        <v>9</v>
      </c>
      <c r="M470" t="s">
        <v>9</v>
      </c>
      <c r="N470" t="s">
        <v>357</v>
      </c>
    </row>
    <row r="471" spans="1:14" x14ac:dyDescent="0.25">
      <c r="A471" t="s">
        <v>12</v>
      </c>
      <c r="B471" t="s">
        <v>204</v>
      </c>
      <c r="C471" t="s">
        <v>205</v>
      </c>
      <c r="D471" t="s">
        <v>288</v>
      </c>
      <c r="E471" t="s">
        <v>229</v>
      </c>
      <c r="F471" t="s">
        <v>231</v>
      </c>
      <c r="G471" t="s">
        <v>9</v>
      </c>
      <c r="H471" s="1">
        <v>1010</v>
      </c>
      <c r="I471" s="1">
        <v>1010</v>
      </c>
      <c r="J471" s="1">
        <v>0.66754617414247996</v>
      </c>
      <c r="K471" s="1">
        <v>0.66754617414247996</v>
      </c>
      <c r="L471" t="s">
        <v>9</v>
      </c>
      <c r="M471" t="s">
        <v>9</v>
      </c>
      <c r="N471" t="s">
        <v>357</v>
      </c>
    </row>
    <row r="472" spans="1:14" x14ac:dyDescent="0.25">
      <c r="A472" t="s">
        <v>12</v>
      </c>
      <c r="B472" t="s">
        <v>204</v>
      </c>
      <c r="C472" t="s">
        <v>205</v>
      </c>
      <c r="D472" t="s">
        <v>288</v>
      </c>
      <c r="E472" t="s">
        <v>353</v>
      </c>
      <c r="F472" t="s">
        <v>15</v>
      </c>
      <c r="G472" t="s">
        <v>9</v>
      </c>
      <c r="H472" s="1">
        <v>300</v>
      </c>
      <c r="I472" s="1">
        <v>300</v>
      </c>
      <c r="J472" s="1">
        <v>0.19722955145118701</v>
      </c>
      <c r="K472" s="1">
        <v>0.19722955145118701</v>
      </c>
      <c r="L472" t="s">
        <v>9</v>
      </c>
      <c r="M472" t="s">
        <v>9</v>
      </c>
      <c r="N472" t="s">
        <v>357</v>
      </c>
    </row>
    <row r="473" spans="1:14" x14ac:dyDescent="0.25">
      <c r="A473" t="s">
        <v>12</v>
      </c>
      <c r="B473" t="s">
        <v>204</v>
      </c>
      <c r="C473" t="s">
        <v>205</v>
      </c>
      <c r="D473" t="s">
        <v>288</v>
      </c>
      <c r="E473" t="s">
        <v>257</v>
      </c>
      <c r="F473" t="s">
        <v>228</v>
      </c>
      <c r="G473" t="s">
        <v>9</v>
      </c>
      <c r="H473" s="1">
        <v>-1</v>
      </c>
      <c r="I473" s="1">
        <v>0</v>
      </c>
      <c r="J473" s="1">
        <v>-0.01</v>
      </c>
      <c r="K473" s="1">
        <v>0</v>
      </c>
      <c r="L473" t="s">
        <v>9</v>
      </c>
      <c r="M473" t="s">
        <v>9</v>
      </c>
      <c r="N473" t="s">
        <v>357</v>
      </c>
    </row>
    <row r="474" spans="1:14" x14ac:dyDescent="0.25">
      <c r="A474" t="s">
        <v>12</v>
      </c>
      <c r="B474" t="s">
        <v>204</v>
      </c>
      <c r="C474" t="s">
        <v>205</v>
      </c>
      <c r="D474" t="s">
        <v>288</v>
      </c>
      <c r="E474" t="s">
        <v>168</v>
      </c>
      <c r="F474" t="s">
        <v>271</v>
      </c>
      <c r="G474" t="s">
        <v>9</v>
      </c>
      <c r="H474" s="1">
        <v>740</v>
      </c>
      <c r="I474" s="1">
        <v>740</v>
      </c>
      <c r="J474" s="1">
        <v>0.48812664907651698</v>
      </c>
      <c r="K474" s="1">
        <v>0.48812664907651698</v>
      </c>
      <c r="L474" t="s">
        <v>9</v>
      </c>
      <c r="M474" t="s">
        <v>9</v>
      </c>
      <c r="N474" t="s">
        <v>357</v>
      </c>
    </row>
    <row r="475" spans="1:14" x14ac:dyDescent="0.25">
      <c r="A475" t="s">
        <v>12</v>
      </c>
      <c r="B475" t="s">
        <v>204</v>
      </c>
      <c r="C475" t="s">
        <v>205</v>
      </c>
      <c r="D475" t="s">
        <v>288</v>
      </c>
      <c r="E475" t="s">
        <v>229</v>
      </c>
      <c r="F475" t="s">
        <v>230</v>
      </c>
      <c r="G475" t="s">
        <v>9</v>
      </c>
      <c r="H475" s="1">
        <v>140</v>
      </c>
      <c r="I475" s="1">
        <v>140</v>
      </c>
      <c r="J475" s="1">
        <v>9.3667546174142496E-2</v>
      </c>
      <c r="K475" s="1">
        <v>9.3667546174142496E-2</v>
      </c>
      <c r="L475" t="s">
        <v>9</v>
      </c>
      <c r="M475" t="s">
        <v>9</v>
      </c>
      <c r="N475" t="s">
        <v>357</v>
      </c>
    </row>
    <row r="476" spans="1:14" x14ac:dyDescent="0.25">
      <c r="A476" t="s">
        <v>12</v>
      </c>
      <c r="B476" t="s">
        <v>204</v>
      </c>
      <c r="C476" t="s">
        <v>205</v>
      </c>
      <c r="D476" t="s">
        <v>288</v>
      </c>
      <c r="E476" t="s">
        <v>166</v>
      </c>
      <c r="F476" t="s">
        <v>171</v>
      </c>
      <c r="G476" t="s">
        <v>9</v>
      </c>
      <c r="H476" s="1">
        <v>10</v>
      </c>
      <c r="I476" s="1">
        <v>10</v>
      </c>
      <c r="J476" s="1">
        <v>7.2559366754617396E-3</v>
      </c>
      <c r="K476" s="1">
        <v>7.2559366754617396E-3</v>
      </c>
      <c r="L476" t="s">
        <v>9</v>
      </c>
      <c r="M476" t="s">
        <v>9</v>
      </c>
      <c r="N476" t="s">
        <v>357</v>
      </c>
    </row>
    <row r="477" spans="1:14" x14ac:dyDescent="0.25">
      <c r="A477" t="s">
        <v>12</v>
      </c>
      <c r="B477" t="s">
        <v>204</v>
      </c>
      <c r="C477" t="s">
        <v>205</v>
      </c>
      <c r="D477" t="s">
        <v>288</v>
      </c>
      <c r="E477" t="s">
        <v>172</v>
      </c>
      <c r="F477" t="s">
        <v>9</v>
      </c>
      <c r="G477" t="s">
        <v>9</v>
      </c>
      <c r="H477" s="1" t="s">
        <v>9</v>
      </c>
      <c r="I477" s="1" t="s">
        <v>9</v>
      </c>
      <c r="J477" s="1" t="s">
        <v>9</v>
      </c>
      <c r="K477" s="1" t="s">
        <v>9</v>
      </c>
      <c r="L477">
        <v>6.6216200000000001</v>
      </c>
      <c r="M477">
        <v>5</v>
      </c>
      <c r="N477" t="s">
        <v>357</v>
      </c>
    </row>
    <row r="478" spans="1:14" x14ac:dyDescent="0.25">
      <c r="A478" t="s">
        <v>12</v>
      </c>
      <c r="B478" t="s">
        <v>204</v>
      </c>
      <c r="C478" t="s">
        <v>205</v>
      </c>
      <c r="D478" t="s">
        <v>288</v>
      </c>
      <c r="E478" t="s">
        <v>165</v>
      </c>
      <c r="F478" t="s">
        <v>9</v>
      </c>
      <c r="G478" t="s">
        <v>9</v>
      </c>
      <c r="H478" s="1" t="s">
        <v>9</v>
      </c>
      <c r="I478" s="1" t="s">
        <v>9</v>
      </c>
      <c r="J478" s="1" t="s">
        <v>9</v>
      </c>
      <c r="K478" s="1" t="s">
        <v>9</v>
      </c>
      <c r="L478">
        <v>29.191289999999999</v>
      </c>
      <c r="M478">
        <v>29</v>
      </c>
      <c r="N478" t="s">
        <v>357</v>
      </c>
    </row>
    <row r="479" spans="1:14" x14ac:dyDescent="0.25">
      <c r="A479" t="s">
        <v>12</v>
      </c>
      <c r="B479" t="s">
        <v>204</v>
      </c>
      <c r="C479" t="s">
        <v>205</v>
      </c>
      <c r="D479" t="s">
        <v>288</v>
      </c>
      <c r="E479" t="s">
        <v>257</v>
      </c>
      <c r="F479" t="s">
        <v>280</v>
      </c>
      <c r="G479" t="s">
        <v>9</v>
      </c>
      <c r="H479" s="1">
        <v>-1</v>
      </c>
      <c r="I479" s="1">
        <v>0</v>
      </c>
      <c r="J479" s="1">
        <v>-0.01</v>
      </c>
      <c r="K479" s="1">
        <v>0</v>
      </c>
      <c r="L479" t="s">
        <v>9</v>
      </c>
      <c r="M479" t="s">
        <v>9</v>
      </c>
      <c r="N479" t="s">
        <v>357</v>
      </c>
    </row>
    <row r="480" spans="1:14" x14ac:dyDescent="0.25">
      <c r="A480" t="s">
        <v>12</v>
      </c>
      <c r="B480" t="s">
        <v>204</v>
      </c>
      <c r="C480" t="s">
        <v>205</v>
      </c>
      <c r="D480" t="s">
        <v>288</v>
      </c>
      <c r="E480" t="s">
        <v>353</v>
      </c>
      <c r="F480" t="s">
        <v>13</v>
      </c>
      <c r="G480" t="s">
        <v>9</v>
      </c>
      <c r="H480" s="1">
        <v>235</v>
      </c>
      <c r="I480" s="1">
        <v>235</v>
      </c>
      <c r="J480" s="1">
        <v>0.156332453825858</v>
      </c>
      <c r="K480" s="1">
        <v>0.156332453825858</v>
      </c>
      <c r="L480" t="s">
        <v>9</v>
      </c>
      <c r="M480" t="s">
        <v>9</v>
      </c>
      <c r="N480" t="s">
        <v>357</v>
      </c>
    </row>
    <row r="481" spans="1:14" x14ac:dyDescent="0.25">
      <c r="A481" t="s">
        <v>12</v>
      </c>
      <c r="B481" t="s">
        <v>204</v>
      </c>
      <c r="C481" t="s">
        <v>205</v>
      </c>
      <c r="D481" t="s">
        <v>288</v>
      </c>
      <c r="E481" t="s">
        <v>180</v>
      </c>
      <c r="F481" t="s">
        <v>228</v>
      </c>
      <c r="G481" t="s">
        <v>228</v>
      </c>
      <c r="H481" s="1">
        <v>445</v>
      </c>
      <c r="I481" s="1">
        <v>445</v>
      </c>
      <c r="J481" s="1">
        <v>0.29419525065963098</v>
      </c>
      <c r="K481" s="1">
        <v>0.29419525065963098</v>
      </c>
      <c r="L481" t="s">
        <v>9</v>
      </c>
      <c r="M481" t="s">
        <v>9</v>
      </c>
      <c r="N481" t="s">
        <v>357</v>
      </c>
    </row>
    <row r="482" spans="1:14" x14ac:dyDescent="0.25">
      <c r="A482" t="s">
        <v>12</v>
      </c>
      <c r="B482" t="s">
        <v>204</v>
      </c>
      <c r="C482" t="s">
        <v>205</v>
      </c>
      <c r="D482" t="s">
        <v>288</v>
      </c>
      <c r="E482" t="s">
        <v>229</v>
      </c>
      <c r="F482" t="s">
        <v>217</v>
      </c>
      <c r="G482" t="s">
        <v>9</v>
      </c>
      <c r="H482" s="1">
        <v>5</v>
      </c>
      <c r="I482" s="1">
        <v>5</v>
      </c>
      <c r="J482" s="1">
        <v>4.61741424802111E-3</v>
      </c>
      <c r="K482" s="1">
        <v>4.61741424802111E-3</v>
      </c>
      <c r="L482" t="s">
        <v>9</v>
      </c>
      <c r="M482" t="s">
        <v>9</v>
      </c>
      <c r="N482" t="s">
        <v>357</v>
      </c>
    </row>
    <row r="483" spans="1:14" x14ac:dyDescent="0.25">
      <c r="A483" t="s">
        <v>12</v>
      </c>
      <c r="B483" t="s">
        <v>204</v>
      </c>
      <c r="C483" t="s">
        <v>205</v>
      </c>
      <c r="D483" t="s">
        <v>288</v>
      </c>
      <c r="E483" t="s">
        <v>166</v>
      </c>
      <c r="F483" t="s">
        <v>248</v>
      </c>
      <c r="G483" t="s">
        <v>9</v>
      </c>
      <c r="H483" s="1">
        <v>375</v>
      </c>
      <c r="I483" s="1">
        <v>375</v>
      </c>
      <c r="J483" s="1">
        <v>0.24868073878628</v>
      </c>
      <c r="K483" s="1">
        <v>0.24868073878628</v>
      </c>
      <c r="L483" t="s">
        <v>9</v>
      </c>
      <c r="M483" t="s">
        <v>9</v>
      </c>
      <c r="N483" t="s">
        <v>357</v>
      </c>
    </row>
    <row r="484" spans="1:14" x14ac:dyDescent="0.25">
      <c r="A484" t="s">
        <v>12</v>
      </c>
      <c r="B484" t="s">
        <v>204</v>
      </c>
      <c r="C484" t="s">
        <v>205</v>
      </c>
      <c r="D484" t="s">
        <v>288</v>
      </c>
      <c r="E484" t="s">
        <v>257</v>
      </c>
      <c r="F484" t="s">
        <v>258</v>
      </c>
      <c r="G484" t="s">
        <v>9</v>
      </c>
      <c r="H484" s="1">
        <v>250</v>
      </c>
      <c r="I484" s="1">
        <v>250</v>
      </c>
      <c r="J484" s="1">
        <v>0.16424802110817899</v>
      </c>
      <c r="K484" s="1">
        <v>0.16424802110817899</v>
      </c>
      <c r="L484" t="s">
        <v>9</v>
      </c>
      <c r="M484" t="s">
        <v>9</v>
      </c>
      <c r="N484" t="s">
        <v>357</v>
      </c>
    </row>
    <row r="485" spans="1:14" x14ac:dyDescent="0.25">
      <c r="A485" t="s">
        <v>12</v>
      </c>
      <c r="B485" t="s">
        <v>204</v>
      </c>
      <c r="C485" t="s">
        <v>205</v>
      </c>
      <c r="D485" t="s">
        <v>288</v>
      </c>
      <c r="E485" t="s">
        <v>232</v>
      </c>
      <c r="F485" t="s">
        <v>9</v>
      </c>
      <c r="G485" t="s">
        <v>9</v>
      </c>
      <c r="H485" s="1">
        <v>1515</v>
      </c>
      <c r="I485" s="1">
        <v>1515</v>
      </c>
      <c r="J485" s="1">
        <v>1</v>
      </c>
      <c r="K485" s="1">
        <v>1</v>
      </c>
      <c r="L485" t="s">
        <v>9</v>
      </c>
      <c r="M485" t="s">
        <v>9</v>
      </c>
      <c r="N485" t="s">
        <v>357</v>
      </c>
    </row>
    <row r="486" spans="1:14" x14ac:dyDescent="0.25">
      <c r="A486" t="s">
        <v>12</v>
      </c>
      <c r="B486" t="s">
        <v>206</v>
      </c>
      <c r="C486" t="s">
        <v>207</v>
      </c>
      <c r="D486" t="s">
        <v>208</v>
      </c>
      <c r="E486" t="s">
        <v>232</v>
      </c>
      <c r="F486" t="s">
        <v>9</v>
      </c>
      <c r="G486" t="s">
        <v>9</v>
      </c>
      <c r="H486" s="1">
        <v>1920</v>
      </c>
      <c r="I486" s="1">
        <v>1920</v>
      </c>
      <c r="J486" s="1">
        <v>1</v>
      </c>
      <c r="K486" s="1">
        <v>1</v>
      </c>
      <c r="L486" t="s">
        <v>9</v>
      </c>
      <c r="M486" t="s">
        <v>9</v>
      </c>
      <c r="N486" t="s">
        <v>357</v>
      </c>
    </row>
    <row r="487" spans="1:14" x14ac:dyDescent="0.25">
      <c r="A487" t="s">
        <v>12</v>
      </c>
      <c r="B487" t="s">
        <v>206</v>
      </c>
      <c r="C487" t="s">
        <v>207</v>
      </c>
      <c r="D487" t="s">
        <v>208</v>
      </c>
      <c r="E487" t="s">
        <v>353</v>
      </c>
      <c r="F487" t="s">
        <v>13</v>
      </c>
      <c r="G487" t="s">
        <v>9</v>
      </c>
      <c r="H487" s="1">
        <v>305</v>
      </c>
      <c r="I487" s="1">
        <v>305</v>
      </c>
      <c r="J487" s="1">
        <v>0.158415841584158</v>
      </c>
      <c r="K487" s="1">
        <v>0.158415841584158</v>
      </c>
      <c r="L487" t="s">
        <v>9</v>
      </c>
      <c r="M487" t="s">
        <v>9</v>
      </c>
      <c r="N487" t="s">
        <v>357</v>
      </c>
    </row>
    <row r="488" spans="1:14" x14ac:dyDescent="0.25">
      <c r="A488" t="s">
        <v>12</v>
      </c>
      <c r="B488" t="s">
        <v>206</v>
      </c>
      <c r="C488" t="s">
        <v>207</v>
      </c>
      <c r="D488" t="s">
        <v>208</v>
      </c>
      <c r="E488" t="s">
        <v>166</v>
      </c>
      <c r="F488" t="s">
        <v>248</v>
      </c>
      <c r="G488" t="s">
        <v>9</v>
      </c>
      <c r="H488" s="1">
        <v>10</v>
      </c>
      <c r="I488" s="1">
        <v>10</v>
      </c>
      <c r="J488" s="1">
        <v>5.2083333333333296E-3</v>
      </c>
      <c r="K488" s="1">
        <v>5.2083333333333296E-3</v>
      </c>
      <c r="L488" t="s">
        <v>9</v>
      </c>
      <c r="M488" t="s">
        <v>9</v>
      </c>
      <c r="N488" t="s">
        <v>357</v>
      </c>
    </row>
    <row r="489" spans="1:14" x14ac:dyDescent="0.25">
      <c r="A489" t="s">
        <v>12</v>
      </c>
      <c r="B489" t="s">
        <v>206</v>
      </c>
      <c r="C489" t="s">
        <v>207</v>
      </c>
      <c r="D489" t="s">
        <v>208</v>
      </c>
      <c r="E489" t="s">
        <v>166</v>
      </c>
      <c r="F489" t="s">
        <v>169</v>
      </c>
      <c r="G489" t="s">
        <v>9</v>
      </c>
      <c r="H489" s="1">
        <v>1640</v>
      </c>
      <c r="I489" s="1">
        <v>1640</v>
      </c>
      <c r="J489" s="1">
        <v>0.85312500000000002</v>
      </c>
      <c r="K489" s="1">
        <v>0.85312500000000002</v>
      </c>
      <c r="L489" t="s">
        <v>9</v>
      </c>
      <c r="M489" t="s">
        <v>9</v>
      </c>
      <c r="N489" t="s">
        <v>357</v>
      </c>
    </row>
    <row r="490" spans="1:14" x14ac:dyDescent="0.25">
      <c r="A490" t="s">
        <v>12</v>
      </c>
      <c r="B490" t="s">
        <v>206</v>
      </c>
      <c r="C490" t="s">
        <v>207</v>
      </c>
      <c r="D490" t="s">
        <v>208</v>
      </c>
      <c r="E490" t="s">
        <v>168</v>
      </c>
      <c r="F490" t="s">
        <v>272</v>
      </c>
      <c r="G490" t="s">
        <v>9</v>
      </c>
      <c r="H490" s="1">
        <v>145</v>
      </c>
      <c r="I490" s="1">
        <v>145</v>
      </c>
      <c r="J490" s="1">
        <v>7.6482830385015604E-2</v>
      </c>
      <c r="K490" s="1">
        <v>7.6482830385015604E-2</v>
      </c>
      <c r="L490" t="s">
        <v>9</v>
      </c>
      <c r="M490" t="s">
        <v>9</v>
      </c>
      <c r="N490" t="s">
        <v>357</v>
      </c>
    </row>
    <row r="491" spans="1:14" x14ac:dyDescent="0.25">
      <c r="A491" t="s">
        <v>12</v>
      </c>
      <c r="B491" t="s">
        <v>206</v>
      </c>
      <c r="C491" t="s">
        <v>207</v>
      </c>
      <c r="D491" t="s">
        <v>208</v>
      </c>
      <c r="E491" t="s">
        <v>257</v>
      </c>
      <c r="F491" t="s">
        <v>259</v>
      </c>
      <c r="G491" t="s">
        <v>9</v>
      </c>
      <c r="H491" s="1">
        <v>575</v>
      </c>
      <c r="I491" s="1">
        <v>575</v>
      </c>
      <c r="J491" s="1">
        <v>0.29963522668056303</v>
      </c>
      <c r="K491" s="1">
        <v>0.29963522668056303</v>
      </c>
      <c r="L491" t="s">
        <v>9</v>
      </c>
      <c r="M491" t="s">
        <v>9</v>
      </c>
      <c r="N491" t="s">
        <v>357</v>
      </c>
    </row>
    <row r="492" spans="1:14" x14ac:dyDescent="0.25">
      <c r="A492" t="s">
        <v>12</v>
      </c>
      <c r="B492" t="s">
        <v>206</v>
      </c>
      <c r="C492" t="s">
        <v>207</v>
      </c>
      <c r="D492" t="s">
        <v>208</v>
      </c>
      <c r="E492" t="s">
        <v>257</v>
      </c>
      <c r="F492" t="s">
        <v>280</v>
      </c>
      <c r="G492" t="s">
        <v>9</v>
      </c>
      <c r="H492" s="1">
        <v>5</v>
      </c>
      <c r="I492" s="1">
        <v>5</v>
      </c>
      <c r="J492" s="1">
        <v>3.6477331943720699E-3</v>
      </c>
      <c r="K492" s="1">
        <v>3.6477331943720699E-3</v>
      </c>
      <c r="L492" t="s">
        <v>9</v>
      </c>
      <c r="M492" t="s">
        <v>9</v>
      </c>
      <c r="N492" t="s">
        <v>357</v>
      </c>
    </row>
    <row r="493" spans="1:14" x14ac:dyDescent="0.25">
      <c r="A493" t="s">
        <v>12</v>
      </c>
      <c r="B493" t="s">
        <v>206</v>
      </c>
      <c r="C493" t="s">
        <v>207</v>
      </c>
      <c r="D493" t="s">
        <v>208</v>
      </c>
      <c r="E493" t="s">
        <v>166</v>
      </c>
      <c r="F493" t="s">
        <v>254</v>
      </c>
      <c r="G493" t="s">
        <v>9</v>
      </c>
      <c r="H493" s="1">
        <v>10</v>
      </c>
      <c r="I493" s="1">
        <v>10</v>
      </c>
      <c r="J493" s="1">
        <v>4.6874999999999998E-3</v>
      </c>
      <c r="K493" s="1">
        <v>4.6874999999999998E-3</v>
      </c>
      <c r="L493" t="s">
        <v>9</v>
      </c>
      <c r="M493" t="s">
        <v>9</v>
      </c>
      <c r="N493" t="s">
        <v>357</v>
      </c>
    </row>
    <row r="494" spans="1:14" x14ac:dyDescent="0.25">
      <c r="A494" t="s">
        <v>12</v>
      </c>
      <c r="B494" t="s">
        <v>206</v>
      </c>
      <c r="C494" t="s">
        <v>207</v>
      </c>
      <c r="D494" t="s">
        <v>208</v>
      </c>
      <c r="E494" t="s">
        <v>353</v>
      </c>
      <c r="F494" t="s">
        <v>15</v>
      </c>
      <c r="G494" t="s">
        <v>9</v>
      </c>
      <c r="H494" s="1">
        <v>410</v>
      </c>
      <c r="I494">
        <v>410</v>
      </c>
      <c r="J494">
        <v>0.21313183949973899</v>
      </c>
      <c r="K494">
        <v>0.21313183949973899</v>
      </c>
      <c r="L494" t="s">
        <v>9</v>
      </c>
      <c r="M494" t="s">
        <v>9</v>
      </c>
      <c r="N494" t="s">
        <v>357</v>
      </c>
    </row>
    <row r="495" spans="1:14" x14ac:dyDescent="0.25">
      <c r="A495" t="s">
        <v>12</v>
      </c>
      <c r="B495" t="s">
        <v>206</v>
      </c>
      <c r="C495" t="s">
        <v>207</v>
      </c>
      <c r="D495" t="s">
        <v>208</v>
      </c>
      <c r="E495" t="s">
        <v>168</v>
      </c>
      <c r="F495" t="s">
        <v>271</v>
      </c>
      <c r="G495" t="s">
        <v>9</v>
      </c>
      <c r="H495">
        <v>1150</v>
      </c>
      <c r="I495">
        <v>1150</v>
      </c>
      <c r="J495">
        <v>0.59885535900104103</v>
      </c>
      <c r="K495">
        <v>0.59885535900104103</v>
      </c>
      <c r="L495" s="1" t="s">
        <v>9</v>
      </c>
      <c r="M495" s="1" t="s">
        <v>9</v>
      </c>
      <c r="N495" t="s">
        <v>357</v>
      </c>
    </row>
    <row r="496" spans="1:14" x14ac:dyDescent="0.25">
      <c r="A496" t="s">
        <v>12</v>
      </c>
      <c r="B496" t="s">
        <v>206</v>
      </c>
      <c r="C496" t="s">
        <v>207</v>
      </c>
      <c r="D496" t="s">
        <v>208</v>
      </c>
      <c r="E496" t="s">
        <v>257</v>
      </c>
      <c r="F496" t="s">
        <v>228</v>
      </c>
      <c r="G496" t="s">
        <v>9</v>
      </c>
      <c r="H496">
        <v>-1</v>
      </c>
      <c r="I496">
        <v>0</v>
      </c>
      <c r="J496">
        <v>-0.01</v>
      </c>
      <c r="K496">
        <v>0</v>
      </c>
      <c r="L496" s="1" t="s">
        <v>9</v>
      </c>
      <c r="M496" s="1" t="s">
        <v>9</v>
      </c>
      <c r="N496" t="s">
        <v>357</v>
      </c>
    </row>
    <row r="497" spans="1:14" x14ac:dyDescent="0.25">
      <c r="A497" t="s">
        <v>12</v>
      </c>
      <c r="B497" t="s">
        <v>206</v>
      </c>
      <c r="C497" t="s">
        <v>207</v>
      </c>
      <c r="D497" t="s">
        <v>208</v>
      </c>
      <c r="E497" t="s">
        <v>257</v>
      </c>
      <c r="F497" t="s">
        <v>261</v>
      </c>
      <c r="G497" t="s">
        <v>9</v>
      </c>
      <c r="H497">
        <v>305</v>
      </c>
      <c r="I497">
        <v>305</v>
      </c>
      <c r="J497">
        <v>0.157894736842105</v>
      </c>
      <c r="K497">
        <v>0.157894736842105</v>
      </c>
      <c r="L497" s="1" t="s">
        <v>9</v>
      </c>
      <c r="M497" s="1" t="s">
        <v>9</v>
      </c>
      <c r="N497" t="s">
        <v>357</v>
      </c>
    </row>
    <row r="498" spans="1:14" x14ac:dyDescent="0.25">
      <c r="A498" t="s">
        <v>12</v>
      </c>
      <c r="B498" t="s">
        <v>206</v>
      </c>
      <c r="C498" t="s">
        <v>207</v>
      </c>
      <c r="D498" t="s">
        <v>208</v>
      </c>
      <c r="E498" t="s">
        <v>229</v>
      </c>
      <c r="F498" t="s">
        <v>230</v>
      </c>
      <c r="G498" t="s">
        <v>9</v>
      </c>
      <c r="H498">
        <v>275</v>
      </c>
      <c r="I498">
        <v>275</v>
      </c>
      <c r="J498">
        <v>0.142634854771784</v>
      </c>
      <c r="K498">
        <v>0.142634854771784</v>
      </c>
      <c r="L498" s="1" t="s">
        <v>9</v>
      </c>
      <c r="M498" s="1" t="s">
        <v>9</v>
      </c>
      <c r="N498" t="s">
        <v>357</v>
      </c>
    </row>
    <row r="499" spans="1:14" x14ac:dyDescent="0.25">
      <c r="A499" t="s">
        <v>12</v>
      </c>
      <c r="B499" t="s">
        <v>206</v>
      </c>
      <c r="C499" t="s">
        <v>207</v>
      </c>
      <c r="D499" t="s">
        <v>208</v>
      </c>
      <c r="E499" t="s">
        <v>166</v>
      </c>
      <c r="F499" t="s">
        <v>171</v>
      </c>
      <c r="G499" t="s">
        <v>9</v>
      </c>
      <c r="H499" s="1">
        <v>15</v>
      </c>
      <c r="I499" s="1">
        <v>15</v>
      </c>
      <c r="J499" s="1">
        <v>8.8541666666666699E-3</v>
      </c>
      <c r="K499" s="1">
        <v>8.8541666666666699E-3</v>
      </c>
      <c r="L499" t="s">
        <v>9</v>
      </c>
      <c r="M499" t="s">
        <v>9</v>
      </c>
      <c r="N499" t="s">
        <v>357</v>
      </c>
    </row>
    <row r="500" spans="1:14" x14ac:dyDescent="0.25">
      <c r="A500" t="s">
        <v>12</v>
      </c>
      <c r="B500" t="s">
        <v>206</v>
      </c>
      <c r="C500" t="s">
        <v>207</v>
      </c>
      <c r="D500" t="s">
        <v>208</v>
      </c>
      <c r="E500" t="s">
        <v>168</v>
      </c>
      <c r="F500" t="s">
        <v>273</v>
      </c>
      <c r="G500" t="s">
        <v>9</v>
      </c>
      <c r="H500" s="1">
        <v>505</v>
      </c>
      <c r="I500" s="1">
        <v>505</v>
      </c>
      <c r="J500" s="1">
        <v>0.26170655567117601</v>
      </c>
      <c r="K500" s="1">
        <v>0.26170655567117601</v>
      </c>
      <c r="L500" t="s">
        <v>9</v>
      </c>
      <c r="M500" t="s">
        <v>9</v>
      </c>
      <c r="N500" t="s">
        <v>357</v>
      </c>
    </row>
    <row r="501" spans="1:14" x14ac:dyDescent="0.25">
      <c r="A501" t="s">
        <v>12</v>
      </c>
      <c r="B501" t="s">
        <v>206</v>
      </c>
      <c r="C501" t="s">
        <v>207</v>
      </c>
      <c r="D501" t="s">
        <v>208</v>
      </c>
      <c r="E501" t="s">
        <v>242</v>
      </c>
      <c r="F501" t="s">
        <v>248</v>
      </c>
      <c r="G501" t="s">
        <v>9</v>
      </c>
      <c r="H501" s="1">
        <v>5</v>
      </c>
      <c r="I501" s="1">
        <v>5</v>
      </c>
      <c r="J501" s="1">
        <v>3.1217481789802301E-3</v>
      </c>
      <c r="K501" s="1">
        <v>3.1217481789802301E-3</v>
      </c>
      <c r="L501" t="s">
        <v>9</v>
      </c>
      <c r="M501" t="s">
        <v>9</v>
      </c>
      <c r="N501" t="s">
        <v>357</v>
      </c>
    </row>
    <row r="502" spans="1:14" x14ac:dyDescent="0.25">
      <c r="A502" t="s">
        <v>12</v>
      </c>
      <c r="B502" t="s">
        <v>206</v>
      </c>
      <c r="C502" t="s">
        <v>207</v>
      </c>
      <c r="D502" t="s">
        <v>208</v>
      </c>
      <c r="E502" t="s">
        <v>166</v>
      </c>
      <c r="F502" t="s">
        <v>167</v>
      </c>
      <c r="G502" t="s">
        <v>9</v>
      </c>
      <c r="H502" s="1">
        <v>25</v>
      </c>
      <c r="I502" s="1">
        <v>25</v>
      </c>
      <c r="J502" s="1">
        <v>1.2500000000000001E-2</v>
      </c>
      <c r="K502" s="1">
        <v>1.2500000000000001E-2</v>
      </c>
      <c r="L502" t="s">
        <v>9</v>
      </c>
      <c r="M502" t="s">
        <v>9</v>
      </c>
      <c r="N502" t="s">
        <v>357</v>
      </c>
    </row>
    <row r="503" spans="1:14" x14ac:dyDescent="0.25">
      <c r="A503" t="s">
        <v>12</v>
      </c>
      <c r="B503" t="s">
        <v>206</v>
      </c>
      <c r="C503" t="s">
        <v>207</v>
      </c>
      <c r="D503" t="s">
        <v>208</v>
      </c>
      <c r="E503" t="s">
        <v>242</v>
      </c>
      <c r="F503" t="s">
        <v>235</v>
      </c>
      <c r="G503" t="s">
        <v>9</v>
      </c>
      <c r="H503" s="1">
        <v>270</v>
      </c>
      <c r="I503" s="1">
        <v>270</v>
      </c>
      <c r="J503" s="1">
        <v>0.14047866805411</v>
      </c>
      <c r="K503" s="1">
        <v>0.14047866805411</v>
      </c>
      <c r="L503" t="s">
        <v>9</v>
      </c>
      <c r="M503" t="s">
        <v>9</v>
      </c>
      <c r="N503" t="s">
        <v>357</v>
      </c>
    </row>
    <row r="504" spans="1:14" x14ac:dyDescent="0.25">
      <c r="A504" t="s">
        <v>12</v>
      </c>
      <c r="B504" t="s">
        <v>206</v>
      </c>
      <c r="C504" t="s">
        <v>207</v>
      </c>
      <c r="D504" t="s">
        <v>208</v>
      </c>
      <c r="E504" t="s">
        <v>353</v>
      </c>
      <c r="F504" t="s">
        <v>16</v>
      </c>
      <c r="G504" t="s">
        <v>9</v>
      </c>
      <c r="H504" s="1">
        <v>380</v>
      </c>
      <c r="I504" s="1">
        <v>380</v>
      </c>
      <c r="J504" s="1">
        <v>0.199062011464304</v>
      </c>
      <c r="K504" s="1">
        <v>0.199062011464304</v>
      </c>
      <c r="L504" t="s">
        <v>9</v>
      </c>
      <c r="M504" t="s">
        <v>9</v>
      </c>
      <c r="N504" t="s">
        <v>357</v>
      </c>
    </row>
    <row r="505" spans="1:14" x14ac:dyDescent="0.25">
      <c r="A505" t="s">
        <v>12</v>
      </c>
      <c r="B505" t="s">
        <v>206</v>
      </c>
      <c r="C505" t="s">
        <v>207</v>
      </c>
      <c r="D505" t="s">
        <v>208</v>
      </c>
      <c r="E505" t="s">
        <v>242</v>
      </c>
      <c r="F505" t="s">
        <v>234</v>
      </c>
      <c r="G505" t="s">
        <v>9</v>
      </c>
      <c r="H505" s="1">
        <v>815</v>
      </c>
      <c r="I505" s="1">
        <v>815</v>
      </c>
      <c r="J505" s="1">
        <v>0.42507804370447499</v>
      </c>
      <c r="K505" s="1">
        <v>0.42507804370447499</v>
      </c>
      <c r="L505" t="s">
        <v>9</v>
      </c>
      <c r="M505" t="s">
        <v>9</v>
      </c>
      <c r="N505" t="s">
        <v>357</v>
      </c>
    </row>
    <row r="506" spans="1:14" x14ac:dyDescent="0.25">
      <c r="A506" t="s">
        <v>12</v>
      </c>
      <c r="B506" t="s">
        <v>206</v>
      </c>
      <c r="C506" t="s">
        <v>207</v>
      </c>
      <c r="D506" t="s">
        <v>208</v>
      </c>
      <c r="E506" t="s">
        <v>168</v>
      </c>
      <c r="F506" t="s">
        <v>274</v>
      </c>
      <c r="G506" t="s">
        <v>9</v>
      </c>
      <c r="H506" s="1">
        <v>120</v>
      </c>
      <c r="I506" s="1">
        <v>120</v>
      </c>
      <c r="J506" s="1">
        <v>6.2955254942767894E-2</v>
      </c>
      <c r="K506" s="1">
        <v>6.2955254942767894E-2</v>
      </c>
      <c r="L506" t="s">
        <v>9</v>
      </c>
      <c r="M506" t="s">
        <v>9</v>
      </c>
      <c r="N506" t="s">
        <v>357</v>
      </c>
    </row>
    <row r="507" spans="1:14" x14ac:dyDescent="0.25">
      <c r="A507" t="s">
        <v>12</v>
      </c>
      <c r="B507" t="s">
        <v>206</v>
      </c>
      <c r="C507" t="s">
        <v>207</v>
      </c>
      <c r="D507" t="s">
        <v>208</v>
      </c>
      <c r="E507" t="s">
        <v>242</v>
      </c>
      <c r="F507" t="s">
        <v>236</v>
      </c>
      <c r="G507" t="s">
        <v>9</v>
      </c>
      <c r="H507" s="1">
        <v>40</v>
      </c>
      <c r="I507" s="1">
        <v>40</v>
      </c>
      <c r="J507" s="1">
        <v>2.1331945889698199E-2</v>
      </c>
      <c r="K507" s="1">
        <v>2.1331945889698199E-2</v>
      </c>
      <c r="L507" t="s">
        <v>9</v>
      </c>
      <c r="M507" t="s">
        <v>9</v>
      </c>
      <c r="N507" t="s">
        <v>357</v>
      </c>
    </row>
    <row r="508" spans="1:14" x14ac:dyDescent="0.25">
      <c r="A508" t="s">
        <v>12</v>
      </c>
      <c r="B508" t="s">
        <v>206</v>
      </c>
      <c r="C508" t="s">
        <v>207</v>
      </c>
      <c r="D508" t="s">
        <v>208</v>
      </c>
      <c r="E508" t="s">
        <v>257</v>
      </c>
      <c r="F508" t="s">
        <v>262</v>
      </c>
      <c r="G508" t="s">
        <v>9</v>
      </c>
      <c r="H508" s="1">
        <v>65</v>
      </c>
      <c r="I508" s="1">
        <v>65</v>
      </c>
      <c r="J508" s="1">
        <v>3.2829598749348599E-2</v>
      </c>
      <c r="K508" s="1">
        <v>3.2829598749348599E-2</v>
      </c>
      <c r="L508" t="s">
        <v>9</v>
      </c>
      <c r="M508" t="s">
        <v>9</v>
      </c>
      <c r="N508" t="s">
        <v>357</v>
      </c>
    </row>
    <row r="509" spans="1:14" x14ac:dyDescent="0.25">
      <c r="A509" t="s">
        <v>12</v>
      </c>
      <c r="B509" t="s">
        <v>206</v>
      </c>
      <c r="C509" t="s">
        <v>207</v>
      </c>
      <c r="D509" t="s">
        <v>208</v>
      </c>
      <c r="E509" t="s">
        <v>257</v>
      </c>
      <c r="F509" t="s">
        <v>260</v>
      </c>
      <c r="G509" t="s">
        <v>9</v>
      </c>
      <c r="H509" s="1">
        <v>565</v>
      </c>
      <c r="I509" s="1">
        <v>565</v>
      </c>
      <c r="J509" s="1">
        <v>0.294424179260031</v>
      </c>
      <c r="K509" s="1">
        <v>0.294424179260031</v>
      </c>
      <c r="L509" t="s">
        <v>9</v>
      </c>
      <c r="M509" t="s">
        <v>9</v>
      </c>
      <c r="N509" t="s">
        <v>357</v>
      </c>
    </row>
    <row r="510" spans="1:14" x14ac:dyDescent="0.25">
      <c r="A510" t="s">
        <v>12</v>
      </c>
      <c r="B510" t="s">
        <v>206</v>
      </c>
      <c r="C510" t="s">
        <v>207</v>
      </c>
      <c r="D510" t="s">
        <v>208</v>
      </c>
      <c r="E510" t="s">
        <v>353</v>
      </c>
      <c r="F510" t="s">
        <v>14</v>
      </c>
      <c r="G510" t="s">
        <v>9</v>
      </c>
      <c r="H510" s="1">
        <v>805</v>
      </c>
      <c r="I510" s="1">
        <v>805</v>
      </c>
      <c r="J510" s="1">
        <v>0.42053152683689399</v>
      </c>
      <c r="K510" s="1">
        <v>0.42053152683689399</v>
      </c>
      <c r="L510" t="s">
        <v>9</v>
      </c>
      <c r="M510" t="s">
        <v>9</v>
      </c>
      <c r="N510" t="s">
        <v>357</v>
      </c>
    </row>
    <row r="511" spans="1:14" x14ac:dyDescent="0.25">
      <c r="A511" t="s">
        <v>12</v>
      </c>
      <c r="B511" t="s">
        <v>206</v>
      </c>
      <c r="C511" t="s">
        <v>207</v>
      </c>
      <c r="D511" t="s">
        <v>208</v>
      </c>
      <c r="E511" t="s">
        <v>257</v>
      </c>
      <c r="F511" t="s">
        <v>340</v>
      </c>
      <c r="G511" t="s">
        <v>9</v>
      </c>
      <c r="H511" s="1">
        <v>95</v>
      </c>
      <c r="I511" s="1">
        <v>95</v>
      </c>
      <c r="J511" s="1">
        <v>4.8983845752996302E-2</v>
      </c>
      <c r="K511" s="1">
        <v>4.8983845752996302E-2</v>
      </c>
      <c r="L511" t="s">
        <v>9</v>
      </c>
      <c r="M511" t="s">
        <v>9</v>
      </c>
      <c r="N511" t="s">
        <v>357</v>
      </c>
    </row>
    <row r="512" spans="1:14" x14ac:dyDescent="0.25">
      <c r="A512" t="s">
        <v>12</v>
      </c>
      <c r="B512" t="s">
        <v>206</v>
      </c>
      <c r="C512" t="s">
        <v>207</v>
      </c>
      <c r="D512" t="s">
        <v>208</v>
      </c>
      <c r="E512" t="s">
        <v>353</v>
      </c>
      <c r="F512" t="s">
        <v>228</v>
      </c>
      <c r="G512" t="s">
        <v>9</v>
      </c>
      <c r="H512" s="1">
        <v>15</v>
      </c>
      <c r="I512" s="1">
        <v>15</v>
      </c>
      <c r="J512" s="1">
        <v>8.8587806149036004E-3</v>
      </c>
      <c r="K512" s="1">
        <v>8.8587806149036004E-3</v>
      </c>
      <c r="L512" t="s">
        <v>9</v>
      </c>
      <c r="M512" t="s">
        <v>9</v>
      </c>
      <c r="N512" t="s">
        <v>357</v>
      </c>
    </row>
    <row r="513" spans="1:14" x14ac:dyDescent="0.25">
      <c r="A513" t="s">
        <v>12</v>
      </c>
      <c r="B513" t="s">
        <v>206</v>
      </c>
      <c r="C513" t="s">
        <v>207</v>
      </c>
      <c r="D513" t="s">
        <v>208</v>
      </c>
      <c r="E513" t="s">
        <v>242</v>
      </c>
      <c r="F513" t="s">
        <v>237</v>
      </c>
      <c r="G513" t="s">
        <v>9</v>
      </c>
      <c r="H513" s="1">
        <v>85</v>
      </c>
      <c r="I513" s="1">
        <v>85</v>
      </c>
      <c r="J513" s="1">
        <v>4.5265348595213299E-2</v>
      </c>
      <c r="K513" s="1">
        <v>4.5265348595213299E-2</v>
      </c>
      <c r="L513" t="s">
        <v>9</v>
      </c>
      <c r="M513" t="s">
        <v>9</v>
      </c>
      <c r="N513" t="s">
        <v>357</v>
      </c>
    </row>
    <row r="514" spans="1:14" x14ac:dyDescent="0.25">
      <c r="A514" t="s">
        <v>12</v>
      </c>
      <c r="B514" t="s">
        <v>206</v>
      </c>
      <c r="C514" t="s">
        <v>207</v>
      </c>
      <c r="D514" t="s">
        <v>208</v>
      </c>
      <c r="E514" t="s">
        <v>229</v>
      </c>
      <c r="F514" t="s">
        <v>231</v>
      </c>
      <c r="G514" t="s">
        <v>9</v>
      </c>
      <c r="H514" s="1">
        <v>1625</v>
      </c>
      <c r="I514" s="1">
        <v>1625</v>
      </c>
      <c r="J514" s="1">
        <v>0.84387966804979297</v>
      </c>
      <c r="K514" s="1">
        <v>0.84387966804979297</v>
      </c>
      <c r="L514" t="s">
        <v>9</v>
      </c>
      <c r="M514" t="s">
        <v>9</v>
      </c>
      <c r="N514" t="s">
        <v>357</v>
      </c>
    </row>
    <row r="515" spans="1:14" x14ac:dyDescent="0.25">
      <c r="A515" t="s">
        <v>12</v>
      </c>
      <c r="B515" t="s">
        <v>206</v>
      </c>
      <c r="C515" t="s">
        <v>207</v>
      </c>
      <c r="D515" t="s">
        <v>208</v>
      </c>
      <c r="E515" t="s">
        <v>242</v>
      </c>
      <c r="F515" t="s">
        <v>238</v>
      </c>
      <c r="G515" t="s">
        <v>9</v>
      </c>
      <c r="H515" s="1">
        <v>45</v>
      </c>
      <c r="I515" s="1">
        <v>45</v>
      </c>
      <c r="J515" s="1">
        <v>2.2372528616025001E-2</v>
      </c>
      <c r="K515" s="1">
        <v>2.2372528616025001E-2</v>
      </c>
      <c r="L515" t="s">
        <v>9</v>
      </c>
      <c r="M515" t="s">
        <v>9</v>
      </c>
      <c r="N515" t="s">
        <v>357</v>
      </c>
    </row>
    <row r="516" spans="1:14" x14ac:dyDescent="0.25">
      <c r="A516" t="s">
        <v>12</v>
      </c>
      <c r="B516" t="s">
        <v>206</v>
      </c>
      <c r="C516" t="s">
        <v>207</v>
      </c>
      <c r="D516" t="s">
        <v>208</v>
      </c>
      <c r="E516" t="s">
        <v>166</v>
      </c>
      <c r="F516" t="s">
        <v>170</v>
      </c>
      <c r="G516" t="s">
        <v>9</v>
      </c>
      <c r="H516" s="1">
        <v>35</v>
      </c>
      <c r="I516" s="1">
        <v>35</v>
      </c>
      <c r="J516" s="1">
        <v>1.8229166666666699E-2</v>
      </c>
      <c r="K516" s="1">
        <v>1.8229166666666699E-2</v>
      </c>
      <c r="L516" t="s">
        <v>9</v>
      </c>
      <c r="M516" t="s">
        <v>9</v>
      </c>
      <c r="N516" t="s">
        <v>357</v>
      </c>
    </row>
    <row r="517" spans="1:14" x14ac:dyDescent="0.25">
      <c r="A517" t="s">
        <v>12</v>
      </c>
      <c r="B517" t="s">
        <v>206</v>
      </c>
      <c r="C517" t="s">
        <v>207</v>
      </c>
      <c r="D517" t="s">
        <v>208</v>
      </c>
      <c r="E517" t="s">
        <v>180</v>
      </c>
      <c r="F517" t="s">
        <v>219</v>
      </c>
      <c r="G517" t="s">
        <v>216</v>
      </c>
      <c r="H517" s="1">
        <v>120</v>
      </c>
      <c r="I517" s="1">
        <v>120</v>
      </c>
      <c r="J517" s="1">
        <v>6.2371134020618599E-2</v>
      </c>
      <c r="K517" s="1">
        <v>6.2371134020618599E-2</v>
      </c>
      <c r="L517" t="s">
        <v>9</v>
      </c>
      <c r="M517" t="s">
        <v>9</v>
      </c>
      <c r="N517" t="s">
        <v>357</v>
      </c>
    </row>
    <row r="518" spans="1:14" x14ac:dyDescent="0.25">
      <c r="A518" t="s">
        <v>12</v>
      </c>
      <c r="B518" t="s">
        <v>206</v>
      </c>
      <c r="C518" t="s">
        <v>207</v>
      </c>
      <c r="D518" t="s">
        <v>208</v>
      </c>
      <c r="E518" t="s">
        <v>168</v>
      </c>
      <c r="F518" t="s">
        <v>248</v>
      </c>
      <c r="G518" t="s">
        <v>9</v>
      </c>
      <c r="H518" s="1">
        <v>-1</v>
      </c>
      <c r="I518" s="1">
        <v>0</v>
      </c>
      <c r="J518" s="1">
        <v>-0.01</v>
      </c>
      <c r="K518" s="1">
        <v>0</v>
      </c>
      <c r="L518" t="s">
        <v>9</v>
      </c>
      <c r="M518" t="s">
        <v>9</v>
      </c>
      <c r="N518" t="s">
        <v>357</v>
      </c>
    </row>
    <row r="519" spans="1:14" x14ac:dyDescent="0.25">
      <c r="A519" t="s">
        <v>12</v>
      </c>
      <c r="B519" t="s">
        <v>206</v>
      </c>
      <c r="C519" t="s">
        <v>207</v>
      </c>
      <c r="D519" t="s">
        <v>208</v>
      </c>
      <c r="E519" t="s">
        <v>180</v>
      </c>
      <c r="F519" t="s">
        <v>218</v>
      </c>
      <c r="G519" t="s">
        <v>215</v>
      </c>
      <c r="H519" s="1">
        <v>1205</v>
      </c>
      <c r="I519" s="1">
        <v>1205</v>
      </c>
      <c r="J519" s="1">
        <v>0.62216494845360804</v>
      </c>
      <c r="K519" s="1">
        <v>0.62216494845360804</v>
      </c>
      <c r="L519" t="s">
        <v>9</v>
      </c>
      <c r="M519" t="s">
        <v>9</v>
      </c>
      <c r="N519" t="s">
        <v>357</v>
      </c>
    </row>
    <row r="520" spans="1:14" x14ac:dyDescent="0.25">
      <c r="A520" t="s">
        <v>12</v>
      </c>
      <c r="B520" t="s">
        <v>206</v>
      </c>
      <c r="C520" t="s">
        <v>207</v>
      </c>
      <c r="D520" t="s">
        <v>208</v>
      </c>
      <c r="E520" t="s">
        <v>166</v>
      </c>
      <c r="F520" t="s">
        <v>252</v>
      </c>
      <c r="G520" t="s">
        <v>9</v>
      </c>
      <c r="H520" s="1">
        <v>25</v>
      </c>
      <c r="I520" s="1">
        <v>25</v>
      </c>
      <c r="J520" s="1">
        <v>1.3020833333333299E-2</v>
      </c>
      <c r="K520" s="1">
        <v>1.3020833333333299E-2</v>
      </c>
      <c r="L520" t="s">
        <v>9</v>
      </c>
      <c r="M520" t="s">
        <v>9</v>
      </c>
      <c r="N520" t="s">
        <v>357</v>
      </c>
    </row>
    <row r="521" spans="1:14" x14ac:dyDescent="0.25">
      <c r="A521" t="s">
        <v>12</v>
      </c>
      <c r="B521" t="s">
        <v>206</v>
      </c>
      <c r="C521" t="s">
        <v>207</v>
      </c>
      <c r="D521" t="s">
        <v>208</v>
      </c>
      <c r="E521" t="s">
        <v>242</v>
      </c>
      <c r="F521" t="s">
        <v>239</v>
      </c>
      <c r="G521" t="s">
        <v>9</v>
      </c>
      <c r="H521" s="1">
        <v>660</v>
      </c>
      <c r="I521" s="1">
        <v>660</v>
      </c>
      <c r="J521" s="1">
        <v>0.34235171696149802</v>
      </c>
      <c r="K521" s="1">
        <v>0.34235171696149802</v>
      </c>
      <c r="L521" t="s">
        <v>9</v>
      </c>
      <c r="M521" t="s">
        <v>9</v>
      </c>
      <c r="N521" t="s">
        <v>357</v>
      </c>
    </row>
    <row r="522" spans="1:14" x14ac:dyDescent="0.25">
      <c r="A522" t="s">
        <v>12</v>
      </c>
      <c r="B522" t="s">
        <v>206</v>
      </c>
      <c r="C522" t="s">
        <v>207</v>
      </c>
      <c r="D522" t="s">
        <v>208</v>
      </c>
      <c r="E522" t="s">
        <v>172</v>
      </c>
      <c r="F522" t="s">
        <v>9</v>
      </c>
      <c r="G522" t="s">
        <v>9</v>
      </c>
      <c r="H522" s="1" t="s">
        <v>9</v>
      </c>
      <c r="I522" s="1" t="s">
        <v>9</v>
      </c>
      <c r="J522" s="1" t="s">
        <v>9</v>
      </c>
      <c r="K522" s="1" t="s">
        <v>9</v>
      </c>
      <c r="L522">
        <v>8.1837800000000005</v>
      </c>
      <c r="M522">
        <v>7</v>
      </c>
      <c r="N522" t="s">
        <v>357</v>
      </c>
    </row>
    <row r="523" spans="1:14" x14ac:dyDescent="0.25">
      <c r="A523" t="s">
        <v>12</v>
      </c>
      <c r="B523" t="s">
        <v>206</v>
      </c>
      <c r="C523" t="s">
        <v>207</v>
      </c>
      <c r="D523" t="s">
        <v>208</v>
      </c>
      <c r="E523" t="s">
        <v>165</v>
      </c>
      <c r="F523" t="s">
        <v>9</v>
      </c>
      <c r="G523" t="s">
        <v>9</v>
      </c>
      <c r="H523" s="1" t="s">
        <v>9</v>
      </c>
      <c r="I523" s="1" t="s">
        <v>9</v>
      </c>
      <c r="J523" s="1" t="s">
        <v>9</v>
      </c>
      <c r="K523" s="1" t="s">
        <v>9</v>
      </c>
      <c r="L523">
        <v>29.372070000000001</v>
      </c>
      <c r="M523">
        <v>29</v>
      </c>
      <c r="N523" t="s">
        <v>357</v>
      </c>
    </row>
    <row r="524" spans="1:14" x14ac:dyDescent="0.25">
      <c r="A524" t="s">
        <v>12</v>
      </c>
      <c r="B524" t="s">
        <v>206</v>
      </c>
      <c r="C524" t="s">
        <v>207</v>
      </c>
      <c r="D524" t="s">
        <v>208</v>
      </c>
      <c r="E524" t="s">
        <v>229</v>
      </c>
      <c r="F524" t="s">
        <v>248</v>
      </c>
      <c r="G524" t="s">
        <v>9</v>
      </c>
      <c r="H524" s="1">
        <v>10</v>
      </c>
      <c r="I524" s="1">
        <v>10</v>
      </c>
      <c r="J524" s="1">
        <v>5.7053941908713698E-3</v>
      </c>
      <c r="K524" s="1">
        <v>5.7053941908713698E-3</v>
      </c>
      <c r="L524" t="s">
        <v>9</v>
      </c>
      <c r="M524" t="s">
        <v>9</v>
      </c>
      <c r="N524" t="s">
        <v>357</v>
      </c>
    </row>
    <row r="525" spans="1:14" x14ac:dyDescent="0.25">
      <c r="A525" t="s">
        <v>12</v>
      </c>
      <c r="B525" t="s">
        <v>206</v>
      </c>
      <c r="C525" t="s">
        <v>207</v>
      </c>
      <c r="D525" t="s">
        <v>208</v>
      </c>
      <c r="E525" t="s">
        <v>166</v>
      </c>
      <c r="F525" t="s">
        <v>253</v>
      </c>
      <c r="G525" t="s">
        <v>9</v>
      </c>
      <c r="H525" s="1">
        <v>160</v>
      </c>
      <c r="I525" s="1">
        <v>160</v>
      </c>
      <c r="J525" s="1">
        <v>8.4375000000000006E-2</v>
      </c>
      <c r="K525" s="1">
        <v>8.4375000000000006E-2</v>
      </c>
      <c r="L525" t="s">
        <v>9</v>
      </c>
      <c r="M525" t="s">
        <v>9</v>
      </c>
      <c r="N525" t="s">
        <v>357</v>
      </c>
    </row>
    <row r="526" spans="1:14" x14ac:dyDescent="0.25">
      <c r="A526" t="s">
        <v>12</v>
      </c>
      <c r="B526" t="s">
        <v>206</v>
      </c>
      <c r="C526" t="s">
        <v>207</v>
      </c>
      <c r="D526" t="s">
        <v>208</v>
      </c>
      <c r="E526" t="s">
        <v>257</v>
      </c>
      <c r="F526" t="s">
        <v>258</v>
      </c>
      <c r="G526" t="s">
        <v>9</v>
      </c>
      <c r="H526" s="1">
        <v>310</v>
      </c>
      <c r="I526" s="1">
        <v>310</v>
      </c>
      <c r="J526" s="1">
        <v>0.162584679520584</v>
      </c>
      <c r="K526" s="1">
        <v>0.162584679520584</v>
      </c>
      <c r="L526" t="s">
        <v>9</v>
      </c>
      <c r="M526" t="s">
        <v>9</v>
      </c>
      <c r="N526" t="s">
        <v>357</v>
      </c>
    </row>
    <row r="527" spans="1:14" x14ac:dyDescent="0.25">
      <c r="A527" t="s">
        <v>12</v>
      </c>
      <c r="B527" t="s">
        <v>206</v>
      </c>
      <c r="C527" t="s">
        <v>207</v>
      </c>
      <c r="D527" t="s">
        <v>208</v>
      </c>
      <c r="E527" t="s">
        <v>180</v>
      </c>
      <c r="F527" t="s">
        <v>228</v>
      </c>
      <c r="G527" t="s">
        <v>228</v>
      </c>
      <c r="H527" s="1">
        <v>610</v>
      </c>
      <c r="I527" s="1">
        <v>610</v>
      </c>
      <c r="J527" s="1">
        <v>0.31546391752577302</v>
      </c>
      <c r="K527" s="1">
        <v>0.31546391752577302</v>
      </c>
      <c r="L527" t="s">
        <v>9</v>
      </c>
      <c r="M527" t="s">
        <v>9</v>
      </c>
      <c r="N527" t="s">
        <v>357</v>
      </c>
    </row>
    <row r="528" spans="1:14" x14ac:dyDescent="0.25">
      <c r="A528" t="s">
        <v>12</v>
      </c>
      <c r="B528" t="s">
        <v>206</v>
      </c>
      <c r="C528" t="s">
        <v>207</v>
      </c>
      <c r="D528" t="s">
        <v>208</v>
      </c>
      <c r="E528" t="s">
        <v>229</v>
      </c>
      <c r="F528" t="s">
        <v>217</v>
      </c>
      <c r="G528" t="s">
        <v>9</v>
      </c>
      <c r="H528" s="1">
        <v>15</v>
      </c>
      <c r="I528" s="1">
        <v>15</v>
      </c>
      <c r="J528" s="1">
        <v>7.7800829875518699E-3</v>
      </c>
      <c r="K528" s="1">
        <v>7.7800829875518699E-3</v>
      </c>
      <c r="L528" t="s">
        <v>9</v>
      </c>
      <c r="M528" t="s">
        <v>9</v>
      </c>
      <c r="N528" t="s">
        <v>357</v>
      </c>
    </row>
    <row r="529" spans="1:14" x14ac:dyDescent="0.25">
      <c r="A529" t="s">
        <v>12</v>
      </c>
      <c r="B529" t="s">
        <v>206</v>
      </c>
      <c r="C529" t="s">
        <v>207</v>
      </c>
      <c r="D529" t="s">
        <v>208</v>
      </c>
      <c r="E529" t="s">
        <v>10</v>
      </c>
      <c r="F529" t="s">
        <v>184</v>
      </c>
      <c r="G529" t="s">
        <v>9</v>
      </c>
      <c r="H529" s="1">
        <v>5</v>
      </c>
      <c r="I529" s="1" t="s">
        <v>9</v>
      </c>
      <c r="J529" s="1" t="s">
        <v>9</v>
      </c>
      <c r="K529" s="1" t="s">
        <v>9</v>
      </c>
      <c r="L529" t="s">
        <v>9</v>
      </c>
      <c r="M529" t="s">
        <v>9</v>
      </c>
      <c r="N529" t="s">
        <v>357</v>
      </c>
    </row>
    <row r="530" spans="1:14" x14ac:dyDescent="0.25">
      <c r="A530" t="s">
        <v>12</v>
      </c>
      <c r="B530" t="s">
        <v>209</v>
      </c>
      <c r="C530" t="s">
        <v>210</v>
      </c>
      <c r="D530" t="s">
        <v>211</v>
      </c>
      <c r="E530" t="s">
        <v>10</v>
      </c>
      <c r="F530" t="s">
        <v>184</v>
      </c>
      <c r="G530" t="s">
        <v>9</v>
      </c>
      <c r="H530" s="1">
        <v>3</v>
      </c>
      <c r="I530" s="1" t="s">
        <v>9</v>
      </c>
      <c r="J530" s="1" t="s">
        <v>9</v>
      </c>
      <c r="K530" s="1" t="s">
        <v>9</v>
      </c>
      <c r="L530" t="s">
        <v>9</v>
      </c>
      <c r="M530" t="s">
        <v>9</v>
      </c>
      <c r="N530" t="s">
        <v>357</v>
      </c>
    </row>
    <row r="531" spans="1:14" x14ac:dyDescent="0.25">
      <c r="A531" t="s">
        <v>12</v>
      </c>
      <c r="B531" t="s">
        <v>209</v>
      </c>
      <c r="C531" t="s">
        <v>210</v>
      </c>
      <c r="D531" t="s">
        <v>211</v>
      </c>
      <c r="E531" t="s">
        <v>229</v>
      </c>
      <c r="F531" t="s">
        <v>217</v>
      </c>
      <c r="G531" t="s">
        <v>9</v>
      </c>
      <c r="H531" s="1">
        <v>35</v>
      </c>
      <c r="I531" s="1">
        <v>35</v>
      </c>
      <c r="J531" s="1">
        <v>1.8208661417322799E-2</v>
      </c>
      <c r="K531" s="1">
        <v>1.8208661417322799E-2</v>
      </c>
      <c r="L531" t="s">
        <v>9</v>
      </c>
      <c r="M531" t="s">
        <v>9</v>
      </c>
      <c r="N531" t="s">
        <v>357</v>
      </c>
    </row>
    <row r="532" spans="1:14" x14ac:dyDescent="0.25">
      <c r="A532" t="s">
        <v>12</v>
      </c>
      <c r="B532" t="s">
        <v>209</v>
      </c>
      <c r="C532" t="s">
        <v>210</v>
      </c>
      <c r="D532" t="s">
        <v>211</v>
      </c>
      <c r="E532" t="s">
        <v>353</v>
      </c>
      <c r="F532" t="s">
        <v>13</v>
      </c>
      <c r="G532" t="s">
        <v>9</v>
      </c>
      <c r="H532" s="1">
        <v>385</v>
      </c>
      <c r="I532">
        <v>385</v>
      </c>
      <c r="J532">
        <v>0.190452755905512</v>
      </c>
      <c r="K532">
        <v>0.190452755905512</v>
      </c>
      <c r="L532" t="s">
        <v>9</v>
      </c>
      <c r="M532" t="s">
        <v>9</v>
      </c>
      <c r="N532" t="s">
        <v>357</v>
      </c>
    </row>
    <row r="533" spans="1:14" x14ac:dyDescent="0.25">
      <c r="A533" t="s">
        <v>12</v>
      </c>
      <c r="B533" t="s">
        <v>209</v>
      </c>
      <c r="C533" t="s">
        <v>210</v>
      </c>
      <c r="D533" t="s">
        <v>211</v>
      </c>
      <c r="E533" t="s">
        <v>166</v>
      </c>
      <c r="F533" t="s">
        <v>253</v>
      </c>
      <c r="G533" t="s">
        <v>9</v>
      </c>
      <c r="H533" s="1">
        <v>215</v>
      </c>
      <c r="I533" s="1">
        <v>215</v>
      </c>
      <c r="J533" s="1">
        <v>0.106791338582677</v>
      </c>
      <c r="K533" s="1">
        <v>0.106791338582677</v>
      </c>
      <c r="L533" t="s">
        <v>9</v>
      </c>
      <c r="M533" t="s">
        <v>9</v>
      </c>
      <c r="N533" t="s">
        <v>357</v>
      </c>
    </row>
    <row r="534" spans="1:14" x14ac:dyDescent="0.25">
      <c r="A534" t="s">
        <v>12</v>
      </c>
      <c r="B534" t="s">
        <v>209</v>
      </c>
      <c r="C534" t="s">
        <v>210</v>
      </c>
      <c r="D534" t="s">
        <v>211</v>
      </c>
      <c r="E534" t="s">
        <v>229</v>
      </c>
      <c r="F534" t="s">
        <v>248</v>
      </c>
      <c r="G534" t="s">
        <v>9</v>
      </c>
      <c r="H534" s="1">
        <v>-1</v>
      </c>
      <c r="I534" s="1">
        <v>0</v>
      </c>
      <c r="J534" s="1">
        <v>-0.01</v>
      </c>
      <c r="K534" s="1">
        <v>0</v>
      </c>
      <c r="L534" t="s">
        <v>9</v>
      </c>
      <c r="M534" t="s">
        <v>9</v>
      </c>
      <c r="N534" t="s">
        <v>357</v>
      </c>
    </row>
    <row r="535" spans="1:14" x14ac:dyDescent="0.25">
      <c r="A535" t="s">
        <v>12</v>
      </c>
      <c r="B535" t="s">
        <v>209</v>
      </c>
      <c r="C535" t="s">
        <v>210</v>
      </c>
      <c r="D535" t="s">
        <v>211</v>
      </c>
      <c r="E535" t="s">
        <v>229</v>
      </c>
      <c r="F535" t="s">
        <v>231</v>
      </c>
      <c r="G535" t="s">
        <v>9</v>
      </c>
      <c r="H535" s="1">
        <v>1800</v>
      </c>
      <c r="I535" s="1">
        <v>1800</v>
      </c>
      <c r="J535" s="1">
        <v>0.88484251968503902</v>
      </c>
      <c r="K535" s="1">
        <v>0.88484251968503902</v>
      </c>
      <c r="L535" t="s">
        <v>9</v>
      </c>
      <c r="M535" t="s">
        <v>9</v>
      </c>
      <c r="N535" t="s">
        <v>357</v>
      </c>
    </row>
    <row r="536" spans="1:14" x14ac:dyDescent="0.25">
      <c r="A536" t="s">
        <v>12</v>
      </c>
      <c r="B536" t="s">
        <v>209</v>
      </c>
      <c r="C536" t="s">
        <v>210</v>
      </c>
      <c r="D536" t="s">
        <v>211</v>
      </c>
      <c r="E536" t="s">
        <v>257</v>
      </c>
      <c r="F536" t="s">
        <v>258</v>
      </c>
      <c r="G536" t="s">
        <v>9</v>
      </c>
      <c r="H536" s="1">
        <v>260</v>
      </c>
      <c r="I536" s="1">
        <v>260</v>
      </c>
      <c r="J536" s="1">
        <v>0.12893700787401599</v>
      </c>
      <c r="K536" s="1">
        <v>0.12893700787401599</v>
      </c>
      <c r="L536" t="s">
        <v>9</v>
      </c>
      <c r="M536" t="s">
        <v>9</v>
      </c>
      <c r="N536" t="s">
        <v>357</v>
      </c>
    </row>
    <row r="537" spans="1:14" x14ac:dyDescent="0.25">
      <c r="A537" t="s">
        <v>12</v>
      </c>
      <c r="B537" t="s">
        <v>209</v>
      </c>
      <c r="C537" t="s">
        <v>210</v>
      </c>
      <c r="D537" t="s">
        <v>211</v>
      </c>
      <c r="E537" t="s">
        <v>166</v>
      </c>
      <c r="F537" t="s">
        <v>254</v>
      </c>
      <c r="G537" t="s">
        <v>9</v>
      </c>
      <c r="H537" s="1">
        <v>105</v>
      </c>
      <c r="I537" s="1">
        <v>105</v>
      </c>
      <c r="J537" s="1">
        <v>5.0688976377952798E-2</v>
      </c>
      <c r="K537" s="1">
        <v>5.0688976377952798E-2</v>
      </c>
      <c r="L537" t="s">
        <v>9</v>
      </c>
      <c r="M537" t="s">
        <v>9</v>
      </c>
      <c r="N537" t="s">
        <v>357</v>
      </c>
    </row>
    <row r="538" spans="1:14" x14ac:dyDescent="0.25">
      <c r="A538" t="s">
        <v>12</v>
      </c>
      <c r="B538" t="s">
        <v>209</v>
      </c>
      <c r="C538" t="s">
        <v>210</v>
      </c>
      <c r="D538" t="s">
        <v>211</v>
      </c>
      <c r="E538" t="s">
        <v>257</v>
      </c>
      <c r="F538" t="s">
        <v>259</v>
      </c>
      <c r="G538" t="s">
        <v>9</v>
      </c>
      <c r="H538" s="1">
        <v>570</v>
      </c>
      <c r="I538" s="1">
        <v>570</v>
      </c>
      <c r="J538" s="1">
        <v>0.28149606299212598</v>
      </c>
      <c r="K538" s="1">
        <v>0.28149606299212598</v>
      </c>
      <c r="L538" t="s">
        <v>9</v>
      </c>
      <c r="M538" t="s">
        <v>9</v>
      </c>
      <c r="N538" t="s">
        <v>357</v>
      </c>
    </row>
    <row r="539" spans="1:14" x14ac:dyDescent="0.25">
      <c r="A539" t="s">
        <v>12</v>
      </c>
      <c r="B539" t="s">
        <v>209</v>
      </c>
      <c r="C539" t="s">
        <v>210</v>
      </c>
      <c r="D539" t="s">
        <v>211</v>
      </c>
      <c r="E539" t="s">
        <v>166</v>
      </c>
      <c r="F539" t="s">
        <v>248</v>
      </c>
      <c r="G539" t="s">
        <v>9</v>
      </c>
      <c r="H539" s="1">
        <v>10</v>
      </c>
      <c r="I539" s="1">
        <v>10</v>
      </c>
      <c r="J539" s="1">
        <v>5.9055118110236202E-3</v>
      </c>
      <c r="K539" s="1">
        <v>5.9055118110236202E-3</v>
      </c>
      <c r="L539" t="s">
        <v>9</v>
      </c>
      <c r="M539" t="s">
        <v>9</v>
      </c>
      <c r="N539" t="s">
        <v>357</v>
      </c>
    </row>
    <row r="540" spans="1:14" x14ac:dyDescent="0.25">
      <c r="A540" t="s">
        <v>12</v>
      </c>
      <c r="B540" t="s">
        <v>209</v>
      </c>
      <c r="C540" t="s">
        <v>210</v>
      </c>
      <c r="D540" t="s">
        <v>211</v>
      </c>
      <c r="E540" t="s">
        <v>229</v>
      </c>
      <c r="F540" t="s">
        <v>230</v>
      </c>
      <c r="G540" t="s">
        <v>9</v>
      </c>
      <c r="H540" s="1">
        <v>195</v>
      </c>
      <c r="I540" s="1">
        <v>195</v>
      </c>
      <c r="J540" s="1">
        <v>9.6948818897637803E-2</v>
      </c>
      <c r="K540" s="1">
        <v>9.6948818897637803E-2</v>
      </c>
      <c r="L540" t="s">
        <v>9</v>
      </c>
      <c r="M540" t="s">
        <v>9</v>
      </c>
      <c r="N540" t="s">
        <v>357</v>
      </c>
    </row>
    <row r="541" spans="1:14" x14ac:dyDescent="0.25">
      <c r="A541" t="s">
        <v>12</v>
      </c>
      <c r="B541" t="s">
        <v>209</v>
      </c>
      <c r="C541" t="s">
        <v>210</v>
      </c>
      <c r="D541" t="s">
        <v>211</v>
      </c>
      <c r="E541" t="s">
        <v>166</v>
      </c>
      <c r="F541" t="s">
        <v>171</v>
      </c>
      <c r="G541" t="s">
        <v>9</v>
      </c>
      <c r="H541" s="1">
        <v>30</v>
      </c>
      <c r="I541" s="1">
        <v>30</v>
      </c>
      <c r="J541" s="1">
        <v>1.3779527559055101E-2</v>
      </c>
      <c r="K541" s="1">
        <v>1.3779527559055101E-2</v>
      </c>
      <c r="L541" t="s">
        <v>9</v>
      </c>
      <c r="M541" t="s">
        <v>9</v>
      </c>
      <c r="N541" t="s">
        <v>357</v>
      </c>
    </row>
    <row r="542" spans="1:14" x14ac:dyDescent="0.25">
      <c r="A542" t="s">
        <v>12</v>
      </c>
      <c r="B542" t="s">
        <v>209</v>
      </c>
      <c r="C542" t="s">
        <v>210</v>
      </c>
      <c r="D542" t="s">
        <v>211</v>
      </c>
      <c r="E542" t="s">
        <v>257</v>
      </c>
      <c r="F542" t="s">
        <v>280</v>
      </c>
      <c r="G542" t="s">
        <v>9</v>
      </c>
      <c r="H542">
        <v>5</v>
      </c>
      <c r="I542">
        <v>5</v>
      </c>
      <c r="J542">
        <v>3.4448818897637799E-3</v>
      </c>
      <c r="K542">
        <v>3.4448818897637799E-3</v>
      </c>
      <c r="L542" s="1" t="s">
        <v>9</v>
      </c>
      <c r="M542" s="1" t="s">
        <v>9</v>
      </c>
      <c r="N542" t="s">
        <v>357</v>
      </c>
    </row>
    <row r="543" spans="1:14" x14ac:dyDescent="0.25">
      <c r="A543" t="s">
        <v>12</v>
      </c>
      <c r="B543" t="s">
        <v>209</v>
      </c>
      <c r="C543" t="s">
        <v>210</v>
      </c>
      <c r="D543" t="s">
        <v>211</v>
      </c>
      <c r="E543" t="s">
        <v>168</v>
      </c>
      <c r="F543" t="s">
        <v>272</v>
      </c>
      <c r="G543" t="s">
        <v>9</v>
      </c>
      <c r="H543">
        <v>165</v>
      </c>
      <c r="I543">
        <v>165</v>
      </c>
      <c r="J543">
        <v>8.1692913385826793E-2</v>
      </c>
      <c r="K543">
        <v>8.1692913385826793E-2</v>
      </c>
      <c r="L543" s="1" t="s">
        <v>9</v>
      </c>
      <c r="M543" s="1" t="s">
        <v>9</v>
      </c>
      <c r="N543" t="s">
        <v>357</v>
      </c>
    </row>
    <row r="544" spans="1:14" x14ac:dyDescent="0.25">
      <c r="A544" t="s">
        <v>12</v>
      </c>
      <c r="B544" t="s">
        <v>209</v>
      </c>
      <c r="C544" t="s">
        <v>210</v>
      </c>
      <c r="D544" t="s">
        <v>211</v>
      </c>
      <c r="E544" t="s">
        <v>353</v>
      </c>
      <c r="F544" t="s">
        <v>16</v>
      </c>
      <c r="G544" t="s">
        <v>9</v>
      </c>
      <c r="H544" s="1">
        <v>60</v>
      </c>
      <c r="I544" s="1">
        <v>60</v>
      </c>
      <c r="J544" s="1">
        <v>3.0511811023622E-2</v>
      </c>
      <c r="K544" s="1">
        <v>3.0511811023622E-2</v>
      </c>
      <c r="L544" t="s">
        <v>9</v>
      </c>
      <c r="M544" t="s">
        <v>9</v>
      </c>
      <c r="N544" t="s">
        <v>357</v>
      </c>
    </row>
    <row r="545" spans="1:14" x14ac:dyDescent="0.25">
      <c r="A545" t="s">
        <v>12</v>
      </c>
      <c r="B545" t="s">
        <v>209</v>
      </c>
      <c r="C545" t="s">
        <v>210</v>
      </c>
      <c r="D545" t="s">
        <v>211</v>
      </c>
      <c r="E545" t="s">
        <v>242</v>
      </c>
      <c r="F545" t="s">
        <v>234</v>
      </c>
      <c r="G545" t="s">
        <v>9</v>
      </c>
      <c r="H545" s="1">
        <v>680</v>
      </c>
      <c r="I545" s="1">
        <v>680</v>
      </c>
      <c r="J545" s="1">
        <v>0.33513779527559101</v>
      </c>
      <c r="K545" s="1">
        <v>0.33513779527559101</v>
      </c>
      <c r="L545" t="s">
        <v>9</v>
      </c>
      <c r="M545" t="s">
        <v>9</v>
      </c>
      <c r="N545" t="s">
        <v>357</v>
      </c>
    </row>
    <row r="546" spans="1:14" x14ac:dyDescent="0.25">
      <c r="A546" t="s">
        <v>12</v>
      </c>
      <c r="B546" t="s">
        <v>209</v>
      </c>
      <c r="C546" t="s">
        <v>210</v>
      </c>
      <c r="D546" t="s">
        <v>211</v>
      </c>
      <c r="E546" t="s">
        <v>242</v>
      </c>
      <c r="F546" t="s">
        <v>235</v>
      </c>
      <c r="G546" t="s">
        <v>9</v>
      </c>
      <c r="H546" s="1">
        <v>200</v>
      </c>
      <c r="I546" s="1">
        <v>200</v>
      </c>
      <c r="J546" s="1">
        <v>9.8917322834645702E-2</v>
      </c>
      <c r="K546" s="1">
        <v>9.8917322834645702E-2</v>
      </c>
      <c r="L546" t="s">
        <v>9</v>
      </c>
      <c r="M546" t="s">
        <v>9</v>
      </c>
      <c r="N546" t="s">
        <v>357</v>
      </c>
    </row>
    <row r="547" spans="1:14" x14ac:dyDescent="0.25">
      <c r="A547" t="s">
        <v>12</v>
      </c>
      <c r="B547" t="s">
        <v>209</v>
      </c>
      <c r="C547" t="s">
        <v>210</v>
      </c>
      <c r="D547" t="s">
        <v>211</v>
      </c>
      <c r="E547" t="s">
        <v>168</v>
      </c>
      <c r="F547" t="s">
        <v>273</v>
      </c>
      <c r="G547" t="s">
        <v>9</v>
      </c>
      <c r="H547" s="1">
        <v>640</v>
      </c>
      <c r="I547" s="1">
        <v>640</v>
      </c>
      <c r="J547" s="1">
        <v>0.31397637795275601</v>
      </c>
      <c r="K547" s="1">
        <v>0.31397637795275601</v>
      </c>
      <c r="L547" t="s">
        <v>9</v>
      </c>
      <c r="M547" t="s">
        <v>9</v>
      </c>
      <c r="N547" t="s">
        <v>357</v>
      </c>
    </row>
    <row r="548" spans="1:14" x14ac:dyDescent="0.25">
      <c r="A548" t="s">
        <v>12</v>
      </c>
      <c r="B548" t="s">
        <v>209</v>
      </c>
      <c r="C548" t="s">
        <v>210</v>
      </c>
      <c r="D548" t="s">
        <v>211</v>
      </c>
      <c r="E548" t="s">
        <v>168</v>
      </c>
      <c r="F548" t="s">
        <v>274</v>
      </c>
      <c r="G548" t="s">
        <v>9</v>
      </c>
      <c r="H548" s="1">
        <v>260</v>
      </c>
      <c r="I548" s="1">
        <v>260</v>
      </c>
      <c r="J548" s="1">
        <v>0.128444881889764</v>
      </c>
      <c r="K548" s="1">
        <v>0.128444881889764</v>
      </c>
      <c r="L548" t="s">
        <v>9</v>
      </c>
      <c r="M548" t="s">
        <v>9</v>
      </c>
      <c r="N548" t="s">
        <v>357</v>
      </c>
    </row>
    <row r="549" spans="1:14" x14ac:dyDescent="0.25">
      <c r="A549" t="s">
        <v>12</v>
      </c>
      <c r="B549" t="s">
        <v>209</v>
      </c>
      <c r="C549" t="s">
        <v>210</v>
      </c>
      <c r="D549" t="s">
        <v>211</v>
      </c>
      <c r="E549" t="s">
        <v>353</v>
      </c>
      <c r="F549" t="s">
        <v>14</v>
      </c>
      <c r="G549" t="s">
        <v>9</v>
      </c>
      <c r="H549" s="1">
        <v>965</v>
      </c>
      <c r="I549" s="1">
        <v>965</v>
      </c>
      <c r="J549" s="1">
        <v>0.47440944881889802</v>
      </c>
      <c r="K549" s="1">
        <v>0.47440944881889802</v>
      </c>
      <c r="L549" t="s">
        <v>9</v>
      </c>
      <c r="M549" t="s">
        <v>9</v>
      </c>
      <c r="N549" t="s">
        <v>357</v>
      </c>
    </row>
    <row r="550" spans="1:14" x14ac:dyDescent="0.25">
      <c r="A550" t="s">
        <v>12</v>
      </c>
      <c r="B550" t="s">
        <v>209</v>
      </c>
      <c r="C550" t="s">
        <v>210</v>
      </c>
      <c r="D550" t="s">
        <v>211</v>
      </c>
      <c r="E550" t="s">
        <v>166</v>
      </c>
      <c r="F550" t="s">
        <v>167</v>
      </c>
      <c r="G550" t="s">
        <v>9</v>
      </c>
      <c r="H550" s="1">
        <v>80</v>
      </c>
      <c r="I550" s="1">
        <v>80</v>
      </c>
      <c r="J550" s="1">
        <v>4.0354330708661401E-2</v>
      </c>
      <c r="K550" s="1">
        <v>4.0354330708661401E-2</v>
      </c>
      <c r="L550" t="s">
        <v>9</v>
      </c>
      <c r="M550" t="s">
        <v>9</v>
      </c>
      <c r="N550" t="s">
        <v>357</v>
      </c>
    </row>
    <row r="551" spans="1:14" x14ac:dyDescent="0.25">
      <c r="A551" t="s">
        <v>12</v>
      </c>
      <c r="B551" t="s">
        <v>209</v>
      </c>
      <c r="C551" t="s">
        <v>210</v>
      </c>
      <c r="D551" t="s">
        <v>211</v>
      </c>
      <c r="E551" t="s">
        <v>166</v>
      </c>
      <c r="F551" t="s">
        <v>252</v>
      </c>
      <c r="G551" t="s">
        <v>9</v>
      </c>
      <c r="H551" s="1">
        <v>35</v>
      </c>
      <c r="I551" s="1">
        <v>35</v>
      </c>
      <c r="J551" s="1">
        <v>1.8208661417322799E-2</v>
      </c>
      <c r="K551" s="1">
        <v>1.8208661417322799E-2</v>
      </c>
      <c r="L551" t="s">
        <v>9</v>
      </c>
      <c r="M551" t="s">
        <v>9</v>
      </c>
      <c r="N551" t="s">
        <v>357</v>
      </c>
    </row>
    <row r="552" spans="1:14" x14ac:dyDescent="0.25">
      <c r="A552" t="s">
        <v>12</v>
      </c>
      <c r="B552" t="s">
        <v>209</v>
      </c>
      <c r="C552" t="s">
        <v>210</v>
      </c>
      <c r="D552" t="s">
        <v>211</v>
      </c>
      <c r="E552" t="s">
        <v>180</v>
      </c>
      <c r="F552" t="s">
        <v>219</v>
      </c>
      <c r="G552" t="s">
        <v>216</v>
      </c>
      <c r="H552" s="1">
        <v>140</v>
      </c>
      <c r="I552" s="1">
        <v>140</v>
      </c>
      <c r="J552" s="1">
        <v>6.9881889763779501E-2</v>
      </c>
      <c r="K552" s="1">
        <v>6.9881889763779501E-2</v>
      </c>
      <c r="L552" t="s">
        <v>9</v>
      </c>
      <c r="M552" t="s">
        <v>9</v>
      </c>
      <c r="N552" t="s">
        <v>357</v>
      </c>
    </row>
    <row r="553" spans="1:14" x14ac:dyDescent="0.25">
      <c r="A553" t="s">
        <v>12</v>
      </c>
      <c r="B553" t="s">
        <v>209</v>
      </c>
      <c r="C553" t="s">
        <v>210</v>
      </c>
      <c r="D553" t="s">
        <v>211</v>
      </c>
      <c r="E553" t="s">
        <v>180</v>
      </c>
      <c r="F553" t="s">
        <v>218</v>
      </c>
      <c r="G553" t="s">
        <v>215</v>
      </c>
      <c r="H553" s="1">
        <v>1890</v>
      </c>
      <c r="I553" s="1">
        <v>1890</v>
      </c>
      <c r="J553" s="1">
        <v>0.93011811023622004</v>
      </c>
      <c r="K553" s="1">
        <v>0.93011811023622004</v>
      </c>
      <c r="L553" t="s">
        <v>9</v>
      </c>
      <c r="M553" t="s">
        <v>9</v>
      </c>
      <c r="N553" t="s">
        <v>357</v>
      </c>
    </row>
    <row r="554" spans="1:14" x14ac:dyDescent="0.25">
      <c r="A554" t="s">
        <v>12</v>
      </c>
      <c r="B554" t="s">
        <v>209</v>
      </c>
      <c r="C554" t="s">
        <v>210</v>
      </c>
      <c r="D554" t="s">
        <v>211</v>
      </c>
      <c r="E554" t="s">
        <v>242</v>
      </c>
      <c r="F554" t="s">
        <v>248</v>
      </c>
      <c r="G554" t="s">
        <v>9</v>
      </c>
      <c r="H554" s="1">
        <v>465</v>
      </c>
      <c r="I554" s="1">
        <v>465</v>
      </c>
      <c r="J554" s="1">
        <v>0.22785433070866101</v>
      </c>
      <c r="K554" s="1">
        <v>0.22785433070866101</v>
      </c>
      <c r="L554" t="s">
        <v>9</v>
      </c>
      <c r="M554" t="s">
        <v>9</v>
      </c>
      <c r="N554" t="s">
        <v>357</v>
      </c>
    </row>
    <row r="555" spans="1:14" x14ac:dyDescent="0.25">
      <c r="A555" t="s">
        <v>12</v>
      </c>
      <c r="B555" t="s">
        <v>209</v>
      </c>
      <c r="C555" t="s">
        <v>210</v>
      </c>
      <c r="D555" t="s">
        <v>211</v>
      </c>
      <c r="E555" t="s">
        <v>242</v>
      </c>
      <c r="F555" t="s">
        <v>236</v>
      </c>
      <c r="G555" t="s">
        <v>9</v>
      </c>
      <c r="H555" s="1">
        <v>20</v>
      </c>
      <c r="I555" s="1">
        <v>20</v>
      </c>
      <c r="J555" s="1">
        <v>1.0334645669291299E-2</v>
      </c>
      <c r="K555" s="1">
        <v>1.0334645669291299E-2</v>
      </c>
      <c r="L555" t="s">
        <v>9</v>
      </c>
      <c r="M555" t="s">
        <v>9</v>
      </c>
      <c r="N555" t="s">
        <v>357</v>
      </c>
    </row>
    <row r="556" spans="1:14" x14ac:dyDescent="0.25">
      <c r="A556" t="s">
        <v>12</v>
      </c>
      <c r="B556" t="s">
        <v>209</v>
      </c>
      <c r="C556" t="s">
        <v>210</v>
      </c>
      <c r="D556" t="s">
        <v>211</v>
      </c>
      <c r="E556" t="s">
        <v>166</v>
      </c>
      <c r="F556" t="s">
        <v>170</v>
      </c>
      <c r="G556" t="s">
        <v>9</v>
      </c>
      <c r="H556" s="1">
        <v>230</v>
      </c>
      <c r="I556" s="1">
        <v>230</v>
      </c>
      <c r="J556" s="1">
        <v>0.112696850393701</v>
      </c>
      <c r="K556" s="1">
        <v>0.112696850393701</v>
      </c>
      <c r="L556" t="s">
        <v>9</v>
      </c>
      <c r="M556" t="s">
        <v>9</v>
      </c>
      <c r="N556" t="s">
        <v>357</v>
      </c>
    </row>
    <row r="557" spans="1:14" x14ac:dyDescent="0.25">
      <c r="A557" t="s">
        <v>12</v>
      </c>
      <c r="B557" t="s">
        <v>209</v>
      </c>
      <c r="C557" t="s">
        <v>210</v>
      </c>
      <c r="D557" t="s">
        <v>211</v>
      </c>
      <c r="E557" t="s">
        <v>242</v>
      </c>
      <c r="F557" t="s">
        <v>239</v>
      </c>
      <c r="G557" t="s">
        <v>9</v>
      </c>
      <c r="H557" s="1">
        <v>590</v>
      </c>
      <c r="I557" s="1">
        <v>590</v>
      </c>
      <c r="J557" s="1">
        <v>0.29035433070866101</v>
      </c>
      <c r="K557" s="1">
        <v>0.29035433070866101</v>
      </c>
      <c r="L557" t="s">
        <v>9</v>
      </c>
      <c r="M557" t="s">
        <v>9</v>
      </c>
      <c r="N557" t="s">
        <v>357</v>
      </c>
    </row>
    <row r="558" spans="1:14" x14ac:dyDescent="0.25">
      <c r="A558" t="s">
        <v>12</v>
      </c>
      <c r="B558" t="s">
        <v>209</v>
      </c>
      <c r="C558" t="s">
        <v>210</v>
      </c>
      <c r="D558" t="s">
        <v>211</v>
      </c>
      <c r="E558" t="s">
        <v>257</v>
      </c>
      <c r="F558" t="s">
        <v>260</v>
      </c>
      <c r="G558" t="s">
        <v>9</v>
      </c>
      <c r="H558" s="1">
        <v>695</v>
      </c>
      <c r="I558" s="1">
        <v>695</v>
      </c>
      <c r="J558" s="1">
        <v>0.342027559055118</v>
      </c>
      <c r="K558" s="1">
        <v>0.342027559055118</v>
      </c>
      <c r="L558" t="s">
        <v>9</v>
      </c>
      <c r="M558" t="s">
        <v>9</v>
      </c>
      <c r="N558" t="s">
        <v>357</v>
      </c>
    </row>
    <row r="559" spans="1:14" x14ac:dyDescent="0.25">
      <c r="A559" t="s">
        <v>12</v>
      </c>
      <c r="B559" t="s">
        <v>209</v>
      </c>
      <c r="C559" t="s">
        <v>210</v>
      </c>
      <c r="D559" t="s">
        <v>211</v>
      </c>
      <c r="E559" t="s">
        <v>168</v>
      </c>
      <c r="F559" t="s">
        <v>248</v>
      </c>
      <c r="G559" t="s">
        <v>9</v>
      </c>
      <c r="H559" s="1">
        <v>-1</v>
      </c>
      <c r="I559" s="1">
        <v>0</v>
      </c>
      <c r="J559" s="1">
        <v>-0.01</v>
      </c>
      <c r="K559" s="1">
        <v>0</v>
      </c>
      <c r="L559" t="s">
        <v>9</v>
      </c>
      <c r="M559" t="s">
        <v>9</v>
      </c>
      <c r="N559" t="s">
        <v>357</v>
      </c>
    </row>
    <row r="560" spans="1:14" x14ac:dyDescent="0.25">
      <c r="A560" t="s">
        <v>12</v>
      </c>
      <c r="B560" t="s">
        <v>209</v>
      </c>
      <c r="C560" t="s">
        <v>210</v>
      </c>
      <c r="D560" t="s">
        <v>211</v>
      </c>
      <c r="E560" t="s">
        <v>242</v>
      </c>
      <c r="F560" t="s">
        <v>237</v>
      </c>
      <c r="G560" t="s">
        <v>9</v>
      </c>
      <c r="H560" s="1">
        <v>65</v>
      </c>
      <c r="I560" s="1">
        <v>65</v>
      </c>
      <c r="J560" s="1">
        <v>3.1003937007873999E-2</v>
      </c>
      <c r="K560" s="1">
        <v>3.1003937007873999E-2</v>
      </c>
      <c r="L560" t="s">
        <v>9</v>
      </c>
      <c r="M560" t="s">
        <v>9</v>
      </c>
      <c r="N560" t="s">
        <v>357</v>
      </c>
    </row>
    <row r="561" spans="1:14" x14ac:dyDescent="0.25">
      <c r="A561" t="s">
        <v>12</v>
      </c>
      <c r="B561" t="s">
        <v>209</v>
      </c>
      <c r="C561" t="s">
        <v>210</v>
      </c>
      <c r="D561" t="s">
        <v>211</v>
      </c>
      <c r="E561" t="s">
        <v>353</v>
      </c>
      <c r="F561" t="s">
        <v>228</v>
      </c>
      <c r="G561" t="s">
        <v>9</v>
      </c>
      <c r="H561" s="1">
        <v>120</v>
      </c>
      <c r="I561" s="1">
        <v>120</v>
      </c>
      <c r="J561" s="1">
        <v>5.9055118110236199E-2</v>
      </c>
      <c r="K561" s="1">
        <v>5.9055118110236199E-2</v>
      </c>
      <c r="L561" t="s">
        <v>9</v>
      </c>
      <c r="M561" t="s">
        <v>9</v>
      </c>
      <c r="N561" t="s">
        <v>357</v>
      </c>
    </row>
    <row r="562" spans="1:14" x14ac:dyDescent="0.25">
      <c r="A562" t="s">
        <v>12</v>
      </c>
      <c r="B562" t="s">
        <v>209</v>
      </c>
      <c r="C562" t="s">
        <v>210</v>
      </c>
      <c r="D562" t="s">
        <v>211</v>
      </c>
      <c r="E562" t="s">
        <v>257</v>
      </c>
      <c r="F562" t="s">
        <v>262</v>
      </c>
      <c r="G562" t="s">
        <v>9</v>
      </c>
      <c r="H562" s="1">
        <v>65</v>
      </c>
      <c r="I562" s="1">
        <v>65</v>
      </c>
      <c r="J562" s="1">
        <v>3.2972440944881901E-2</v>
      </c>
      <c r="K562" s="1">
        <v>3.2972440944881901E-2</v>
      </c>
      <c r="L562" t="s">
        <v>9</v>
      </c>
      <c r="M562" t="s">
        <v>9</v>
      </c>
      <c r="N562" t="s">
        <v>357</v>
      </c>
    </row>
    <row r="563" spans="1:14" x14ac:dyDescent="0.25">
      <c r="A563" t="s">
        <v>12</v>
      </c>
      <c r="B563" t="s">
        <v>209</v>
      </c>
      <c r="C563" t="s">
        <v>210</v>
      </c>
      <c r="D563" t="s">
        <v>211</v>
      </c>
      <c r="E563" t="s">
        <v>242</v>
      </c>
      <c r="F563" t="s">
        <v>238</v>
      </c>
      <c r="G563" t="s">
        <v>9</v>
      </c>
      <c r="H563" s="1">
        <v>15</v>
      </c>
      <c r="I563" s="1">
        <v>15</v>
      </c>
      <c r="J563" s="1">
        <v>6.3976377952755896E-3</v>
      </c>
      <c r="K563" s="1">
        <v>6.3976377952755896E-3</v>
      </c>
      <c r="L563" t="s">
        <v>9</v>
      </c>
      <c r="M563" t="s">
        <v>9</v>
      </c>
      <c r="N563" t="s">
        <v>357</v>
      </c>
    </row>
    <row r="564" spans="1:14" x14ac:dyDescent="0.25">
      <c r="A564" t="s">
        <v>12</v>
      </c>
      <c r="B564" t="s">
        <v>209</v>
      </c>
      <c r="C564" t="s">
        <v>210</v>
      </c>
      <c r="D564" t="s">
        <v>211</v>
      </c>
      <c r="E564" t="s">
        <v>257</v>
      </c>
      <c r="F564" t="s">
        <v>340</v>
      </c>
      <c r="G564" t="s">
        <v>9</v>
      </c>
      <c r="H564" s="1">
        <v>60</v>
      </c>
      <c r="I564" s="1">
        <v>60</v>
      </c>
      <c r="J564" s="1">
        <v>3.0511811023622E-2</v>
      </c>
      <c r="K564" s="1">
        <v>3.0511811023622E-2</v>
      </c>
      <c r="L564" t="s">
        <v>9</v>
      </c>
      <c r="M564" t="s">
        <v>9</v>
      </c>
      <c r="N564" t="s">
        <v>357</v>
      </c>
    </row>
    <row r="565" spans="1:14" x14ac:dyDescent="0.25">
      <c r="A565" t="s">
        <v>12</v>
      </c>
      <c r="B565" t="s">
        <v>209</v>
      </c>
      <c r="C565" t="s">
        <v>210</v>
      </c>
      <c r="D565" t="s">
        <v>211</v>
      </c>
      <c r="E565" t="s">
        <v>168</v>
      </c>
      <c r="F565" t="s">
        <v>271</v>
      </c>
      <c r="G565" t="s">
        <v>9</v>
      </c>
      <c r="H565" s="1">
        <v>965</v>
      </c>
      <c r="I565" s="1">
        <v>965</v>
      </c>
      <c r="J565" s="1">
        <v>0.47539370078740201</v>
      </c>
      <c r="K565" s="1">
        <v>0.47539370078740201</v>
      </c>
      <c r="L565" t="s">
        <v>9</v>
      </c>
      <c r="M565" t="s">
        <v>9</v>
      </c>
      <c r="N565" t="s">
        <v>357</v>
      </c>
    </row>
    <row r="566" spans="1:14" x14ac:dyDescent="0.25">
      <c r="A566" t="s">
        <v>12</v>
      </c>
      <c r="B566" t="s">
        <v>209</v>
      </c>
      <c r="C566" t="s">
        <v>210</v>
      </c>
      <c r="D566" t="s">
        <v>211</v>
      </c>
      <c r="E566" t="s">
        <v>353</v>
      </c>
      <c r="F566" t="s">
        <v>15</v>
      </c>
      <c r="G566" t="s">
        <v>9</v>
      </c>
      <c r="H566" s="1">
        <v>500</v>
      </c>
      <c r="I566" s="1">
        <v>500</v>
      </c>
      <c r="J566" s="1">
        <v>0.24557086614173201</v>
      </c>
      <c r="K566" s="1">
        <v>0.24557086614173201</v>
      </c>
      <c r="L566" t="s">
        <v>9</v>
      </c>
      <c r="M566" t="s">
        <v>9</v>
      </c>
      <c r="N566" t="s">
        <v>357</v>
      </c>
    </row>
    <row r="567" spans="1:14" x14ac:dyDescent="0.25">
      <c r="A567" t="s">
        <v>12</v>
      </c>
      <c r="B567" t="s">
        <v>209</v>
      </c>
      <c r="C567" t="s">
        <v>210</v>
      </c>
      <c r="D567" t="s">
        <v>211</v>
      </c>
      <c r="E567" t="s">
        <v>257</v>
      </c>
      <c r="F567" t="s">
        <v>228</v>
      </c>
      <c r="G567" t="s">
        <v>9</v>
      </c>
      <c r="H567" s="1">
        <v>-1</v>
      </c>
      <c r="I567" s="1">
        <v>0</v>
      </c>
      <c r="J567" s="1">
        <v>-0.01</v>
      </c>
      <c r="K567" s="1">
        <v>0</v>
      </c>
      <c r="L567" t="s">
        <v>9</v>
      </c>
      <c r="M567" t="s">
        <v>9</v>
      </c>
      <c r="N567" t="s">
        <v>357</v>
      </c>
    </row>
    <row r="568" spans="1:14" x14ac:dyDescent="0.25">
      <c r="A568" t="s">
        <v>12</v>
      </c>
      <c r="B568" t="s">
        <v>209</v>
      </c>
      <c r="C568" t="s">
        <v>210</v>
      </c>
      <c r="D568" t="s">
        <v>211</v>
      </c>
      <c r="E568" t="s">
        <v>180</v>
      </c>
      <c r="F568" t="s">
        <v>228</v>
      </c>
      <c r="G568" t="s">
        <v>228</v>
      </c>
      <c r="H568" s="1">
        <v>-1</v>
      </c>
      <c r="I568" s="1">
        <v>0</v>
      </c>
      <c r="J568" s="1">
        <v>-0.01</v>
      </c>
      <c r="K568" s="1">
        <v>0</v>
      </c>
      <c r="L568" t="s">
        <v>9</v>
      </c>
      <c r="M568" t="s">
        <v>9</v>
      </c>
      <c r="N568" t="s">
        <v>357</v>
      </c>
    </row>
    <row r="569" spans="1:14" x14ac:dyDescent="0.25">
      <c r="A569" t="s">
        <v>12</v>
      </c>
      <c r="B569" t="s">
        <v>209</v>
      </c>
      <c r="C569" t="s">
        <v>210</v>
      </c>
      <c r="D569" t="s">
        <v>211</v>
      </c>
      <c r="E569" t="s">
        <v>232</v>
      </c>
      <c r="F569" t="s">
        <v>9</v>
      </c>
      <c r="G569" t="s">
        <v>9</v>
      </c>
      <c r="H569" s="1">
        <v>2030</v>
      </c>
      <c r="I569" s="1">
        <v>2030</v>
      </c>
      <c r="J569" s="1">
        <v>1</v>
      </c>
      <c r="K569" s="1">
        <v>1</v>
      </c>
      <c r="L569" t="s">
        <v>9</v>
      </c>
      <c r="M569" t="s">
        <v>9</v>
      </c>
      <c r="N569" t="s">
        <v>357</v>
      </c>
    </row>
    <row r="570" spans="1:14" x14ac:dyDescent="0.25">
      <c r="A570" t="s">
        <v>12</v>
      </c>
      <c r="B570" t="s">
        <v>209</v>
      </c>
      <c r="C570" t="s">
        <v>210</v>
      </c>
      <c r="D570" t="s">
        <v>211</v>
      </c>
      <c r="E570" t="s">
        <v>257</v>
      </c>
      <c r="F570" t="s">
        <v>261</v>
      </c>
      <c r="G570" t="s">
        <v>9</v>
      </c>
      <c r="H570" s="1">
        <v>365</v>
      </c>
      <c r="I570" s="1">
        <v>365</v>
      </c>
      <c r="J570" s="1">
        <v>0.18061023622047201</v>
      </c>
      <c r="K570" s="1">
        <v>0.18061023622047201</v>
      </c>
      <c r="L570" t="s">
        <v>9</v>
      </c>
      <c r="M570" t="s">
        <v>9</v>
      </c>
      <c r="N570" t="s">
        <v>357</v>
      </c>
    </row>
    <row r="571" spans="1:14" x14ac:dyDescent="0.25">
      <c r="A571" t="s">
        <v>12</v>
      </c>
      <c r="B571" t="s">
        <v>209</v>
      </c>
      <c r="C571" t="s">
        <v>210</v>
      </c>
      <c r="D571" t="s">
        <v>211</v>
      </c>
      <c r="E571" t="s">
        <v>166</v>
      </c>
      <c r="F571" t="s">
        <v>169</v>
      </c>
      <c r="G571" t="s">
        <v>9</v>
      </c>
      <c r="H571" s="1">
        <v>1325</v>
      </c>
      <c r="I571" s="1">
        <v>1325</v>
      </c>
      <c r="J571" s="1">
        <v>0.65157480314960603</v>
      </c>
      <c r="K571" s="1">
        <v>0.65157480314960603</v>
      </c>
      <c r="L571" t="s">
        <v>9</v>
      </c>
      <c r="M571" t="s">
        <v>9</v>
      </c>
      <c r="N571" t="s">
        <v>357</v>
      </c>
    </row>
    <row r="572" spans="1:14" x14ac:dyDescent="0.25">
      <c r="A572" t="s">
        <v>12</v>
      </c>
      <c r="B572" t="s">
        <v>209</v>
      </c>
      <c r="C572" t="s">
        <v>210</v>
      </c>
      <c r="D572" t="s">
        <v>211</v>
      </c>
      <c r="E572" t="s">
        <v>172</v>
      </c>
      <c r="F572" t="s">
        <v>9</v>
      </c>
      <c r="G572" t="s">
        <v>9</v>
      </c>
      <c r="H572" s="1" t="s">
        <v>9</v>
      </c>
      <c r="I572" s="1" t="s">
        <v>9</v>
      </c>
      <c r="J572" s="1" t="s">
        <v>9</v>
      </c>
      <c r="K572" s="1" t="s">
        <v>9</v>
      </c>
      <c r="L572">
        <v>6.9611099999999997</v>
      </c>
      <c r="M572">
        <v>5</v>
      </c>
      <c r="N572" t="s">
        <v>357</v>
      </c>
    </row>
    <row r="573" spans="1:14" x14ac:dyDescent="0.25">
      <c r="A573" t="s">
        <v>12</v>
      </c>
      <c r="B573" t="s">
        <v>209</v>
      </c>
      <c r="C573" t="s">
        <v>210</v>
      </c>
      <c r="D573" t="s">
        <v>211</v>
      </c>
      <c r="E573" t="s">
        <v>165</v>
      </c>
      <c r="F573" t="s">
        <v>9</v>
      </c>
      <c r="G573" t="s">
        <v>9</v>
      </c>
      <c r="H573" s="1" t="s">
        <v>9</v>
      </c>
      <c r="I573" s="1" t="s">
        <v>9</v>
      </c>
      <c r="J573" s="1" t="s">
        <v>9</v>
      </c>
      <c r="K573" s="1" t="s">
        <v>9</v>
      </c>
      <c r="L573">
        <v>30.119589999999999</v>
      </c>
      <c r="M573">
        <v>30</v>
      </c>
      <c r="N573" t="s">
        <v>357</v>
      </c>
    </row>
    <row r="574" spans="1:14" x14ac:dyDescent="0.25">
      <c r="A574" t="s">
        <v>12</v>
      </c>
      <c r="B574" t="s">
        <v>212</v>
      </c>
      <c r="C574" t="s">
        <v>213</v>
      </c>
      <c r="D574" t="s">
        <v>214</v>
      </c>
      <c r="E574" t="s">
        <v>165</v>
      </c>
      <c r="F574" t="s">
        <v>9</v>
      </c>
      <c r="G574" t="s">
        <v>9</v>
      </c>
      <c r="H574" s="1" t="s">
        <v>9</v>
      </c>
      <c r="I574" s="1" t="s">
        <v>9</v>
      </c>
      <c r="J574" s="1" t="s">
        <v>9</v>
      </c>
      <c r="K574" s="1" t="s">
        <v>9</v>
      </c>
      <c r="L574">
        <v>30.26418</v>
      </c>
      <c r="M574">
        <v>31</v>
      </c>
      <c r="N574" t="s">
        <v>357</v>
      </c>
    </row>
    <row r="575" spans="1:14" x14ac:dyDescent="0.25">
      <c r="A575" t="s">
        <v>12</v>
      </c>
      <c r="B575" t="s">
        <v>212</v>
      </c>
      <c r="C575" t="s">
        <v>213</v>
      </c>
      <c r="D575" t="s">
        <v>214</v>
      </c>
      <c r="E575" t="s">
        <v>172</v>
      </c>
      <c r="F575" t="s">
        <v>9</v>
      </c>
      <c r="G575" t="s">
        <v>9</v>
      </c>
      <c r="H575" s="1" t="s">
        <v>9</v>
      </c>
      <c r="I575" s="1" t="s">
        <v>9</v>
      </c>
      <c r="J575" s="1" t="s">
        <v>9</v>
      </c>
      <c r="K575" s="1" t="s">
        <v>9</v>
      </c>
      <c r="L575">
        <v>8.0546199999999999</v>
      </c>
      <c r="M575">
        <v>5</v>
      </c>
      <c r="N575" t="s">
        <v>357</v>
      </c>
    </row>
    <row r="576" spans="1:14" x14ac:dyDescent="0.25">
      <c r="A576" t="s">
        <v>12</v>
      </c>
      <c r="B576" t="s">
        <v>212</v>
      </c>
      <c r="C576" t="s">
        <v>213</v>
      </c>
      <c r="D576" t="s">
        <v>214</v>
      </c>
      <c r="E576" t="s">
        <v>166</v>
      </c>
      <c r="F576" t="s">
        <v>167</v>
      </c>
      <c r="G576" t="s">
        <v>9</v>
      </c>
      <c r="H576" s="1">
        <v>50</v>
      </c>
      <c r="I576" s="1">
        <v>50</v>
      </c>
      <c r="J576" s="1">
        <v>2.2559852670349899E-2</v>
      </c>
      <c r="K576" s="1">
        <v>2.2559852670349899E-2</v>
      </c>
      <c r="L576" t="s">
        <v>9</v>
      </c>
      <c r="M576" t="s">
        <v>9</v>
      </c>
      <c r="N576" t="s">
        <v>357</v>
      </c>
    </row>
    <row r="577" spans="1:14" x14ac:dyDescent="0.25">
      <c r="A577" t="s">
        <v>12</v>
      </c>
      <c r="B577" t="s">
        <v>212</v>
      </c>
      <c r="C577" t="s">
        <v>213</v>
      </c>
      <c r="D577" t="s">
        <v>214</v>
      </c>
      <c r="E577" t="s">
        <v>168</v>
      </c>
      <c r="F577" t="s">
        <v>274</v>
      </c>
      <c r="G577" t="s">
        <v>9</v>
      </c>
      <c r="H577" s="1">
        <v>145</v>
      </c>
      <c r="I577" s="1">
        <v>145</v>
      </c>
      <c r="J577" s="1">
        <v>6.7741935483871002E-2</v>
      </c>
      <c r="K577" s="1">
        <v>6.7741935483871002E-2</v>
      </c>
      <c r="L577" t="s">
        <v>9</v>
      </c>
      <c r="M577" t="s">
        <v>9</v>
      </c>
      <c r="N577" t="s">
        <v>357</v>
      </c>
    </row>
    <row r="578" spans="1:14" x14ac:dyDescent="0.25">
      <c r="A578" t="s">
        <v>12</v>
      </c>
      <c r="B578" t="s">
        <v>212</v>
      </c>
      <c r="C578" t="s">
        <v>213</v>
      </c>
      <c r="D578" t="s">
        <v>214</v>
      </c>
      <c r="E578" t="s">
        <v>242</v>
      </c>
      <c r="F578" t="s">
        <v>235</v>
      </c>
      <c r="G578" t="s">
        <v>9</v>
      </c>
      <c r="H578" s="1">
        <v>235</v>
      </c>
      <c r="I578" s="1">
        <v>235</v>
      </c>
      <c r="J578" s="1">
        <v>0.108455882352941</v>
      </c>
      <c r="K578" s="1">
        <v>0.108455882352941</v>
      </c>
      <c r="L578" t="s">
        <v>9</v>
      </c>
      <c r="M578" t="s">
        <v>9</v>
      </c>
      <c r="N578" t="s">
        <v>357</v>
      </c>
    </row>
    <row r="579" spans="1:14" x14ac:dyDescent="0.25">
      <c r="A579" t="s">
        <v>12</v>
      </c>
      <c r="B579" t="s">
        <v>212</v>
      </c>
      <c r="C579" t="s">
        <v>213</v>
      </c>
      <c r="D579" t="s">
        <v>214</v>
      </c>
      <c r="E579" t="s">
        <v>242</v>
      </c>
      <c r="F579" t="s">
        <v>237</v>
      </c>
      <c r="G579" t="s">
        <v>9</v>
      </c>
      <c r="H579" s="1">
        <v>70</v>
      </c>
      <c r="I579" s="1">
        <v>70</v>
      </c>
      <c r="J579" s="1">
        <v>3.2628676470588203E-2</v>
      </c>
      <c r="K579" s="1">
        <v>3.2628676470588203E-2</v>
      </c>
      <c r="L579" t="s">
        <v>9</v>
      </c>
      <c r="M579" t="s">
        <v>9</v>
      </c>
      <c r="N579" t="s">
        <v>357</v>
      </c>
    </row>
    <row r="580" spans="1:14" x14ac:dyDescent="0.25">
      <c r="A580" t="s">
        <v>12</v>
      </c>
      <c r="B580" t="s">
        <v>212</v>
      </c>
      <c r="C580" t="s">
        <v>213</v>
      </c>
      <c r="D580" t="s">
        <v>214</v>
      </c>
      <c r="E580" t="s">
        <v>257</v>
      </c>
      <c r="F580" t="s">
        <v>260</v>
      </c>
      <c r="G580" t="s">
        <v>9</v>
      </c>
      <c r="H580" s="1">
        <v>765</v>
      </c>
      <c r="I580" s="1">
        <v>765</v>
      </c>
      <c r="J580" s="1">
        <v>0.35361917934532</v>
      </c>
      <c r="K580" s="1">
        <v>0.35361917934532</v>
      </c>
      <c r="L580" t="s">
        <v>9</v>
      </c>
      <c r="M580" t="s">
        <v>9</v>
      </c>
      <c r="N580" t="s">
        <v>357</v>
      </c>
    </row>
    <row r="581" spans="1:14" x14ac:dyDescent="0.25">
      <c r="A581" t="s">
        <v>12</v>
      </c>
      <c r="B581" t="s">
        <v>212</v>
      </c>
      <c r="C581" t="s">
        <v>213</v>
      </c>
      <c r="D581" t="s">
        <v>214</v>
      </c>
      <c r="E581" t="s">
        <v>242</v>
      </c>
      <c r="F581" t="s">
        <v>234</v>
      </c>
      <c r="G581" t="s">
        <v>9</v>
      </c>
      <c r="H581" s="1">
        <v>800</v>
      </c>
      <c r="I581" s="1">
        <v>800</v>
      </c>
      <c r="J581" s="1">
        <v>0.36856617647058798</v>
      </c>
      <c r="K581" s="1">
        <v>0.36856617647058798</v>
      </c>
      <c r="L581" t="s">
        <v>9</v>
      </c>
      <c r="M581" t="s">
        <v>9</v>
      </c>
      <c r="N581" t="s">
        <v>357</v>
      </c>
    </row>
    <row r="582" spans="1:14" x14ac:dyDescent="0.25">
      <c r="A582" t="s">
        <v>12</v>
      </c>
      <c r="B582" t="s">
        <v>212</v>
      </c>
      <c r="C582" t="s">
        <v>213</v>
      </c>
      <c r="D582" t="s">
        <v>214</v>
      </c>
      <c r="E582" t="s">
        <v>353</v>
      </c>
      <c r="F582" t="s">
        <v>14</v>
      </c>
      <c r="G582" t="s">
        <v>9</v>
      </c>
      <c r="H582" s="1">
        <v>880</v>
      </c>
      <c r="I582" s="1">
        <v>880</v>
      </c>
      <c r="J582" s="1">
        <v>0.40367816091954001</v>
      </c>
      <c r="K582" s="1">
        <v>0.40367816091954001</v>
      </c>
      <c r="L582" t="s">
        <v>9</v>
      </c>
      <c r="M582" t="s">
        <v>9</v>
      </c>
      <c r="N582" t="s">
        <v>357</v>
      </c>
    </row>
    <row r="583" spans="1:14" x14ac:dyDescent="0.25">
      <c r="A583" t="s">
        <v>12</v>
      </c>
      <c r="B583" t="s">
        <v>212</v>
      </c>
      <c r="C583" t="s">
        <v>213</v>
      </c>
      <c r="D583" t="s">
        <v>214</v>
      </c>
      <c r="E583" t="s">
        <v>257</v>
      </c>
      <c r="F583" t="s">
        <v>258</v>
      </c>
      <c r="G583" t="s">
        <v>9</v>
      </c>
      <c r="H583" s="1">
        <v>265</v>
      </c>
      <c r="I583" s="1">
        <v>265</v>
      </c>
      <c r="J583" s="1">
        <v>0.121254034117105</v>
      </c>
      <c r="K583" s="1">
        <v>0.121254034117105</v>
      </c>
      <c r="L583" t="s">
        <v>9</v>
      </c>
      <c r="M583" t="s">
        <v>9</v>
      </c>
      <c r="N583" t="s">
        <v>357</v>
      </c>
    </row>
    <row r="584" spans="1:14" x14ac:dyDescent="0.25">
      <c r="A584" t="s">
        <v>12</v>
      </c>
      <c r="B584" t="s">
        <v>212</v>
      </c>
      <c r="C584" t="s">
        <v>213</v>
      </c>
      <c r="D584" t="s">
        <v>214</v>
      </c>
      <c r="E584" t="s">
        <v>229</v>
      </c>
      <c r="F584" t="s">
        <v>230</v>
      </c>
      <c r="G584" t="s">
        <v>9</v>
      </c>
      <c r="H584" s="1">
        <v>245</v>
      </c>
      <c r="I584" s="1">
        <v>245</v>
      </c>
      <c r="J584" s="1">
        <v>0.112442396313364</v>
      </c>
      <c r="K584" s="1">
        <v>0.112442396313364</v>
      </c>
      <c r="L584" t="s">
        <v>9</v>
      </c>
      <c r="M584" t="s">
        <v>9</v>
      </c>
      <c r="N584" t="s">
        <v>357</v>
      </c>
    </row>
    <row r="585" spans="1:14" x14ac:dyDescent="0.25">
      <c r="A585" t="s">
        <v>12</v>
      </c>
      <c r="B585" t="s">
        <v>212</v>
      </c>
      <c r="C585" t="s">
        <v>213</v>
      </c>
      <c r="D585" t="s">
        <v>214</v>
      </c>
      <c r="E585" t="s">
        <v>166</v>
      </c>
      <c r="F585" t="s">
        <v>248</v>
      </c>
      <c r="G585" t="s">
        <v>9</v>
      </c>
      <c r="H585" s="1">
        <v>-1</v>
      </c>
      <c r="I585" s="1">
        <v>0</v>
      </c>
      <c r="J585" s="1">
        <v>-0.01</v>
      </c>
      <c r="K585" s="1">
        <v>0</v>
      </c>
      <c r="L585" t="s">
        <v>9</v>
      </c>
      <c r="M585" t="s">
        <v>9</v>
      </c>
      <c r="N585" t="s">
        <v>357</v>
      </c>
    </row>
    <row r="586" spans="1:14" x14ac:dyDescent="0.25">
      <c r="A586" t="s">
        <v>12</v>
      </c>
      <c r="B586" t="s">
        <v>212</v>
      </c>
      <c r="C586" t="s">
        <v>213</v>
      </c>
      <c r="D586" t="s">
        <v>214</v>
      </c>
      <c r="E586" t="s">
        <v>229</v>
      </c>
      <c r="F586" t="s">
        <v>231</v>
      </c>
      <c r="G586" t="s">
        <v>9</v>
      </c>
      <c r="H586" s="1">
        <v>1870</v>
      </c>
      <c r="I586">
        <v>1870</v>
      </c>
      <c r="J586">
        <v>0.86082949308755796</v>
      </c>
      <c r="K586">
        <v>0.86082949308755796</v>
      </c>
      <c r="L586" t="s">
        <v>9</v>
      </c>
      <c r="M586" t="s">
        <v>9</v>
      </c>
      <c r="N586" t="s">
        <v>357</v>
      </c>
    </row>
    <row r="587" spans="1:14" x14ac:dyDescent="0.25">
      <c r="A587" t="s">
        <v>12</v>
      </c>
      <c r="B587" t="s">
        <v>212</v>
      </c>
      <c r="C587" t="s">
        <v>213</v>
      </c>
      <c r="D587" t="s">
        <v>214</v>
      </c>
      <c r="E587" t="s">
        <v>353</v>
      </c>
      <c r="F587" t="s">
        <v>228</v>
      </c>
      <c r="G587" t="s">
        <v>9</v>
      </c>
      <c r="H587" s="1">
        <v>25</v>
      </c>
      <c r="I587">
        <v>25</v>
      </c>
      <c r="J587">
        <v>1.1034482758620699E-2</v>
      </c>
      <c r="K587">
        <v>1.1034482758620699E-2</v>
      </c>
      <c r="L587" t="s">
        <v>9</v>
      </c>
      <c r="M587" t="s">
        <v>9</v>
      </c>
      <c r="N587" t="s">
        <v>357</v>
      </c>
    </row>
    <row r="588" spans="1:14" x14ac:dyDescent="0.25">
      <c r="A588" t="s">
        <v>12</v>
      </c>
      <c r="B588" t="s">
        <v>212</v>
      </c>
      <c r="C588" t="s">
        <v>213</v>
      </c>
      <c r="D588" t="s">
        <v>214</v>
      </c>
      <c r="E588" t="s">
        <v>180</v>
      </c>
      <c r="F588" t="s">
        <v>228</v>
      </c>
      <c r="G588" t="s">
        <v>228</v>
      </c>
      <c r="H588">
        <v>390</v>
      </c>
      <c r="I588">
        <v>390</v>
      </c>
      <c r="J588">
        <v>0.18014705882352899</v>
      </c>
      <c r="K588">
        <v>0.18014705882352899</v>
      </c>
      <c r="L588" s="1" t="s">
        <v>9</v>
      </c>
      <c r="M588" s="1" t="s">
        <v>9</v>
      </c>
      <c r="N588" t="s">
        <v>357</v>
      </c>
    </row>
    <row r="589" spans="1:14" x14ac:dyDescent="0.25">
      <c r="A589" t="s">
        <v>12</v>
      </c>
      <c r="B589" t="s">
        <v>212</v>
      </c>
      <c r="C589" t="s">
        <v>213</v>
      </c>
      <c r="D589" t="s">
        <v>214</v>
      </c>
      <c r="E589" t="s">
        <v>229</v>
      </c>
      <c r="F589" t="s">
        <v>248</v>
      </c>
      <c r="G589" t="s">
        <v>9</v>
      </c>
      <c r="H589">
        <v>-1</v>
      </c>
      <c r="I589">
        <v>0</v>
      </c>
      <c r="J589">
        <v>-0.01</v>
      </c>
      <c r="K589">
        <v>0</v>
      </c>
      <c r="L589" s="1" t="s">
        <v>9</v>
      </c>
      <c r="M589" s="1" t="s">
        <v>9</v>
      </c>
      <c r="N589" t="s">
        <v>357</v>
      </c>
    </row>
    <row r="590" spans="1:14" x14ac:dyDescent="0.25">
      <c r="A590" t="s">
        <v>12</v>
      </c>
      <c r="B590" t="s">
        <v>212</v>
      </c>
      <c r="C590" t="s">
        <v>213</v>
      </c>
      <c r="D590" t="s">
        <v>214</v>
      </c>
      <c r="E590" t="s">
        <v>10</v>
      </c>
      <c r="F590" t="s">
        <v>184</v>
      </c>
      <c r="G590" t="s">
        <v>9</v>
      </c>
      <c r="H590" s="1">
        <v>4</v>
      </c>
      <c r="I590" s="1" t="s">
        <v>9</v>
      </c>
      <c r="J590" s="1" t="s">
        <v>9</v>
      </c>
      <c r="K590" s="1" t="s">
        <v>9</v>
      </c>
      <c r="L590" t="s">
        <v>9</v>
      </c>
      <c r="M590" t="s">
        <v>9</v>
      </c>
      <c r="N590" t="s">
        <v>357</v>
      </c>
    </row>
    <row r="591" spans="1:14" x14ac:dyDescent="0.25">
      <c r="A591" t="s">
        <v>12</v>
      </c>
      <c r="B591" t="s">
        <v>212</v>
      </c>
      <c r="C591" t="s">
        <v>213</v>
      </c>
      <c r="D591" t="s">
        <v>214</v>
      </c>
      <c r="E591" t="s">
        <v>232</v>
      </c>
      <c r="F591" t="s">
        <v>9</v>
      </c>
      <c r="G591" t="s">
        <v>9</v>
      </c>
      <c r="H591" s="1">
        <v>2170</v>
      </c>
      <c r="I591" s="1">
        <v>2170</v>
      </c>
      <c r="J591" s="1">
        <v>1</v>
      </c>
      <c r="K591" s="1">
        <v>1</v>
      </c>
      <c r="L591" t="s">
        <v>9</v>
      </c>
      <c r="M591" t="s">
        <v>9</v>
      </c>
      <c r="N591" t="s">
        <v>357</v>
      </c>
    </row>
    <row r="592" spans="1:14" x14ac:dyDescent="0.25">
      <c r="A592" t="s">
        <v>12</v>
      </c>
      <c r="B592" t="s">
        <v>212</v>
      </c>
      <c r="C592" t="s">
        <v>213</v>
      </c>
      <c r="D592" t="s">
        <v>214</v>
      </c>
      <c r="E592" t="s">
        <v>166</v>
      </c>
      <c r="F592" t="s">
        <v>253</v>
      </c>
      <c r="G592" t="s">
        <v>9</v>
      </c>
      <c r="H592" s="1">
        <v>240</v>
      </c>
      <c r="I592" s="1">
        <v>240</v>
      </c>
      <c r="J592" s="1">
        <v>0.109576427255985</v>
      </c>
      <c r="K592" s="1">
        <v>0.109576427255985</v>
      </c>
      <c r="L592" t="s">
        <v>9</v>
      </c>
      <c r="M592" t="s">
        <v>9</v>
      </c>
      <c r="N592" t="s">
        <v>357</v>
      </c>
    </row>
    <row r="593" spans="1:14" x14ac:dyDescent="0.25">
      <c r="A593" t="s">
        <v>12</v>
      </c>
      <c r="B593" t="s">
        <v>212</v>
      </c>
      <c r="C593" t="s">
        <v>213</v>
      </c>
      <c r="D593" t="s">
        <v>214</v>
      </c>
      <c r="E593" t="s">
        <v>166</v>
      </c>
      <c r="F593" t="s">
        <v>171</v>
      </c>
      <c r="G593" t="s">
        <v>9</v>
      </c>
      <c r="H593" s="1">
        <v>30</v>
      </c>
      <c r="I593" s="1">
        <v>30</v>
      </c>
      <c r="J593" s="1">
        <v>1.3351749539594801E-2</v>
      </c>
      <c r="K593" s="1">
        <v>1.3351749539594801E-2</v>
      </c>
      <c r="L593" t="s">
        <v>9</v>
      </c>
      <c r="M593" t="s">
        <v>9</v>
      </c>
      <c r="N593" t="s">
        <v>357</v>
      </c>
    </row>
    <row r="594" spans="1:14" x14ac:dyDescent="0.25">
      <c r="A594" t="s">
        <v>12</v>
      </c>
      <c r="B594" t="s">
        <v>212</v>
      </c>
      <c r="C594" t="s">
        <v>213</v>
      </c>
      <c r="D594" t="s">
        <v>214</v>
      </c>
      <c r="E594" t="s">
        <v>168</v>
      </c>
      <c r="F594" t="s">
        <v>272</v>
      </c>
      <c r="G594" t="s">
        <v>9</v>
      </c>
      <c r="H594" s="1">
        <v>140</v>
      </c>
      <c r="I594" s="1">
        <v>140</v>
      </c>
      <c r="J594" s="1">
        <v>6.4976958525345602E-2</v>
      </c>
      <c r="K594" s="1">
        <v>6.4976958525345602E-2</v>
      </c>
      <c r="L594" t="s">
        <v>9</v>
      </c>
      <c r="M594" t="s">
        <v>9</v>
      </c>
      <c r="N594" t="s">
        <v>357</v>
      </c>
    </row>
    <row r="595" spans="1:14" x14ac:dyDescent="0.25">
      <c r="A595" t="s">
        <v>12</v>
      </c>
      <c r="B595" t="s">
        <v>212</v>
      </c>
      <c r="C595" t="s">
        <v>213</v>
      </c>
      <c r="D595" t="s">
        <v>214</v>
      </c>
      <c r="E595" t="s">
        <v>353</v>
      </c>
      <c r="F595" t="s">
        <v>13</v>
      </c>
      <c r="G595" t="s">
        <v>9</v>
      </c>
      <c r="H595" s="1">
        <v>745</v>
      </c>
      <c r="I595" s="1">
        <v>745</v>
      </c>
      <c r="J595" s="1">
        <v>0.341609195402299</v>
      </c>
      <c r="K595" s="1">
        <v>0.341609195402299</v>
      </c>
      <c r="L595" t="s">
        <v>9</v>
      </c>
      <c r="M595" t="s">
        <v>9</v>
      </c>
      <c r="N595" t="s">
        <v>357</v>
      </c>
    </row>
    <row r="596" spans="1:14" x14ac:dyDescent="0.25">
      <c r="A596" t="s">
        <v>12</v>
      </c>
      <c r="B596" t="s">
        <v>212</v>
      </c>
      <c r="C596" t="s">
        <v>213</v>
      </c>
      <c r="D596" t="s">
        <v>214</v>
      </c>
      <c r="E596" t="s">
        <v>257</v>
      </c>
      <c r="F596" t="s">
        <v>280</v>
      </c>
      <c r="G596" t="s">
        <v>9</v>
      </c>
      <c r="H596" s="1">
        <v>5</v>
      </c>
      <c r="I596" s="1">
        <v>5</v>
      </c>
      <c r="J596" s="1">
        <v>3.2272936837252201E-3</v>
      </c>
      <c r="K596" s="1">
        <v>3.2272936837252201E-3</v>
      </c>
      <c r="L596" t="s">
        <v>9</v>
      </c>
      <c r="M596" t="s">
        <v>9</v>
      </c>
      <c r="N596" t="s">
        <v>357</v>
      </c>
    </row>
    <row r="597" spans="1:14" x14ac:dyDescent="0.25">
      <c r="A597" t="s">
        <v>12</v>
      </c>
      <c r="B597" t="s">
        <v>212</v>
      </c>
      <c r="C597" t="s">
        <v>213</v>
      </c>
      <c r="D597" t="s">
        <v>214</v>
      </c>
      <c r="E597" t="s">
        <v>229</v>
      </c>
      <c r="F597" t="s">
        <v>217</v>
      </c>
      <c r="G597" t="s">
        <v>9</v>
      </c>
      <c r="H597" s="1">
        <v>55</v>
      </c>
      <c r="I597" s="1">
        <v>55</v>
      </c>
      <c r="J597" s="1">
        <v>2.4884792626728099E-2</v>
      </c>
      <c r="K597" s="1">
        <v>2.4884792626728099E-2</v>
      </c>
      <c r="L597" t="s">
        <v>9</v>
      </c>
      <c r="M597" t="s">
        <v>9</v>
      </c>
      <c r="N597" t="s">
        <v>357</v>
      </c>
    </row>
    <row r="598" spans="1:14" x14ac:dyDescent="0.25">
      <c r="A598" t="s">
        <v>12</v>
      </c>
      <c r="B598" t="s">
        <v>212</v>
      </c>
      <c r="C598" t="s">
        <v>213</v>
      </c>
      <c r="D598" t="s">
        <v>214</v>
      </c>
      <c r="E598" t="s">
        <v>257</v>
      </c>
      <c r="F598" t="s">
        <v>261</v>
      </c>
      <c r="G598" t="s">
        <v>9</v>
      </c>
      <c r="H598" s="1">
        <v>385</v>
      </c>
      <c r="I598" s="1">
        <v>385</v>
      </c>
      <c r="J598" s="1">
        <v>0.17842323651452299</v>
      </c>
      <c r="K598" s="1">
        <v>0.17842323651452299</v>
      </c>
      <c r="L598" t="s">
        <v>9</v>
      </c>
      <c r="M598" t="s">
        <v>9</v>
      </c>
      <c r="N598" t="s">
        <v>357</v>
      </c>
    </row>
    <row r="599" spans="1:14" x14ac:dyDescent="0.25">
      <c r="A599" t="s">
        <v>12</v>
      </c>
      <c r="B599" t="s">
        <v>212</v>
      </c>
      <c r="C599" t="s">
        <v>213</v>
      </c>
      <c r="D599" t="s">
        <v>214</v>
      </c>
      <c r="E599" t="s">
        <v>257</v>
      </c>
      <c r="F599" t="s">
        <v>228</v>
      </c>
      <c r="G599" t="s">
        <v>9</v>
      </c>
      <c r="H599" s="1">
        <v>-1</v>
      </c>
      <c r="I599" s="1">
        <v>0</v>
      </c>
      <c r="J599" s="1">
        <v>-0.01</v>
      </c>
      <c r="K599" s="1">
        <v>0</v>
      </c>
      <c r="L599" t="s">
        <v>9</v>
      </c>
      <c r="M599" t="s">
        <v>9</v>
      </c>
      <c r="N599" t="s">
        <v>357</v>
      </c>
    </row>
    <row r="600" spans="1:14" x14ac:dyDescent="0.25">
      <c r="A600" t="s">
        <v>12</v>
      </c>
      <c r="B600" t="s">
        <v>212</v>
      </c>
      <c r="C600" t="s">
        <v>213</v>
      </c>
      <c r="D600" t="s">
        <v>214</v>
      </c>
      <c r="E600" t="s">
        <v>166</v>
      </c>
      <c r="F600" t="s">
        <v>254</v>
      </c>
      <c r="G600" t="s">
        <v>9</v>
      </c>
      <c r="H600" s="1">
        <v>95</v>
      </c>
      <c r="I600" s="1">
        <v>95</v>
      </c>
      <c r="J600" s="1">
        <v>4.4198895027624301E-2</v>
      </c>
      <c r="K600" s="1">
        <v>4.4198895027624301E-2</v>
      </c>
      <c r="L600" t="s">
        <v>9</v>
      </c>
      <c r="M600" t="s">
        <v>9</v>
      </c>
      <c r="N600" t="s">
        <v>357</v>
      </c>
    </row>
    <row r="601" spans="1:14" x14ac:dyDescent="0.25">
      <c r="A601" t="s">
        <v>12</v>
      </c>
      <c r="B601" t="s">
        <v>212</v>
      </c>
      <c r="C601" t="s">
        <v>213</v>
      </c>
      <c r="D601" t="s">
        <v>214</v>
      </c>
      <c r="E601" t="s">
        <v>166</v>
      </c>
      <c r="F601" t="s">
        <v>169</v>
      </c>
      <c r="G601" t="s">
        <v>9</v>
      </c>
      <c r="H601" s="1">
        <v>1605</v>
      </c>
      <c r="I601" s="1">
        <v>1605</v>
      </c>
      <c r="J601" s="1">
        <v>0.73895027624309395</v>
      </c>
      <c r="K601" s="1">
        <v>0.73895027624309395</v>
      </c>
      <c r="L601" t="s">
        <v>9</v>
      </c>
      <c r="M601" t="s">
        <v>9</v>
      </c>
      <c r="N601" t="s">
        <v>357</v>
      </c>
    </row>
    <row r="602" spans="1:14" x14ac:dyDescent="0.25">
      <c r="A602" t="s">
        <v>12</v>
      </c>
      <c r="B602" t="s">
        <v>212</v>
      </c>
      <c r="C602" t="s">
        <v>213</v>
      </c>
      <c r="D602" t="s">
        <v>214</v>
      </c>
      <c r="E602" t="s">
        <v>168</v>
      </c>
      <c r="F602" t="s">
        <v>271</v>
      </c>
      <c r="G602" t="s">
        <v>9</v>
      </c>
      <c r="H602" s="1">
        <v>1295</v>
      </c>
      <c r="I602" s="1">
        <v>1295</v>
      </c>
      <c r="J602" s="1">
        <v>0.5963133640553</v>
      </c>
      <c r="K602" s="1">
        <v>0.5963133640553</v>
      </c>
      <c r="L602" t="s">
        <v>9</v>
      </c>
      <c r="M602" t="s">
        <v>9</v>
      </c>
      <c r="N602" t="s">
        <v>357</v>
      </c>
    </row>
    <row r="603" spans="1:14" x14ac:dyDescent="0.25">
      <c r="A603" t="s">
        <v>12</v>
      </c>
      <c r="B603" t="s">
        <v>212</v>
      </c>
      <c r="C603" t="s">
        <v>213</v>
      </c>
      <c r="D603" t="s">
        <v>214</v>
      </c>
      <c r="E603" t="s">
        <v>257</v>
      </c>
      <c r="F603" t="s">
        <v>259</v>
      </c>
      <c r="G603" t="s">
        <v>9</v>
      </c>
      <c r="H603" s="1">
        <v>560</v>
      </c>
      <c r="I603" s="1">
        <v>560</v>
      </c>
      <c r="J603" s="1">
        <v>0.25772245274319999</v>
      </c>
      <c r="K603" s="1">
        <v>0.25772245274319999</v>
      </c>
      <c r="L603" t="s">
        <v>9</v>
      </c>
      <c r="M603" t="s">
        <v>9</v>
      </c>
      <c r="N603" t="s">
        <v>357</v>
      </c>
    </row>
    <row r="604" spans="1:14" x14ac:dyDescent="0.25">
      <c r="A604" t="s">
        <v>12</v>
      </c>
      <c r="B604" t="s">
        <v>212</v>
      </c>
      <c r="C604" t="s">
        <v>213</v>
      </c>
      <c r="D604" t="s">
        <v>214</v>
      </c>
      <c r="E604" t="s">
        <v>353</v>
      </c>
      <c r="F604" t="s">
        <v>15</v>
      </c>
      <c r="G604" t="s">
        <v>9</v>
      </c>
      <c r="H604" s="1">
        <v>470</v>
      </c>
      <c r="I604" s="1">
        <v>470</v>
      </c>
      <c r="J604" s="1">
        <v>0.215632183908046</v>
      </c>
      <c r="K604" s="1">
        <v>0.215632183908046</v>
      </c>
      <c r="L604" t="s">
        <v>9</v>
      </c>
      <c r="M604" t="s">
        <v>9</v>
      </c>
      <c r="N604" t="s">
        <v>357</v>
      </c>
    </row>
    <row r="605" spans="1:14" x14ac:dyDescent="0.25">
      <c r="A605" t="s">
        <v>12</v>
      </c>
      <c r="B605" t="s">
        <v>212</v>
      </c>
      <c r="C605" t="s">
        <v>213</v>
      </c>
      <c r="D605" t="s">
        <v>214</v>
      </c>
      <c r="E605" t="s">
        <v>257</v>
      </c>
      <c r="F605" t="s">
        <v>262</v>
      </c>
      <c r="G605" t="s">
        <v>9</v>
      </c>
      <c r="H605" s="1">
        <v>95</v>
      </c>
      <c r="I605" s="1">
        <v>95</v>
      </c>
      <c r="J605" s="1">
        <v>4.4721069617335199E-2</v>
      </c>
      <c r="K605" s="1">
        <v>4.4721069617335199E-2</v>
      </c>
      <c r="L605" t="s">
        <v>9</v>
      </c>
      <c r="M605" t="s">
        <v>9</v>
      </c>
      <c r="N605" t="s">
        <v>357</v>
      </c>
    </row>
    <row r="606" spans="1:14" x14ac:dyDescent="0.25">
      <c r="A606" t="s">
        <v>12</v>
      </c>
      <c r="B606" t="s">
        <v>212</v>
      </c>
      <c r="C606" t="s">
        <v>213</v>
      </c>
      <c r="D606" t="s">
        <v>214</v>
      </c>
      <c r="E606" t="s">
        <v>242</v>
      </c>
      <c r="F606" t="s">
        <v>248</v>
      </c>
      <c r="G606" t="s">
        <v>9</v>
      </c>
      <c r="H606" s="1">
        <v>390</v>
      </c>
      <c r="I606" s="1">
        <v>390</v>
      </c>
      <c r="J606" s="1">
        <v>0.1796875</v>
      </c>
      <c r="K606" s="1">
        <v>0.1796875</v>
      </c>
      <c r="L606" t="s">
        <v>9</v>
      </c>
      <c r="M606" t="s">
        <v>9</v>
      </c>
      <c r="N606" t="s">
        <v>357</v>
      </c>
    </row>
    <row r="607" spans="1:14" x14ac:dyDescent="0.25">
      <c r="A607" t="s">
        <v>12</v>
      </c>
      <c r="B607" t="s">
        <v>212</v>
      </c>
      <c r="C607" t="s">
        <v>213</v>
      </c>
      <c r="D607" t="s">
        <v>214</v>
      </c>
      <c r="E607" t="s">
        <v>242</v>
      </c>
      <c r="F607" t="s">
        <v>238</v>
      </c>
      <c r="G607" t="s">
        <v>9</v>
      </c>
      <c r="H607" s="1">
        <v>20</v>
      </c>
      <c r="I607" s="1">
        <v>20</v>
      </c>
      <c r="J607" s="1">
        <v>9.1911764705882408E-3</v>
      </c>
      <c r="K607" s="1">
        <v>9.1911764705882408E-3</v>
      </c>
      <c r="L607" t="s">
        <v>9</v>
      </c>
      <c r="M607" t="s">
        <v>9</v>
      </c>
      <c r="N607" t="s">
        <v>357</v>
      </c>
    </row>
    <row r="608" spans="1:14" x14ac:dyDescent="0.25">
      <c r="A608" t="s">
        <v>12</v>
      </c>
      <c r="B608" t="s">
        <v>212</v>
      </c>
      <c r="C608" t="s">
        <v>213</v>
      </c>
      <c r="D608" t="s">
        <v>214</v>
      </c>
      <c r="E608" t="s">
        <v>257</v>
      </c>
      <c r="F608" t="s">
        <v>340</v>
      </c>
      <c r="G608" t="s">
        <v>9</v>
      </c>
      <c r="H608" s="1">
        <v>90</v>
      </c>
      <c r="I608" s="1">
        <v>90</v>
      </c>
      <c r="J608" s="1">
        <v>4.1032733978792098E-2</v>
      </c>
      <c r="K608" s="1">
        <v>4.1032733978792098E-2</v>
      </c>
      <c r="L608" t="s">
        <v>9</v>
      </c>
      <c r="M608" t="s">
        <v>9</v>
      </c>
      <c r="N608" t="s">
        <v>357</v>
      </c>
    </row>
    <row r="609" spans="1:14" x14ac:dyDescent="0.25">
      <c r="A609" t="s">
        <v>12</v>
      </c>
      <c r="B609" t="s">
        <v>212</v>
      </c>
      <c r="C609" t="s">
        <v>213</v>
      </c>
      <c r="D609" t="s">
        <v>214</v>
      </c>
      <c r="E609" t="s">
        <v>180</v>
      </c>
      <c r="F609" t="s">
        <v>219</v>
      </c>
      <c r="G609" t="s">
        <v>216</v>
      </c>
      <c r="H609" s="1">
        <v>90</v>
      </c>
      <c r="I609" s="1">
        <v>90</v>
      </c>
      <c r="J609" s="1">
        <v>4.1819852941176502E-2</v>
      </c>
      <c r="K609" s="1">
        <v>4.1819852941176502E-2</v>
      </c>
      <c r="L609" t="s">
        <v>9</v>
      </c>
      <c r="M609" t="s">
        <v>9</v>
      </c>
      <c r="N609" t="s">
        <v>357</v>
      </c>
    </row>
    <row r="610" spans="1:14" x14ac:dyDescent="0.25">
      <c r="A610" t="s">
        <v>12</v>
      </c>
      <c r="B610" t="s">
        <v>212</v>
      </c>
      <c r="C610" t="s">
        <v>213</v>
      </c>
      <c r="D610" t="s">
        <v>214</v>
      </c>
      <c r="E610" t="s">
        <v>166</v>
      </c>
      <c r="F610" t="s">
        <v>252</v>
      </c>
      <c r="G610" t="s">
        <v>9</v>
      </c>
      <c r="H610" s="1">
        <v>40</v>
      </c>
      <c r="I610" s="1">
        <v>40</v>
      </c>
      <c r="J610" s="1">
        <v>1.7495395948434599E-2</v>
      </c>
      <c r="K610" s="1">
        <v>1.7495395948434599E-2</v>
      </c>
      <c r="L610" t="s">
        <v>9</v>
      </c>
      <c r="M610" t="s">
        <v>9</v>
      </c>
      <c r="N610" t="s">
        <v>357</v>
      </c>
    </row>
    <row r="611" spans="1:14" x14ac:dyDescent="0.25">
      <c r="A611" t="s">
        <v>12</v>
      </c>
      <c r="B611" t="s">
        <v>212</v>
      </c>
      <c r="C611" t="s">
        <v>213</v>
      </c>
      <c r="D611" t="s">
        <v>214</v>
      </c>
      <c r="E611" t="s">
        <v>168</v>
      </c>
      <c r="F611" t="s">
        <v>273</v>
      </c>
      <c r="G611" t="s">
        <v>9</v>
      </c>
      <c r="H611" s="1">
        <v>590</v>
      </c>
      <c r="I611" s="1">
        <v>590</v>
      </c>
      <c r="J611" s="1">
        <v>0.27096774193548401</v>
      </c>
      <c r="K611" s="1">
        <v>0.27096774193548401</v>
      </c>
      <c r="L611" t="s">
        <v>9</v>
      </c>
      <c r="M611" t="s">
        <v>9</v>
      </c>
      <c r="N611" t="s">
        <v>357</v>
      </c>
    </row>
    <row r="612" spans="1:14" x14ac:dyDescent="0.25">
      <c r="A612" t="s">
        <v>12</v>
      </c>
      <c r="B612" t="s">
        <v>212</v>
      </c>
      <c r="C612" t="s">
        <v>213</v>
      </c>
      <c r="D612" t="s">
        <v>214</v>
      </c>
      <c r="E612" t="s">
        <v>242</v>
      </c>
      <c r="F612" t="s">
        <v>236</v>
      </c>
      <c r="G612" t="s">
        <v>9</v>
      </c>
      <c r="H612" s="1">
        <v>25</v>
      </c>
      <c r="I612" s="1">
        <v>25</v>
      </c>
      <c r="J612" s="1">
        <v>1.19485294117647E-2</v>
      </c>
      <c r="K612" s="1">
        <v>1.19485294117647E-2</v>
      </c>
      <c r="L612" t="s">
        <v>9</v>
      </c>
      <c r="M612" t="s">
        <v>9</v>
      </c>
      <c r="N612" t="s">
        <v>357</v>
      </c>
    </row>
    <row r="613" spans="1:14" x14ac:dyDescent="0.25">
      <c r="A613" t="s">
        <v>12</v>
      </c>
      <c r="B613" t="s">
        <v>212</v>
      </c>
      <c r="C613" t="s">
        <v>213</v>
      </c>
      <c r="D613" t="s">
        <v>214</v>
      </c>
      <c r="E613" t="s">
        <v>353</v>
      </c>
      <c r="F613" t="s">
        <v>16</v>
      </c>
      <c r="G613" t="s">
        <v>9</v>
      </c>
      <c r="H613" s="1">
        <v>60</v>
      </c>
      <c r="I613" s="1">
        <v>60</v>
      </c>
      <c r="J613" s="1">
        <v>2.8045977011494298E-2</v>
      </c>
      <c r="K613" s="1">
        <v>2.8045977011494298E-2</v>
      </c>
      <c r="L613" t="s">
        <v>9</v>
      </c>
      <c r="M613" t="s">
        <v>9</v>
      </c>
      <c r="N613" t="s">
        <v>357</v>
      </c>
    </row>
    <row r="614" spans="1:14" x14ac:dyDescent="0.25">
      <c r="A614" t="s">
        <v>12</v>
      </c>
      <c r="B614" t="s">
        <v>212</v>
      </c>
      <c r="C614" t="s">
        <v>213</v>
      </c>
      <c r="D614" t="s">
        <v>214</v>
      </c>
      <c r="E614" t="s">
        <v>166</v>
      </c>
      <c r="F614" t="s">
        <v>170</v>
      </c>
      <c r="G614" t="s">
        <v>9</v>
      </c>
      <c r="H614" s="1">
        <v>115</v>
      </c>
      <c r="I614" s="1">
        <v>115</v>
      </c>
      <c r="J614" s="1">
        <v>5.3406998158379397E-2</v>
      </c>
      <c r="K614" s="1">
        <v>5.3406998158379397E-2</v>
      </c>
      <c r="L614" t="s">
        <v>9</v>
      </c>
      <c r="M614" t="s">
        <v>9</v>
      </c>
      <c r="N614" t="s">
        <v>357</v>
      </c>
    </row>
    <row r="615" spans="1:14" x14ac:dyDescent="0.25">
      <c r="A615" t="s">
        <v>12</v>
      </c>
      <c r="B615" t="s">
        <v>212</v>
      </c>
      <c r="C615" t="s">
        <v>213</v>
      </c>
      <c r="D615" t="s">
        <v>214</v>
      </c>
      <c r="E615" t="s">
        <v>168</v>
      </c>
      <c r="F615" t="s">
        <v>248</v>
      </c>
      <c r="G615" t="s">
        <v>9</v>
      </c>
      <c r="H615" s="1">
        <v>-1</v>
      </c>
      <c r="I615" s="1">
        <v>0</v>
      </c>
      <c r="J615" s="1">
        <v>-0.01</v>
      </c>
      <c r="K615" s="1">
        <v>0</v>
      </c>
      <c r="L615" t="s">
        <v>9</v>
      </c>
      <c r="M615" t="s">
        <v>9</v>
      </c>
      <c r="N615" t="s">
        <v>357</v>
      </c>
    </row>
    <row r="616" spans="1:14" x14ac:dyDescent="0.25">
      <c r="A616" t="s">
        <v>12</v>
      </c>
      <c r="B616" t="s">
        <v>212</v>
      </c>
      <c r="C616" t="s">
        <v>213</v>
      </c>
      <c r="D616" t="s">
        <v>214</v>
      </c>
      <c r="E616" t="s">
        <v>242</v>
      </c>
      <c r="F616" t="s">
        <v>239</v>
      </c>
      <c r="G616" t="s">
        <v>9</v>
      </c>
      <c r="H616" s="1">
        <v>630</v>
      </c>
      <c r="I616" s="1">
        <v>630</v>
      </c>
      <c r="J616" s="1">
        <v>0.28952205882352899</v>
      </c>
      <c r="K616" s="1">
        <v>0.28952205882352899</v>
      </c>
      <c r="L616" t="s">
        <v>9</v>
      </c>
      <c r="M616" t="s">
        <v>9</v>
      </c>
      <c r="N616" t="s">
        <v>357</v>
      </c>
    </row>
    <row r="617" spans="1:14" x14ac:dyDescent="0.25">
      <c r="A617" t="s">
        <v>12</v>
      </c>
      <c r="B617" t="s">
        <v>212</v>
      </c>
      <c r="C617" t="s">
        <v>213</v>
      </c>
      <c r="D617" t="s">
        <v>214</v>
      </c>
      <c r="E617" t="s">
        <v>180</v>
      </c>
      <c r="F617" t="s">
        <v>218</v>
      </c>
      <c r="G617" t="s">
        <v>215</v>
      </c>
      <c r="H617" s="1">
        <v>1695</v>
      </c>
      <c r="I617" s="1">
        <v>1695</v>
      </c>
      <c r="J617" s="1">
        <v>0.77803308823529405</v>
      </c>
      <c r="K617" s="1">
        <v>0.77803308823529405</v>
      </c>
      <c r="L617" t="s">
        <v>9</v>
      </c>
      <c r="M617" t="s">
        <v>9</v>
      </c>
      <c r="N617" t="s">
        <v>357</v>
      </c>
    </row>
    <row r="618" spans="1:14" x14ac:dyDescent="0.25">
      <c r="A618" t="s">
        <v>11</v>
      </c>
      <c r="B618" t="s">
        <v>75</v>
      </c>
      <c r="C618" t="s">
        <v>76</v>
      </c>
      <c r="D618" t="s">
        <v>289</v>
      </c>
      <c r="E618" t="s">
        <v>166</v>
      </c>
      <c r="F618" t="s">
        <v>170</v>
      </c>
      <c r="G618" t="s">
        <v>9</v>
      </c>
      <c r="H618" s="1">
        <v>755</v>
      </c>
      <c r="I618" s="1">
        <v>755</v>
      </c>
      <c r="J618" s="1">
        <v>6.03139192096247E-2</v>
      </c>
      <c r="K618" s="1">
        <v>6.03139192096247E-2</v>
      </c>
      <c r="L618" t="s">
        <v>9</v>
      </c>
      <c r="M618" t="s">
        <v>9</v>
      </c>
      <c r="N618" t="s">
        <v>357</v>
      </c>
    </row>
    <row r="619" spans="1:14" x14ac:dyDescent="0.25">
      <c r="A619" t="s">
        <v>11</v>
      </c>
      <c r="B619" t="s">
        <v>75</v>
      </c>
      <c r="C619" t="s">
        <v>76</v>
      </c>
      <c r="D619" t="s">
        <v>289</v>
      </c>
      <c r="E619" t="s">
        <v>166</v>
      </c>
      <c r="F619" t="s">
        <v>252</v>
      </c>
      <c r="G619" t="s">
        <v>9</v>
      </c>
      <c r="H619" s="1">
        <v>295</v>
      </c>
      <c r="I619" s="1">
        <v>295</v>
      </c>
      <c r="J619" s="1">
        <v>2.3583778185005198E-2</v>
      </c>
      <c r="K619" s="1">
        <v>2.3583778185005198E-2</v>
      </c>
      <c r="L619" t="s">
        <v>9</v>
      </c>
      <c r="M619" t="s">
        <v>9</v>
      </c>
      <c r="N619" t="s">
        <v>357</v>
      </c>
    </row>
    <row r="620" spans="1:14" x14ac:dyDescent="0.25">
      <c r="A620" t="s">
        <v>11</v>
      </c>
      <c r="B620" t="s">
        <v>75</v>
      </c>
      <c r="C620" t="s">
        <v>76</v>
      </c>
      <c r="D620" t="s">
        <v>289</v>
      </c>
      <c r="E620" t="s">
        <v>180</v>
      </c>
      <c r="F620" t="s">
        <v>218</v>
      </c>
      <c r="G620" t="s">
        <v>215</v>
      </c>
      <c r="H620" s="1">
        <v>7240</v>
      </c>
      <c r="I620" s="1">
        <v>7240</v>
      </c>
      <c r="J620" s="1">
        <v>0.57797652319731696</v>
      </c>
      <c r="K620" s="1">
        <v>0.57797652319731696</v>
      </c>
      <c r="L620" t="s">
        <v>9</v>
      </c>
      <c r="M620" t="s">
        <v>9</v>
      </c>
      <c r="N620" t="s">
        <v>357</v>
      </c>
    </row>
    <row r="621" spans="1:14" x14ac:dyDescent="0.25">
      <c r="A621" t="s">
        <v>11</v>
      </c>
      <c r="B621" t="s">
        <v>75</v>
      </c>
      <c r="C621" t="s">
        <v>76</v>
      </c>
      <c r="D621" t="s">
        <v>289</v>
      </c>
      <c r="E621" t="s">
        <v>257</v>
      </c>
      <c r="F621" t="s">
        <v>258</v>
      </c>
      <c r="G621" t="s">
        <v>9</v>
      </c>
      <c r="H621" s="1">
        <v>2210</v>
      </c>
      <c r="I621" s="1">
        <v>2210</v>
      </c>
      <c r="J621" s="1">
        <v>0.177333974975938</v>
      </c>
      <c r="K621" s="1">
        <v>0.177333974975938</v>
      </c>
      <c r="L621" t="s">
        <v>9</v>
      </c>
      <c r="M621" t="s">
        <v>9</v>
      </c>
      <c r="N621" t="s">
        <v>357</v>
      </c>
    </row>
    <row r="622" spans="1:14" x14ac:dyDescent="0.25">
      <c r="A622" t="s">
        <v>11</v>
      </c>
      <c r="B622" t="s">
        <v>75</v>
      </c>
      <c r="C622" t="s">
        <v>76</v>
      </c>
      <c r="D622" t="s">
        <v>289</v>
      </c>
      <c r="E622" t="s">
        <v>257</v>
      </c>
      <c r="F622" t="s">
        <v>340</v>
      </c>
      <c r="G622" t="s">
        <v>9</v>
      </c>
      <c r="H622" s="1">
        <v>585</v>
      </c>
      <c r="I622" s="1">
        <v>585</v>
      </c>
      <c r="J622" s="1">
        <v>4.67597048444017E-2</v>
      </c>
      <c r="K622" s="1">
        <v>4.67597048444017E-2</v>
      </c>
      <c r="L622" t="s">
        <v>9</v>
      </c>
      <c r="M622" t="s">
        <v>9</v>
      </c>
      <c r="N622" t="s">
        <v>357</v>
      </c>
    </row>
    <row r="623" spans="1:14" x14ac:dyDescent="0.25">
      <c r="A623" t="s">
        <v>11</v>
      </c>
      <c r="B623" t="s">
        <v>75</v>
      </c>
      <c r="C623" t="s">
        <v>76</v>
      </c>
      <c r="D623" t="s">
        <v>289</v>
      </c>
      <c r="E623" t="s">
        <v>242</v>
      </c>
      <c r="F623" t="s">
        <v>237</v>
      </c>
      <c r="G623" t="s">
        <v>9</v>
      </c>
      <c r="H623" s="1">
        <v>320</v>
      </c>
      <c r="I623" s="1">
        <v>320</v>
      </c>
      <c r="J623" s="1">
        <v>2.5304444092993799E-2</v>
      </c>
      <c r="K623" s="1">
        <v>2.5304444092993799E-2</v>
      </c>
      <c r="L623" t="s">
        <v>9</v>
      </c>
      <c r="M623" t="s">
        <v>9</v>
      </c>
      <c r="N623" t="s">
        <v>357</v>
      </c>
    </row>
    <row r="624" spans="1:14" x14ac:dyDescent="0.25">
      <c r="A624" t="s">
        <v>11</v>
      </c>
      <c r="B624" t="s">
        <v>75</v>
      </c>
      <c r="C624" t="s">
        <v>76</v>
      </c>
      <c r="D624" t="s">
        <v>289</v>
      </c>
      <c r="E624" t="s">
        <v>242</v>
      </c>
      <c r="F624" t="s">
        <v>238</v>
      </c>
      <c r="G624" t="s">
        <v>9</v>
      </c>
      <c r="H624" s="1">
        <v>90</v>
      </c>
      <c r="I624" s="1">
        <v>90</v>
      </c>
      <c r="J624" s="1">
        <v>7.1168749011545204E-3</v>
      </c>
      <c r="K624" s="1">
        <v>7.1168749011545204E-3</v>
      </c>
      <c r="L624" t="s">
        <v>9</v>
      </c>
      <c r="M624" t="s">
        <v>9</v>
      </c>
      <c r="N624" t="s">
        <v>357</v>
      </c>
    </row>
    <row r="625" spans="1:14" x14ac:dyDescent="0.25">
      <c r="A625" t="s">
        <v>11</v>
      </c>
      <c r="B625" t="s">
        <v>75</v>
      </c>
      <c r="C625" t="s">
        <v>76</v>
      </c>
      <c r="D625" t="s">
        <v>289</v>
      </c>
      <c r="E625" t="s">
        <v>172</v>
      </c>
      <c r="F625" t="s">
        <v>9</v>
      </c>
      <c r="G625" t="s">
        <v>9</v>
      </c>
      <c r="H625" s="1" t="s">
        <v>9</v>
      </c>
      <c r="I625" s="1" t="s">
        <v>9</v>
      </c>
      <c r="J625" s="1" t="s">
        <v>9</v>
      </c>
      <c r="K625" s="1" t="s">
        <v>9</v>
      </c>
      <c r="L625">
        <v>8.39283</v>
      </c>
      <c r="M625">
        <v>8</v>
      </c>
      <c r="N625" t="s">
        <v>357</v>
      </c>
    </row>
    <row r="626" spans="1:14" x14ac:dyDescent="0.25">
      <c r="A626" t="s">
        <v>11</v>
      </c>
      <c r="B626" t="s">
        <v>75</v>
      </c>
      <c r="C626" t="s">
        <v>76</v>
      </c>
      <c r="D626" t="s">
        <v>289</v>
      </c>
      <c r="E626" t="s">
        <v>165</v>
      </c>
      <c r="F626" t="s">
        <v>9</v>
      </c>
      <c r="G626" t="s">
        <v>9</v>
      </c>
      <c r="H626" s="1" t="s">
        <v>9</v>
      </c>
      <c r="I626" s="1" t="s">
        <v>9</v>
      </c>
      <c r="J626" s="1" t="s">
        <v>9</v>
      </c>
      <c r="K626" s="1" t="s">
        <v>9</v>
      </c>
      <c r="L626">
        <v>28.939589999999999</v>
      </c>
      <c r="M626">
        <v>29</v>
      </c>
      <c r="N626" t="s">
        <v>357</v>
      </c>
    </row>
    <row r="627" spans="1:14" x14ac:dyDescent="0.25">
      <c r="A627" t="s">
        <v>11</v>
      </c>
      <c r="B627" t="s">
        <v>75</v>
      </c>
      <c r="C627" t="s">
        <v>76</v>
      </c>
      <c r="D627" t="s">
        <v>289</v>
      </c>
      <c r="E627" t="s">
        <v>257</v>
      </c>
      <c r="F627" t="s">
        <v>228</v>
      </c>
      <c r="G627" t="s">
        <v>9</v>
      </c>
      <c r="H627" s="1">
        <v>420</v>
      </c>
      <c r="I627" s="1">
        <v>420</v>
      </c>
      <c r="J627" s="1">
        <v>3.36862367661213E-2</v>
      </c>
      <c r="K627" s="1">
        <v>3.36862367661213E-2</v>
      </c>
      <c r="L627" t="s">
        <v>9</v>
      </c>
      <c r="M627" t="s">
        <v>9</v>
      </c>
      <c r="N627" t="s">
        <v>357</v>
      </c>
    </row>
    <row r="628" spans="1:14" x14ac:dyDescent="0.25">
      <c r="A628" t="s">
        <v>11</v>
      </c>
      <c r="B628" t="s">
        <v>75</v>
      </c>
      <c r="C628" t="s">
        <v>76</v>
      </c>
      <c r="D628" t="s">
        <v>289</v>
      </c>
      <c r="E628" t="s">
        <v>168</v>
      </c>
      <c r="F628" t="s">
        <v>248</v>
      </c>
      <c r="G628" t="s">
        <v>9</v>
      </c>
      <c r="H628" s="1">
        <v>-1</v>
      </c>
      <c r="I628" s="1">
        <v>0</v>
      </c>
      <c r="J628" s="1">
        <v>-0.01</v>
      </c>
      <c r="K628" s="1">
        <v>0</v>
      </c>
      <c r="L628" t="s">
        <v>9</v>
      </c>
      <c r="M628" t="s">
        <v>9</v>
      </c>
      <c r="N628" t="s">
        <v>357</v>
      </c>
    </row>
    <row r="629" spans="1:14" x14ac:dyDescent="0.25">
      <c r="A629" t="s">
        <v>11</v>
      </c>
      <c r="B629" t="s">
        <v>75</v>
      </c>
      <c r="C629" t="s">
        <v>76</v>
      </c>
      <c r="D629" t="s">
        <v>289</v>
      </c>
      <c r="E629" t="s">
        <v>168</v>
      </c>
      <c r="F629" t="s">
        <v>272</v>
      </c>
      <c r="G629" t="s">
        <v>9</v>
      </c>
      <c r="H629" s="1">
        <v>925</v>
      </c>
      <c r="I629" s="1">
        <v>925</v>
      </c>
      <c r="J629" s="1">
        <v>7.3822825219473295E-2</v>
      </c>
      <c r="K629" s="1">
        <v>7.3822825219473295E-2</v>
      </c>
      <c r="L629" t="s">
        <v>9</v>
      </c>
      <c r="M629" t="s">
        <v>9</v>
      </c>
      <c r="N629" t="s">
        <v>357</v>
      </c>
    </row>
    <row r="630" spans="1:14" x14ac:dyDescent="0.25">
      <c r="A630" t="s">
        <v>11</v>
      </c>
      <c r="B630" t="s">
        <v>75</v>
      </c>
      <c r="C630" t="s">
        <v>76</v>
      </c>
      <c r="D630" t="s">
        <v>289</v>
      </c>
      <c r="E630" t="s">
        <v>168</v>
      </c>
      <c r="F630" t="s">
        <v>274</v>
      </c>
      <c r="G630" t="s">
        <v>9</v>
      </c>
      <c r="H630" s="1">
        <v>1150</v>
      </c>
      <c r="I630" s="1">
        <v>1150</v>
      </c>
      <c r="J630" s="1">
        <v>9.1859537110933795E-2</v>
      </c>
      <c r="K630" s="1">
        <v>9.1859537110933795E-2</v>
      </c>
      <c r="L630" t="s">
        <v>9</v>
      </c>
      <c r="M630" t="s">
        <v>9</v>
      </c>
      <c r="N630" t="s">
        <v>357</v>
      </c>
    </row>
    <row r="631" spans="1:14" x14ac:dyDescent="0.25">
      <c r="A631" t="s">
        <v>11</v>
      </c>
      <c r="B631" t="s">
        <v>75</v>
      </c>
      <c r="C631" t="s">
        <v>76</v>
      </c>
      <c r="D631" t="s">
        <v>289</v>
      </c>
      <c r="E631" t="s">
        <v>168</v>
      </c>
      <c r="F631" t="s">
        <v>271</v>
      </c>
      <c r="G631" t="s">
        <v>9</v>
      </c>
      <c r="H631" s="1">
        <v>6960</v>
      </c>
      <c r="I631" s="1">
        <v>6960</v>
      </c>
      <c r="J631" s="1">
        <v>0.55546687948922602</v>
      </c>
      <c r="K631" s="1">
        <v>0.55546687948922602</v>
      </c>
      <c r="L631" t="s">
        <v>9</v>
      </c>
      <c r="M631" t="s">
        <v>9</v>
      </c>
      <c r="N631" t="s">
        <v>357</v>
      </c>
    </row>
    <row r="632" spans="1:14" x14ac:dyDescent="0.25">
      <c r="A632" t="s">
        <v>11</v>
      </c>
      <c r="B632" t="s">
        <v>75</v>
      </c>
      <c r="C632" t="s">
        <v>76</v>
      </c>
      <c r="D632" t="s">
        <v>289</v>
      </c>
      <c r="E632" t="s">
        <v>353</v>
      </c>
      <c r="F632" t="s">
        <v>16</v>
      </c>
      <c r="G632" t="s">
        <v>9</v>
      </c>
      <c r="H632" s="1">
        <v>280</v>
      </c>
      <c r="I632" s="1">
        <v>280</v>
      </c>
      <c r="J632" s="1">
        <v>2.2480867346938799E-2</v>
      </c>
      <c r="K632" s="1">
        <v>2.2480867346938799E-2</v>
      </c>
      <c r="L632" t="s">
        <v>9</v>
      </c>
      <c r="M632" t="s">
        <v>9</v>
      </c>
      <c r="N632" t="s">
        <v>357</v>
      </c>
    </row>
    <row r="633" spans="1:14" x14ac:dyDescent="0.25">
      <c r="A633" t="s">
        <v>11</v>
      </c>
      <c r="B633" t="s">
        <v>75</v>
      </c>
      <c r="C633" t="s">
        <v>76</v>
      </c>
      <c r="D633" t="s">
        <v>289</v>
      </c>
      <c r="E633" t="s">
        <v>168</v>
      </c>
      <c r="F633" t="s">
        <v>273</v>
      </c>
      <c r="G633" t="s">
        <v>9</v>
      </c>
      <c r="H633" s="1">
        <v>3490</v>
      </c>
      <c r="I633" s="1">
        <v>3490</v>
      </c>
      <c r="J633" s="1">
        <v>0.27861133280127698</v>
      </c>
      <c r="K633" s="1">
        <v>0.27861133280127698</v>
      </c>
      <c r="L633" t="s">
        <v>9</v>
      </c>
      <c r="M633" t="s">
        <v>9</v>
      </c>
      <c r="N633" t="s">
        <v>357</v>
      </c>
    </row>
    <row r="634" spans="1:14" x14ac:dyDescent="0.25">
      <c r="A634" t="s">
        <v>11</v>
      </c>
      <c r="B634" t="s">
        <v>75</v>
      </c>
      <c r="C634" t="s">
        <v>76</v>
      </c>
      <c r="D634" t="s">
        <v>289</v>
      </c>
      <c r="E634" t="s">
        <v>242</v>
      </c>
      <c r="F634" t="s">
        <v>234</v>
      </c>
      <c r="G634" t="s">
        <v>9</v>
      </c>
      <c r="H634" s="1">
        <v>2625</v>
      </c>
      <c r="I634" s="1">
        <v>2625</v>
      </c>
      <c r="J634" s="1">
        <v>0.20765459433813099</v>
      </c>
      <c r="K634" s="1">
        <v>0.20765459433813099</v>
      </c>
      <c r="L634" t="s">
        <v>9</v>
      </c>
      <c r="M634" t="s">
        <v>9</v>
      </c>
      <c r="N634" t="s">
        <v>357</v>
      </c>
    </row>
    <row r="635" spans="1:14" x14ac:dyDescent="0.25">
      <c r="A635" t="s">
        <v>11</v>
      </c>
      <c r="B635" t="s">
        <v>75</v>
      </c>
      <c r="C635" t="s">
        <v>76</v>
      </c>
      <c r="D635" t="s">
        <v>289</v>
      </c>
      <c r="E635" t="s">
        <v>353</v>
      </c>
      <c r="F635" t="s">
        <v>228</v>
      </c>
      <c r="G635" t="s">
        <v>9</v>
      </c>
      <c r="H635" s="1">
        <v>4070</v>
      </c>
      <c r="I635" s="1">
        <v>4070</v>
      </c>
      <c r="J635" s="1">
        <v>0.32437818877551</v>
      </c>
      <c r="K635" s="1">
        <v>0.32437818877551</v>
      </c>
      <c r="L635" t="s">
        <v>9</v>
      </c>
      <c r="M635" t="s">
        <v>9</v>
      </c>
      <c r="N635" t="s">
        <v>357</v>
      </c>
    </row>
    <row r="636" spans="1:14" x14ac:dyDescent="0.25">
      <c r="A636" t="s">
        <v>11</v>
      </c>
      <c r="B636" t="s">
        <v>75</v>
      </c>
      <c r="C636" t="s">
        <v>76</v>
      </c>
      <c r="D636" t="s">
        <v>289</v>
      </c>
      <c r="E636" t="s">
        <v>242</v>
      </c>
      <c r="F636" t="s">
        <v>248</v>
      </c>
      <c r="G636" t="s">
        <v>9</v>
      </c>
      <c r="H636" s="1">
        <v>6785</v>
      </c>
      <c r="I636" s="1">
        <v>6785</v>
      </c>
      <c r="J636" s="1">
        <v>0.53653329115925996</v>
      </c>
      <c r="K636" s="1">
        <v>0.53653329115925996</v>
      </c>
      <c r="L636" t="s">
        <v>9</v>
      </c>
      <c r="M636" t="s">
        <v>9</v>
      </c>
      <c r="N636" t="s">
        <v>357</v>
      </c>
    </row>
    <row r="637" spans="1:14" x14ac:dyDescent="0.25">
      <c r="A637" t="s">
        <v>11</v>
      </c>
      <c r="B637" t="s">
        <v>75</v>
      </c>
      <c r="C637" t="s">
        <v>76</v>
      </c>
      <c r="D637" t="s">
        <v>289</v>
      </c>
      <c r="E637" t="s">
        <v>229</v>
      </c>
      <c r="F637" t="s">
        <v>248</v>
      </c>
      <c r="G637" t="s">
        <v>9</v>
      </c>
      <c r="H637" s="1">
        <v>2995</v>
      </c>
      <c r="I637" s="1">
        <v>2995</v>
      </c>
      <c r="J637" s="1">
        <v>0.23900023955921099</v>
      </c>
      <c r="K637" s="1">
        <v>0.23900023955921099</v>
      </c>
      <c r="L637" t="s">
        <v>9</v>
      </c>
      <c r="M637" t="s">
        <v>9</v>
      </c>
      <c r="N637" t="s">
        <v>357</v>
      </c>
    </row>
    <row r="638" spans="1:14" x14ac:dyDescent="0.25">
      <c r="A638" t="s">
        <v>11</v>
      </c>
      <c r="B638" t="s">
        <v>75</v>
      </c>
      <c r="C638" t="s">
        <v>76</v>
      </c>
      <c r="D638" t="s">
        <v>289</v>
      </c>
      <c r="E638" t="s">
        <v>257</v>
      </c>
      <c r="F638" t="s">
        <v>260</v>
      </c>
      <c r="G638" t="s">
        <v>9</v>
      </c>
      <c r="H638" s="1">
        <v>3540</v>
      </c>
      <c r="I638" s="1">
        <v>3540</v>
      </c>
      <c r="J638" s="1">
        <v>0.283766442091755</v>
      </c>
      <c r="K638" s="1">
        <v>0.283766442091755</v>
      </c>
      <c r="L638" t="s">
        <v>9</v>
      </c>
      <c r="M638" t="s">
        <v>9</v>
      </c>
      <c r="N638" t="s">
        <v>357</v>
      </c>
    </row>
    <row r="639" spans="1:14" x14ac:dyDescent="0.25">
      <c r="A639" t="s">
        <v>11</v>
      </c>
      <c r="B639" t="s">
        <v>75</v>
      </c>
      <c r="C639" t="s">
        <v>76</v>
      </c>
      <c r="D639" t="s">
        <v>289</v>
      </c>
      <c r="E639" t="s">
        <v>257</v>
      </c>
      <c r="F639" t="s">
        <v>280</v>
      </c>
      <c r="G639" t="s">
        <v>9</v>
      </c>
      <c r="H639">
        <v>30</v>
      </c>
      <c r="I639">
        <v>30</v>
      </c>
      <c r="J639">
        <v>2.5665704202759102E-3</v>
      </c>
      <c r="K639">
        <v>2.5665704202759102E-3</v>
      </c>
      <c r="L639" s="1" t="s">
        <v>9</v>
      </c>
      <c r="M639" s="1" t="s">
        <v>9</v>
      </c>
      <c r="N639" t="s">
        <v>357</v>
      </c>
    </row>
    <row r="640" spans="1:14" x14ac:dyDescent="0.25">
      <c r="A640" t="s">
        <v>11</v>
      </c>
      <c r="B640" t="s">
        <v>75</v>
      </c>
      <c r="C640" t="s">
        <v>76</v>
      </c>
      <c r="D640" t="s">
        <v>289</v>
      </c>
      <c r="E640" t="s">
        <v>257</v>
      </c>
      <c r="F640" t="s">
        <v>262</v>
      </c>
      <c r="G640" t="s">
        <v>9</v>
      </c>
      <c r="H640">
        <v>365</v>
      </c>
      <c r="I640">
        <v>365</v>
      </c>
      <c r="J640">
        <v>2.92749438562721E-2</v>
      </c>
      <c r="K640">
        <v>2.92749438562721E-2</v>
      </c>
      <c r="L640" s="1" t="s">
        <v>9</v>
      </c>
      <c r="M640" s="1" t="s">
        <v>9</v>
      </c>
      <c r="N640" t="s">
        <v>357</v>
      </c>
    </row>
    <row r="641" spans="1:14" x14ac:dyDescent="0.25">
      <c r="A641" t="s">
        <v>11</v>
      </c>
      <c r="B641" t="s">
        <v>75</v>
      </c>
      <c r="C641" t="s">
        <v>76</v>
      </c>
      <c r="D641" t="s">
        <v>289</v>
      </c>
      <c r="E641" t="s">
        <v>166</v>
      </c>
      <c r="F641" t="s">
        <v>248</v>
      </c>
      <c r="G641" t="s">
        <v>9</v>
      </c>
      <c r="H641" s="1">
        <v>1900</v>
      </c>
      <c r="I641" s="1">
        <v>1900</v>
      </c>
      <c r="J641" s="1">
        <v>0.15154170982391801</v>
      </c>
      <c r="K641" s="1">
        <v>0.15154170982391801</v>
      </c>
      <c r="L641" t="s">
        <v>9</v>
      </c>
      <c r="M641" t="s">
        <v>9</v>
      </c>
      <c r="N641" t="s">
        <v>357</v>
      </c>
    </row>
    <row r="642" spans="1:14" x14ac:dyDescent="0.25">
      <c r="A642" t="s">
        <v>11</v>
      </c>
      <c r="B642" t="s">
        <v>75</v>
      </c>
      <c r="C642" t="s">
        <v>76</v>
      </c>
      <c r="D642" t="s">
        <v>289</v>
      </c>
      <c r="E642" t="s">
        <v>166</v>
      </c>
      <c r="F642" t="s">
        <v>167</v>
      </c>
      <c r="G642" t="s">
        <v>9</v>
      </c>
      <c r="H642" s="1">
        <v>240</v>
      </c>
      <c r="I642" s="1">
        <v>240</v>
      </c>
      <c r="J642" s="1">
        <v>1.9201657238467101E-2</v>
      </c>
      <c r="K642" s="1">
        <v>1.9201657238467101E-2</v>
      </c>
      <c r="L642" t="s">
        <v>9</v>
      </c>
      <c r="M642" t="s">
        <v>9</v>
      </c>
      <c r="N642" t="s">
        <v>357</v>
      </c>
    </row>
    <row r="643" spans="1:14" x14ac:dyDescent="0.25">
      <c r="A643" t="s">
        <v>11</v>
      </c>
      <c r="B643" t="s">
        <v>75</v>
      </c>
      <c r="C643" t="s">
        <v>76</v>
      </c>
      <c r="D643" t="s">
        <v>289</v>
      </c>
      <c r="E643" t="s">
        <v>166</v>
      </c>
      <c r="F643" t="s">
        <v>254</v>
      </c>
      <c r="G643" t="s">
        <v>9</v>
      </c>
      <c r="H643" s="1">
        <v>510</v>
      </c>
      <c r="I643" s="1">
        <v>510</v>
      </c>
      <c r="J643" s="1">
        <v>4.0554537487052802E-2</v>
      </c>
      <c r="K643" s="1">
        <v>4.0554537487052802E-2</v>
      </c>
      <c r="L643" t="s">
        <v>9</v>
      </c>
      <c r="M643" t="s">
        <v>9</v>
      </c>
      <c r="N643" t="s">
        <v>357</v>
      </c>
    </row>
    <row r="644" spans="1:14" x14ac:dyDescent="0.25">
      <c r="A644" t="s">
        <v>11</v>
      </c>
      <c r="B644" t="s">
        <v>75</v>
      </c>
      <c r="C644" t="s">
        <v>76</v>
      </c>
      <c r="D644" t="s">
        <v>289</v>
      </c>
      <c r="E644" t="s">
        <v>166</v>
      </c>
      <c r="F644" t="s">
        <v>169</v>
      </c>
      <c r="G644" t="s">
        <v>9</v>
      </c>
      <c r="H644" s="1">
        <v>8340</v>
      </c>
      <c r="I644" s="1">
        <v>8340</v>
      </c>
      <c r="J644" s="1">
        <v>0.66440921042148005</v>
      </c>
      <c r="K644" s="1">
        <v>0.66440921042148005</v>
      </c>
      <c r="L644" t="s">
        <v>9</v>
      </c>
      <c r="M644" t="s">
        <v>9</v>
      </c>
      <c r="N644" t="s">
        <v>357</v>
      </c>
    </row>
    <row r="645" spans="1:14" x14ac:dyDescent="0.25">
      <c r="A645" t="s">
        <v>11</v>
      </c>
      <c r="B645" t="s">
        <v>75</v>
      </c>
      <c r="C645" t="s">
        <v>76</v>
      </c>
      <c r="D645" t="s">
        <v>289</v>
      </c>
      <c r="E645" t="s">
        <v>10</v>
      </c>
      <c r="F645" t="s">
        <v>184</v>
      </c>
      <c r="G645" t="s">
        <v>9</v>
      </c>
      <c r="H645" s="1">
        <v>32</v>
      </c>
      <c r="I645" s="1" t="s">
        <v>9</v>
      </c>
      <c r="J645" s="1" t="s">
        <v>9</v>
      </c>
      <c r="K645" s="1" t="s">
        <v>9</v>
      </c>
      <c r="L645" t="s">
        <v>9</v>
      </c>
      <c r="M645" t="s">
        <v>9</v>
      </c>
      <c r="N645" t="s">
        <v>357</v>
      </c>
    </row>
    <row r="646" spans="1:14" x14ac:dyDescent="0.25">
      <c r="A646" t="s">
        <v>11</v>
      </c>
      <c r="B646" t="s">
        <v>75</v>
      </c>
      <c r="C646" t="s">
        <v>76</v>
      </c>
      <c r="D646" t="s">
        <v>289</v>
      </c>
      <c r="E646" t="s">
        <v>166</v>
      </c>
      <c r="F646" t="s">
        <v>171</v>
      </c>
      <c r="G646" t="s">
        <v>9</v>
      </c>
      <c r="H646" s="1">
        <v>115</v>
      </c>
      <c r="I646" s="1">
        <v>115</v>
      </c>
      <c r="J646" s="1">
        <v>9.00326667197833E-3</v>
      </c>
      <c r="K646" s="1">
        <v>9.00326667197833E-3</v>
      </c>
      <c r="L646" t="s">
        <v>9</v>
      </c>
      <c r="M646" t="s">
        <v>9</v>
      </c>
      <c r="N646" t="s">
        <v>357</v>
      </c>
    </row>
    <row r="647" spans="1:14" x14ac:dyDescent="0.25">
      <c r="A647" t="s">
        <v>11</v>
      </c>
      <c r="B647" t="s">
        <v>75</v>
      </c>
      <c r="C647" t="s">
        <v>76</v>
      </c>
      <c r="D647" t="s">
        <v>289</v>
      </c>
      <c r="E647" t="s">
        <v>353</v>
      </c>
      <c r="F647" t="s">
        <v>13</v>
      </c>
      <c r="G647" t="s">
        <v>9</v>
      </c>
      <c r="H647" s="1">
        <v>1860</v>
      </c>
      <c r="I647" s="1">
        <v>1860</v>
      </c>
      <c r="J647" s="1">
        <v>0.14811862244898</v>
      </c>
      <c r="K647" s="1">
        <v>0.14811862244898</v>
      </c>
      <c r="L647" t="s">
        <v>9</v>
      </c>
      <c r="M647" t="s">
        <v>9</v>
      </c>
      <c r="N647" t="s">
        <v>357</v>
      </c>
    </row>
    <row r="648" spans="1:14" x14ac:dyDescent="0.25">
      <c r="A648" t="s">
        <v>11</v>
      </c>
      <c r="B648" t="s">
        <v>75</v>
      </c>
      <c r="C648" t="s">
        <v>76</v>
      </c>
      <c r="D648" t="s">
        <v>289</v>
      </c>
      <c r="E648" t="s">
        <v>353</v>
      </c>
      <c r="F648" t="s">
        <v>14</v>
      </c>
      <c r="G648" t="s">
        <v>9</v>
      </c>
      <c r="H648" s="1">
        <v>3880</v>
      </c>
      <c r="I648" s="1">
        <v>3880</v>
      </c>
      <c r="J648" s="1">
        <v>0.30939094387755101</v>
      </c>
      <c r="K648" s="1">
        <v>0.30939094387755101</v>
      </c>
      <c r="L648" t="s">
        <v>9</v>
      </c>
      <c r="M648" t="s">
        <v>9</v>
      </c>
      <c r="N648" t="s">
        <v>357</v>
      </c>
    </row>
    <row r="649" spans="1:14" x14ac:dyDescent="0.25">
      <c r="A649" t="s">
        <v>11</v>
      </c>
      <c r="B649" t="s">
        <v>75</v>
      </c>
      <c r="C649" t="s">
        <v>76</v>
      </c>
      <c r="D649" t="s">
        <v>289</v>
      </c>
      <c r="E649" t="s">
        <v>166</v>
      </c>
      <c r="F649" t="s">
        <v>253</v>
      </c>
      <c r="G649" t="s">
        <v>9</v>
      </c>
      <c r="H649" s="1">
        <v>395</v>
      </c>
      <c r="I649" s="1">
        <v>395</v>
      </c>
      <c r="J649" s="1">
        <v>3.1391920962473098E-2</v>
      </c>
      <c r="K649" s="1">
        <v>3.1391920962473098E-2</v>
      </c>
      <c r="L649" t="s">
        <v>9</v>
      </c>
      <c r="M649" t="s">
        <v>9</v>
      </c>
      <c r="N649" t="s">
        <v>357</v>
      </c>
    </row>
    <row r="650" spans="1:14" x14ac:dyDescent="0.25">
      <c r="A650" t="s">
        <v>11</v>
      </c>
      <c r="B650" t="s">
        <v>75</v>
      </c>
      <c r="C650" t="s">
        <v>76</v>
      </c>
      <c r="D650" t="s">
        <v>289</v>
      </c>
      <c r="E650" t="s">
        <v>229</v>
      </c>
      <c r="F650" t="s">
        <v>231</v>
      </c>
      <c r="G650" t="s">
        <v>9</v>
      </c>
      <c r="H650" s="1">
        <v>7620</v>
      </c>
      <c r="I650" s="1">
        <v>7620</v>
      </c>
      <c r="J650" s="1">
        <v>0.60864010221192999</v>
      </c>
      <c r="K650" s="1">
        <v>0.60864010221192999</v>
      </c>
      <c r="L650" t="s">
        <v>9</v>
      </c>
      <c r="M650" t="s">
        <v>9</v>
      </c>
      <c r="N650" t="s">
        <v>357</v>
      </c>
    </row>
    <row r="651" spans="1:14" x14ac:dyDescent="0.25">
      <c r="A651" t="s">
        <v>11</v>
      </c>
      <c r="B651" t="s">
        <v>75</v>
      </c>
      <c r="C651" t="s">
        <v>76</v>
      </c>
      <c r="D651" t="s">
        <v>289</v>
      </c>
      <c r="E651" t="s">
        <v>229</v>
      </c>
      <c r="F651" t="s">
        <v>230</v>
      </c>
      <c r="G651" t="s">
        <v>9</v>
      </c>
      <c r="H651" s="1">
        <v>1690</v>
      </c>
      <c r="I651" s="1">
        <v>1690</v>
      </c>
      <c r="J651" s="1">
        <v>0.13487183582208701</v>
      </c>
      <c r="K651" s="1">
        <v>0.13487183582208701</v>
      </c>
      <c r="L651" t="s">
        <v>9</v>
      </c>
      <c r="M651" t="s">
        <v>9</v>
      </c>
      <c r="N651" t="s">
        <v>357</v>
      </c>
    </row>
    <row r="652" spans="1:14" x14ac:dyDescent="0.25">
      <c r="A652" t="s">
        <v>11</v>
      </c>
      <c r="B652" t="s">
        <v>75</v>
      </c>
      <c r="C652" t="s">
        <v>76</v>
      </c>
      <c r="D652" t="s">
        <v>289</v>
      </c>
      <c r="E652" t="s">
        <v>232</v>
      </c>
      <c r="F652" t="s">
        <v>9</v>
      </c>
      <c r="G652" t="s">
        <v>9</v>
      </c>
      <c r="H652" s="1">
        <v>12465</v>
      </c>
      <c r="I652" s="1">
        <v>12465</v>
      </c>
      <c r="J652" s="1">
        <v>1</v>
      </c>
      <c r="K652" s="1">
        <v>1</v>
      </c>
      <c r="L652" t="s">
        <v>9</v>
      </c>
      <c r="M652" t="s">
        <v>9</v>
      </c>
      <c r="N652" t="s">
        <v>357</v>
      </c>
    </row>
    <row r="653" spans="1:14" x14ac:dyDescent="0.25">
      <c r="A653" t="s">
        <v>11</v>
      </c>
      <c r="B653" t="s">
        <v>75</v>
      </c>
      <c r="C653" t="s">
        <v>76</v>
      </c>
      <c r="D653" t="s">
        <v>289</v>
      </c>
      <c r="E653" t="s">
        <v>229</v>
      </c>
      <c r="F653" t="s">
        <v>217</v>
      </c>
      <c r="G653" t="s">
        <v>9</v>
      </c>
      <c r="H653" s="1">
        <v>220</v>
      </c>
      <c r="I653" s="1">
        <v>220</v>
      </c>
      <c r="J653" s="1">
        <v>1.7487822406771499E-2</v>
      </c>
      <c r="K653" s="1">
        <v>1.7487822406771499E-2</v>
      </c>
      <c r="L653" t="s">
        <v>9</v>
      </c>
      <c r="M653" t="s">
        <v>9</v>
      </c>
      <c r="N653" t="s">
        <v>357</v>
      </c>
    </row>
    <row r="654" spans="1:14" x14ac:dyDescent="0.25">
      <c r="A654" t="s">
        <v>11</v>
      </c>
      <c r="B654" t="s">
        <v>75</v>
      </c>
      <c r="C654" t="s">
        <v>76</v>
      </c>
      <c r="D654" t="s">
        <v>289</v>
      </c>
      <c r="E654" t="s">
        <v>242</v>
      </c>
      <c r="F654" t="s">
        <v>236</v>
      </c>
      <c r="G654" t="s">
        <v>9</v>
      </c>
      <c r="H654" s="1">
        <v>90</v>
      </c>
      <c r="I654" s="1">
        <v>90</v>
      </c>
      <c r="J654" s="1">
        <v>7.03779851336391E-3</v>
      </c>
      <c r="K654" s="1">
        <v>7.03779851336391E-3</v>
      </c>
      <c r="L654" t="s">
        <v>9</v>
      </c>
      <c r="M654" t="s">
        <v>9</v>
      </c>
      <c r="N654" t="s">
        <v>357</v>
      </c>
    </row>
    <row r="655" spans="1:14" x14ac:dyDescent="0.25">
      <c r="A655" t="s">
        <v>11</v>
      </c>
      <c r="B655" t="s">
        <v>75</v>
      </c>
      <c r="C655" t="s">
        <v>76</v>
      </c>
      <c r="D655" t="s">
        <v>289</v>
      </c>
      <c r="E655" t="s">
        <v>180</v>
      </c>
      <c r="F655" t="s">
        <v>219</v>
      </c>
      <c r="G655" t="s">
        <v>216</v>
      </c>
      <c r="H655" s="1">
        <v>935</v>
      </c>
      <c r="I655" s="1">
        <v>935</v>
      </c>
      <c r="J655" s="1">
        <v>7.4502914637067805E-2</v>
      </c>
      <c r="K655" s="1">
        <v>7.4502914637067805E-2</v>
      </c>
      <c r="L655" t="s">
        <v>9</v>
      </c>
      <c r="M655" t="s">
        <v>9</v>
      </c>
      <c r="N655" t="s">
        <v>357</v>
      </c>
    </row>
    <row r="656" spans="1:14" x14ac:dyDescent="0.25">
      <c r="A656" t="s">
        <v>11</v>
      </c>
      <c r="B656" t="s">
        <v>75</v>
      </c>
      <c r="C656" t="s">
        <v>76</v>
      </c>
      <c r="D656" t="s">
        <v>289</v>
      </c>
      <c r="E656" t="s">
        <v>242</v>
      </c>
      <c r="F656" t="s">
        <v>235</v>
      </c>
      <c r="G656" t="s">
        <v>9</v>
      </c>
      <c r="H656" s="1">
        <v>795</v>
      </c>
      <c r="I656" s="1">
        <v>795</v>
      </c>
      <c r="J656" s="1">
        <v>6.3023881069112803E-2</v>
      </c>
      <c r="K656" s="1">
        <v>6.3023881069112803E-2</v>
      </c>
      <c r="L656" t="s">
        <v>9</v>
      </c>
      <c r="M656" t="s">
        <v>9</v>
      </c>
      <c r="N656" t="s">
        <v>357</v>
      </c>
    </row>
    <row r="657" spans="1:14" x14ac:dyDescent="0.25">
      <c r="A657" t="s">
        <v>11</v>
      </c>
      <c r="B657" t="s">
        <v>75</v>
      </c>
      <c r="C657" t="s">
        <v>76</v>
      </c>
      <c r="D657" t="s">
        <v>289</v>
      </c>
      <c r="E657" t="s">
        <v>242</v>
      </c>
      <c r="F657" t="s">
        <v>239</v>
      </c>
      <c r="G657" t="s">
        <v>9</v>
      </c>
      <c r="H657" s="1">
        <v>1940</v>
      </c>
      <c r="I657" s="1">
        <v>1940</v>
      </c>
      <c r="J657" s="1">
        <v>0.153329115925985</v>
      </c>
      <c r="K657" s="1">
        <v>0.153329115925985</v>
      </c>
      <c r="L657" t="s">
        <v>9</v>
      </c>
      <c r="M657" t="s">
        <v>9</v>
      </c>
      <c r="N657" t="s">
        <v>357</v>
      </c>
    </row>
    <row r="658" spans="1:14" x14ac:dyDescent="0.25">
      <c r="A658" t="s">
        <v>11</v>
      </c>
      <c r="B658" t="s">
        <v>75</v>
      </c>
      <c r="C658" t="s">
        <v>76</v>
      </c>
      <c r="D658" t="s">
        <v>289</v>
      </c>
      <c r="E658" t="s">
        <v>257</v>
      </c>
      <c r="F658" t="s">
        <v>259</v>
      </c>
      <c r="G658" t="s">
        <v>9</v>
      </c>
      <c r="H658" s="1">
        <v>3635</v>
      </c>
      <c r="I658" s="1">
        <v>3635</v>
      </c>
      <c r="J658" s="1">
        <v>0.291385948026949</v>
      </c>
      <c r="K658" s="1">
        <v>0.291385948026949</v>
      </c>
      <c r="L658" t="s">
        <v>9</v>
      </c>
      <c r="M658" t="s">
        <v>9</v>
      </c>
      <c r="N658" t="s">
        <v>357</v>
      </c>
    </row>
    <row r="659" spans="1:14" x14ac:dyDescent="0.25">
      <c r="A659" t="s">
        <v>11</v>
      </c>
      <c r="B659" t="s">
        <v>75</v>
      </c>
      <c r="C659" t="s">
        <v>76</v>
      </c>
      <c r="D659" t="s">
        <v>289</v>
      </c>
      <c r="E659" t="s">
        <v>180</v>
      </c>
      <c r="F659" t="s">
        <v>228</v>
      </c>
      <c r="G659" t="s">
        <v>228</v>
      </c>
      <c r="H659" s="1">
        <v>4350</v>
      </c>
      <c r="I659" s="1">
        <v>4350</v>
      </c>
      <c r="J659" s="1">
        <v>0.347520562165615</v>
      </c>
      <c r="K659" s="1">
        <v>0.347520562165615</v>
      </c>
      <c r="L659" t="s">
        <v>9</v>
      </c>
      <c r="M659" t="s">
        <v>9</v>
      </c>
      <c r="N659" t="s">
        <v>357</v>
      </c>
    </row>
    <row r="660" spans="1:14" x14ac:dyDescent="0.25">
      <c r="A660" t="s">
        <v>11</v>
      </c>
      <c r="B660" t="s">
        <v>75</v>
      </c>
      <c r="C660" t="s">
        <v>76</v>
      </c>
      <c r="D660" t="s">
        <v>289</v>
      </c>
      <c r="E660" t="s">
        <v>353</v>
      </c>
      <c r="F660" t="s">
        <v>15</v>
      </c>
      <c r="G660" t="s">
        <v>9</v>
      </c>
      <c r="H660" s="1">
        <v>2455</v>
      </c>
      <c r="I660" s="1">
        <v>2455</v>
      </c>
      <c r="J660" s="1">
        <v>0.19563137755102</v>
      </c>
      <c r="K660" s="1">
        <v>0.19563137755102</v>
      </c>
      <c r="L660" t="s">
        <v>9</v>
      </c>
      <c r="M660" t="s">
        <v>9</v>
      </c>
      <c r="N660" t="s">
        <v>357</v>
      </c>
    </row>
    <row r="661" spans="1:14" x14ac:dyDescent="0.25">
      <c r="A661" t="s">
        <v>11</v>
      </c>
      <c r="B661" t="s">
        <v>75</v>
      </c>
      <c r="C661" t="s">
        <v>76</v>
      </c>
      <c r="D661" t="s">
        <v>289</v>
      </c>
      <c r="E661" t="s">
        <v>257</v>
      </c>
      <c r="F661" t="s">
        <v>261</v>
      </c>
      <c r="G661" t="s">
        <v>9</v>
      </c>
      <c r="H661" s="1">
        <v>1685</v>
      </c>
      <c r="I661" s="1">
        <v>1685</v>
      </c>
      <c r="J661" s="1">
        <v>0.13522617901828701</v>
      </c>
      <c r="K661" s="1">
        <v>0.13522617901828701</v>
      </c>
      <c r="L661" t="s">
        <v>9</v>
      </c>
      <c r="M661" t="s">
        <v>9</v>
      </c>
      <c r="N661" t="s">
        <v>357</v>
      </c>
    </row>
    <row r="662" spans="1:14" x14ac:dyDescent="0.25">
      <c r="A662" t="s">
        <v>11</v>
      </c>
      <c r="B662" t="s">
        <v>77</v>
      </c>
      <c r="C662" t="s">
        <v>78</v>
      </c>
      <c r="D662" t="s">
        <v>290</v>
      </c>
      <c r="E662" t="s">
        <v>229</v>
      </c>
      <c r="F662" t="s">
        <v>231</v>
      </c>
      <c r="G662" t="s">
        <v>9</v>
      </c>
      <c r="H662" s="1">
        <v>4835</v>
      </c>
      <c r="I662" s="1">
        <v>4835</v>
      </c>
      <c r="J662" s="1">
        <v>0.58199975935507198</v>
      </c>
      <c r="K662" s="1">
        <v>0.58199975935507198</v>
      </c>
      <c r="L662" t="s">
        <v>9</v>
      </c>
      <c r="M662" t="s">
        <v>9</v>
      </c>
      <c r="N662" t="s">
        <v>357</v>
      </c>
    </row>
    <row r="663" spans="1:14" x14ac:dyDescent="0.25">
      <c r="A663" t="s">
        <v>11</v>
      </c>
      <c r="B663" t="s">
        <v>77</v>
      </c>
      <c r="C663" t="s">
        <v>78</v>
      </c>
      <c r="D663" t="s">
        <v>290</v>
      </c>
      <c r="E663" t="s">
        <v>166</v>
      </c>
      <c r="F663" t="s">
        <v>253</v>
      </c>
      <c r="G663" t="s">
        <v>9</v>
      </c>
      <c r="H663" s="1">
        <v>370</v>
      </c>
      <c r="I663" s="1">
        <v>370</v>
      </c>
      <c r="J663" s="1">
        <v>4.4819277108433697E-2</v>
      </c>
      <c r="K663" s="1">
        <v>4.4819277108433697E-2</v>
      </c>
      <c r="L663" t="s">
        <v>9</v>
      </c>
      <c r="M663" t="s">
        <v>9</v>
      </c>
      <c r="N663" t="s">
        <v>357</v>
      </c>
    </row>
    <row r="664" spans="1:14" x14ac:dyDescent="0.25">
      <c r="A664" t="s">
        <v>11</v>
      </c>
      <c r="B664" t="s">
        <v>77</v>
      </c>
      <c r="C664" t="s">
        <v>78</v>
      </c>
      <c r="D664" t="s">
        <v>290</v>
      </c>
      <c r="E664" t="s">
        <v>168</v>
      </c>
      <c r="F664" t="s">
        <v>272</v>
      </c>
      <c r="G664" t="s">
        <v>9</v>
      </c>
      <c r="H664" s="1">
        <v>1135</v>
      </c>
      <c r="I664" s="1">
        <v>1135</v>
      </c>
      <c r="J664" s="1">
        <v>0.13692845940402901</v>
      </c>
      <c r="K664" s="1">
        <v>0.13692845940402901</v>
      </c>
      <c r="L664" t="s">
        <v>9</v>
      </c>
      <c r="M664" t="s">
        <v>9</v>
      </c>
      <c r="N664" t="s">
        <v>357</v>
      </c>
    </row>
    <row r="665" spans="1:14" x14ac:dyDescent="0.25">
      <c r="A665" t="s">
        <v>11</v>
      </c>
      <c r="B665" t="s">
        <v>77</v>
      </c>
      <c r="C665" t="s">
        <v>78</v>
      </c>
      <c r="D665" t="s">
        <v>290</v>
      </c>
      <c r="E665" t="s">
        <v>180</v>
      </c>
      <c r="F665" t="s">
        <v>219</v>
      </c>
      <c r="G665" t="s">
        <v>216</v>
      </c>
      <c r="H665" s="1">
        <v>765</v>
      </c>
      <c r="I665" s="1">
        <v>765</v>
      </c>
      <c r="J665" s="1">
        <v>9.1972034715525605E-2</v>
      </c>
      <c r="K665" s="1">
        <v>9.1972034715525605E-2</v>
      </c>
      <c r="L665" t="s">
        <v>9</v>
      </c>
      <c r="M665" t="s">
        <v>9</v>
      </c>
      <c r="N665" t="s">
        <v>357</v>
      </c>
    </row>
    <row r="666" spans="1:14" x14ac:dyDescent="0.25">
      <c r="A666" t="s">
        <v>11</v>
      </c>
      <c r="B666" t="s">
        <v>77</v>
      </c>
      <c r="C666" t="s">
        <v>78</v>
      </c>
      <c r="D666" t="s">
        <v>290</v>
      </c>
      <c r="E666" t="s">
        <v>242</v>
      </c>
      <c r="F666" t="s">
        <v>239</v>
      </c>
      <c r="G666" t="s">
        <v>9</v>
      </c>
      <c r="H666" s="1">
        <v>2220</v>
      </c>
      <c r="I666" s="1">
        <v>2220</v>
      </c>
      <c r="J666" s="1">
        <v>0.267091959557053</v>
      </c>
      <c r="K666" s="1">
        <v>0.267091959557053</v>
      </c>
      <c r="L666" t="s">
        <v>9</v>
      </c>
      <c r="M666" t="s">
        <v>9</v>
      </c>
      <c r="N666" t="s">
        <v>357</v>
      </c>
    </row>
    <row r="667" spans="1:14" x14ac:dyDescent="0.25">
      <c r="A667" t="s">
        <v>11</v>
      </c>
      <c r="B667" t="s">
        <v>77</v>
      </c>
      <c r="C667" t="s">
        <v>78</v>
      </c>
      <c r="D667" t="s">
        <v>290</v>
      </c>
      <c r="E667" t="s">
        <v>166</v>
      </c>
      <c r="F667" t="s">
        <v>170</v>
      </c>
      <c r="G667" t="s">
        <v>9</v>
      </c>
      <c r="H667" s="1">
        <v>965</v>
      </c>
      <c r="I667" s="1">
        <v>965</v>
      </c>
      <c r="J667" s="1">
        <v>0.116385542168675</v>
      </c>
      <c r="K667" s="1">
        <v>0.116385542168675</v>
      </c>
      <c r="L667" t="s">
        <v>9</v>
      </c>
      <c r="M667" t="s">
        <v>9</v>
      </c>
      <c r="N667" t="s">
        <v>357</v>
      </c>
    </row>
    <row r="668" spans="1:14" x14ac:dyDescent="0.25">
      <c r="A668" t="s">
        <v>11</v>
      </c>
      <c r="B668" t="s">
        <v>77</v>
      </c>
      <c r="C668" t="s">
        <v>78</v>
      </c>
      <c r="D668" t="s">
        <v>290</v>
      </c>
      <c r="E668" t="s">
        <v>168</v>
      </c>
      <c r="F668" t="s">
        <v>274</v>
      </c>
      <c r="G668" t="s">
        <v>9</v>
      </c>
      <c r="H668" s="1">
        <v>1080</v>
      </c>
      <c r="I668" s="1">
        <v>1080</v>
      </c>
      <c r="J668" s="1">
        <v>0.130051875980215</v>
      </c>
      <c r="K668" s="1">
        <v>0.130051875980215</v>
      </c>
      <c r="L668" t="s">
        <v>9</v>
      </c>
      <c r="M668" t="s">
        <v>9</v>
      </c>
      <c r="N668" t="s">
        <v>357</v>
      </c>
    </row>
    <row r="669" spans="1:14" x14ac:dyDescent="0.25">
      <c r="A669" t="s">
        <v>11</v>
      </c>
      <c r="B669" t="s">
        <v>77</v>
      </c>
      <c r="C669" t="s">
        <v>78</v>
      </c>
      <c r="D669" t="s">
        <v>290</v>
      </c>
      <c r="E669" t="s">
        <v>242</v>
      </c>
      <c r="F669" t="s">
        <v>234</v>
      </c>
      <c r="G669" t="s">
        <v>9</v>
      </c>
      <c r="H669" s="1">
        <v>2030</v>
      </c>
      <c r="I669" s="1">
        <v>2030</v>
      </c>
      <c r="J669" s="1">
        <v>0.24434280211844001</v>
      </c>
      <c r="K669" s="1">
        <v>0.24434280211844001</v>
      </c>
      <c r="L669" t="s">
        <v>9</v>
      </c>
      <c r="M669" t="s">
        <v>9</v>
      </c>
      <c r="N669" t="s">
        <v>357</v>
      </c>
    </row>
    <row r="670" spans="1:14" x14ac:dyDescent="0.25">
      <c r="A670" t="s">
        <v>11</v>
      </c>
      <c r="B670" t="s">
        <v>77</v>
      </c>
      <c r="C670" t="s">
        <v>78</v>
      </c>
      <c r="D670" t="s">
        <v>290</v>
      </c>
      <c r="E670" t="s">
        <v>166</v>
      </c>
      <c r="F670" t="s">
        <v>248</v>
      </c>
      <c r="G670" t="s">
        <v>9</v>
      </c>
      <c r="H670" s="1">
        <v>445</v>
      </c>
      <c r="I670" s="1">
        <v>445</v>
      </c>
      <c r="J670" s="1">
        <v>5.3855421686747E-2</v>
      </c>
      <c r="K670" s="1">
        <v>5.3855421686747E-2</v>
      </c>
      <c r="L670" t="s">
        <v>9</v>
      </c>
      <c r="M670" t="s">
        <v>9</v>
      </c>
      <c r="N670" t="s">
        <v>357</v>
      </c>
    </row>
    <row r="671" spans="1:14" x14ac:dyDescent="0.25">
      <c r="A671" t="s">
        <v>11</v>
      </c>
      <c r="B671" t="s">
        <v>77</v>
      </c>
      <c r="C671" t="s">
        <v>78</v>
      </c>
      <c r="D671" t="s">
        <v>290</v>
      </c>
      <c r="E671" t="s">
        <v>168</v>
      </c>
      <c r="F671" t="s">
        <v>273</v>
      </c>
      <c r="G671" t="s">
        <v>9</v>
      </c>
      <c r="H671" s="1">
        <v>2500</v>
      </c>
      <c r="I671" s="1">
        <v>2500</v>
      </c>
      <c r="J671" s="1">
        <v>0.30136325250331802</v>
      </c>
      <c r="K671" s="1">
        <v>0.30136325250331802</v>
      </c>
      <c r="L671" t="s">
        <v>9</v>
      </c>
      <c r="M671" t="s">
        <v>9</v>
      </c>
      <c r="N671" t="s">
        <v>357</v>
      </c>
    </row>
    <row r="672" spans="1:14" x14ac:dyDescent="0.25">
      <c r="A672" t="s">
        <v>11</v>
      </c>
      <c r="B672" t="s">
        <v>77</v>
      </c>
      <c r="C672" t="s">
        <v>78</v>
      </c>
      <c r="D672" t="s">
        <v>290</v>
      </c>
      <c r="E672" t="s">
        <v>168</v>
      </c>
      <c r="F672" t="s">
        <v>271</v>
      </c>
      <c r="G672" t="s">
        <v>9</v>
      </c>
      <c r="H672" s="1">
        <v>3575</v>
      </c>
      <c r="I672" s="1">
        <v>3575</v>
      </c>
      <c r="J672" s="1">
        <v>0.43129448666907899</v>
      </c>
      <c r="K672" s="1">
        <v>0.43129448666907899</v>
      </c>
      <c r="L672" t="s">
        <v>9</v>
      </c>
      <c r="M672" t="s">
        <v>9</v>
      </c>
      <c r="N672" t="s">
        <v>357</v>
      </c>
    </row>
    <row r="673" spans="1:14" x14ac:dyDescent="0.25">
      <c r="A673" t="s">
        <v>11</v>
      </c>
      <c r="B673" t="s">
        <v>77</v>
      </c>
      <c r="C673" t="s">
        <v>78</v>
      </c>
      <c r="D673" t="s">
        <v>290</v>
      </c>
      <c r="E673" t="s">
        <v>257</v>
      </c>
      <c r="F673" t="s">
        <v>280</v>
      </c>
      <c r="G673" t="s">
        <v>9</v>
      </c>
      <c r="H673" s="1">
        <v>15</v>
      </c>
      <c r="I673" s="1">
        <v>15</v>
      </c>
      <c r="J673" s="1">
        <v>1.93446983436102E-3</v>
      </c>
      <c r="K673" s="1">
        <v>1.93446983436102E-3</v>
      </c>
      <c r="L673" t="s">
        <v>9</v>
      </c>
      <c r="M673" t="s">
        <v>9</v>
      </c>
      <c r="N673" t="s">
        <v>357</v>
      </c>
    </row>
    <row r="674" spans="1:14" x14ac:dyDescent="0.25">
      <c r="A674" t="s">
        <v>11</v>
      </c>
      <c r="B674" t="s">
        <v>77</v>
      </c>
      <c r="C674" t="s">
        <v>78</v>
      </c>
      <c r="D674" t="s">
        <v>290</v>
      </c>
      <c r="E674" t="s">
        <v>257</v>
      </c>
      <c r="F674" t="s">
        <v>260</v>
      </c>
      <c r="G674" t="s">
        <v>9</v>
      </c>
      <c r="H674" s="1">
        <v>2430</v>
      </c>
      <c r="I674" s="1">
        <v>2430</v>
      </c>
      <c r="J674" s="1">
        <v>0.293555797364285</v>
      </c>
      <c r="K674" s="1">
        <v>0.293555797364285</v>
      </c>
      <c r="L674" t="s">
        <v>9</v>
      </c>
      <c r="M674" t="s">
        <v>9</v>
      </c>
      <c r="N674" t="s">
        <v>357</v>
      </c>
    </row>
    <row r="675" spans="1:14" x14ac:dyDescent="0.25">
      <c r="A675" t="s">
        <v>11</v>
      </c>
      <c r="B675" t="s">
        <v>77</v>
      </c>
      <c r="C675" t="s">
        <v>78</v>
      </c>
      <c r="D675" t="s">
        <v>290</v>
      </c>
      <c r="E675" t="s">
        <v>172</v>
      </c>
      <c r="F675" t="s">
        <v>9</v>
      </c>
      <c r="G675" t="s">
        <v>9</v>
      </c>
      <c r="H675" s="1" t="s">
        <v>9</v>
      </c>
      <c r="I675" s="1" t="s">
        <v>9</v>
      </c>
      <c r="J675" s="1" t="s">
        <v>9</v>
      </c>
      <c r="K675" s="1" t="s">
        <v>9</v>
      </c>
      <c r="L675">
        <v>7.8879299999999999</v>
      </c>
      <c r="M675">
        <v>8</v>
      </c>
      <c r="N675" t="s">
        <v>357</v>
      </c>
    </row>
    <row r="676" spans="1:14" x14ac:dyDescent="0.25">
      <c r="A676" t="s">
        <v>11</v>
      </c>
      <c r="B676" t="s">
        <v>77</v>
      </c>
      <c r="C676" t="s">
        <v>78</v>
      </c>
      <c r="D676" t="s">
        <v>290</v>
      </c>
      <c r="E676" t="s">
        <v>229</v>
      </c>
      <c r="F676" t="s">
        <v>230</v>
      </c>
      <c r="G676" t="s">
        <v>9</v>
      </c>
      <c r="H676" s="1">
        <v>875</v>
      </c>
      <c r="I676">
        <v>875</v>
      </c>
      <c r="J676">
        <v>0.105282156178559</v>
      </c>
      <c r="K676">
        <v>0.105282156178559</v>
      </c>
      <c r="L676" t="s">
        <v>9</v>
      </c>
      <c r="M676" t="s">
        <v>9</v>
      </c>
      <c r="N676" t="s">
        <v>357</v>
      </c>
    </row>
    <row r="677" spans="1:14" x14ac:dyDescent="0.25">
      <c r="A677" t="s">
        <v>11</v>
      </c>
      <c r="B677" t="s">
        <v>77</v>
      </c>
      <c r="C677" t="s">
        <v>78</v>
      </c>
      <c r="D677" t="s">
        <v>290</v>
      </c>
      <c r="E677" t="s">
        <v>353</v>
      </c>
      <c r="F677" t="s">
        <v>14</v>
      </c>
      <c r="G677" t="s">
        <v>9</v>
      </c>
      <c r="H677" s="1">
        <v>2730</v>
      </c>
      <c r="I677">
        <v>2730</v>
      </c>
      <c r="J677">
        <v>0.329472795270841</v>
      </c>
      <c r="K677">
        <v>0.329472795270841</v>
      </c>
      <c r="L677" t="s">
        <v>9</v>
      </c>
      <c r="M677" t="s">
        <v>9</v>
      </c>
      <c r="N677" t="s">
        <v>357</v>
      </c>
    </row>
    <row r="678" spans="1:14" x14ac:dyDescent="0.25">
      <c r="A678" t="s">
        <v>11</v>
      </c>
      <c r="B678" t="s">
        <v>77</v>
      </c>
      <c r="C678" t="s">
        <v>78</v>
      </c>
      <c r="D678" t="s">
        <v>290</v>
      </c>
      <c r="E678" t="s">
        <v>257</v>
      </c>
      <c r="F678" t="s">
        <v>259</v>
      </c>
      <c r="G678" t="s">
        <v>9</v>
      </c>
      <c r="H678">
        <v>2510</v>
      </c>
      <c r="I678">
        <v>2510</v>
      </c>
      <c r="J678">
        <v>0.30371176399467997</v>
      </c>
      <c r="K678">
        <v>0.30371176399467997</v>
      </c>
      <c r="L678" s="1" t="s">
        <v>9</v>
      </c>
      <c r="M678" s="1" t="s">
        <v>9</v>
      </c>
      <c r="N678" t="s">
        <v>357</v>
      </c>
    </row>
    <row r="679" spans="1:14" x14ac:dyDescent="0.25">
      <c r="A679" t="s">
        <v>11</v>
      </c>
      <c r="B679" t="s">
        <v>77</v>
      </c>
      <c r="C679" t="s">
        <v>78</v>
      </c>
      <c r="D679" t="s">
        <v>290</v>
      </c>
      <c r="E679" t="s">
        <v>353</v>
      </c>
      <c r="F679" t="s">
        <v>13</v>
      </c>
      <c r="G679" t="s">
        <v>9</v>
      </c>
      <c r="H679" s="1">
        <v>1270</v>
      </c>
      <c r="I679" s="1">
        <v>1270</v>
      </c>
      <c r="J679" s="1">
        <v>0.15333574616962201</v>
      </c>
      <c r="K679" s="1">
        <v>0.15333574616962201</v>
      </c>
      <c r="L679" t="s">
        <v>9</v>
      </c>
      <c r="M679" t="s">
        <v>9</v>
      </c>
      <c r="N679" t="s">
        <v>357</v>
      </c>
    </row>
    <row r="680" spans="1:14" x14ac:dyDescent="0.25">
      <c r="A680" t="s">
        <v>11</v>
      </c>
      <c r="B680" t="s">
        <v>77</v>
      </c>
      <c r="C680" t="s">
        <v>78</v>
      </c>
      <c r="D680" t="s">
        <v>290</v>
      </c>
      <c r="E680" t="s">
        <v>229</v>
      </c>
      <c r="F680" t="s">
        <v>217</v>
      </c>
      <c r="G680" t="s">
        <v>9</v>
      </c>
      <c r="H680" s="1">
        <v>1580</v>
      </c>
      <c r="I680" s="1">
        <v>1580</v>
      </c>
      <c r="J680" s="1">
        <v>0.19022981590662999</v>
      </c>
      <c r="K680" s="1">
        <v>0.19022981590662999</v>
      </c>
      <c r="L680" t="s">
        <v>9</v>
      </c>
      <c r="M680" t="s">
        <v>9</v>
      </c>
      <c r="N680" t="s">
        <v>357</v>
      </c>
    </row>
    <row r="681" spans="1:14" x14ac:dyDescent="0.25">
      <c r="A681" t="s">
        <v>11</v>
      </c>
      <c r="B681" t="s">
        <v>77</v>
      </c>
      <c r="C681" t="s">
        <v>78</v>
      </c>
      <c r="D681" t="s">
        <v>290</v>
      </c>
      <c r="E681" t="s">
        <v>242</v>
      </c>
      <c r="F681" t="s">
        <v>236</v>
      </c>
      <c r="G681" t="s">
        <v>9</v>
      </c>
      <c r="H681" s="1">
        <v>125</v>
      </c>
      <c r="I681" s="1">
        <v>125</v>
      </c>
      <c r="J681" s="1">
        <v>1.51661049590756E-2</v>
      </c>
      <c r="K681" s="1">
        <v>1.51661049590756E-2</v>
      </c>
      <c r="L681" t="s">
        <v>9</v>
      </c>
      <c r="M681" t="s">
        <v>9</v>
      </c>
      <c r="N681" t="s">
        <v>357</v>
      </c>
    </row>
    <row r="682" spans="1:14" x14ac:dyDescent="0.25">
      <c r="A682" t="s">
        <v>11</v>
      </c>
      <c r="B682" t="s">
        <v>77</v>
      </c>
      <c r="C682" t="s">
        <v>78</v>
      </c>
      <c r="D682" t="s">
        <v>290</v>
      </c>
      <c r="E682" t="s">
        <v>166</v>
      </c>
      <c r="F682" t="s">
        <v>171</v>
      </c>
      <c r="G682" t="s">
        <v>9</v>
      </c>
      <c r="H682" s="1">
        <v>135</v>
      </c>
      <c r="I682" s="1">
        <v>135</v>
      </c>
      <c r="J682" s="1">
        <v>1.6385542168674699E-2</v>
      </c>
      <c r="K682" s="1">
        <v>1.6385542168674699E-2</v>
      </c>
      <c r="L682" t="s">
        <v>9</v>
      </c>
      <c r="M682" t="s">
        <v>9</v>
      </c>
      <c r="N682" t="s">
        <v>357</v>
      </c>
    </row>
    <row r="683" spans="1:14" x14ac:dyDescent="0.25">
      <c r="A683" t="s">
        <v>11</v>
      </c>
      <c r="B683" t="s">
        <v>77</v>
      </c>
      <c r="C683" t="s">
        <v>78</v>
      </c>
      <c r="D683" t="s">
        <v>290</v>
      </c>
      <c r="E683" t="s">
        <v>165</v>
      </c>
      <c r="F683" t="s">
        <v>9</v>
      </c>
      <c r="G683" t="s">
        <v>9</v>
      </c>
      <c r="H683" s="1" t="s">
        <v>9</v>
      </c>
      <c r="I683" s="1" t="s">
        <v>9</v>
      </c>
      <c r="J683" s="1" t="s">
        <v>9</v>
      </c>
      <c r="K683" s="1" t="s">
        <v>9</v>
      </c>
      <c r="L683">
        <v>29.169149999999998</v>
      </c>
      <c r="M683">
        <v>29</v>
      </c>
      <c r="N683" t="s">
        <v>357</v>
      </c>
    </row>
    <row r="684" spans="1:14" x14ac:dyDescent="0.25">
      <c r="A684" t="s">
        <v>11</v>
      </c>
      <c r="B684" t="s">
        <v>77</v>
      </c>
      <c r="C684" t="s">
        <v>78</v>
      </c>
      <c r="D684" t="s">
        <v>290</v>
      </c>
      <c r="E684" t="s">
        <v>242</v>
      </c>
      <c r="F684" t="s">
        <v>238</v>
      </c>
      <c r="G684" t="s">
        <v>9</v>
      </c>
      <c r="H684" s="1">
        <v>105</v>
      </c>
      <c r="I684" s="1">
        <v>105</v>
      </c>
      <c r="J684" s="1">
        <v>1.2638420799229701E-2</v>
      </c>
      <c r="K684" s="1">
        <v>1.2638420799229701E-2</v>
      </c>
      <c r="L684" t="s">
        <v>9</v>
      </c>
      <c r="M684" t="s">
        <v>9</v>
      </c>
      <c r="N684" t="s">
        <v>357</v>
      </c>
    </row>
    <row r="685" spans="1:14" x14ac:dyDescent="0.25">
      <c r="A685" t="s">
        <v>11</v>
      </c>
      <c r="B685" t="s">
        <v>77</v>
      </c>
      <c r="C685" t="s">
        <v>78</v>
      </c>
      <c r="D685" t="s">
        <v>290</v>
      </c>
      <c r="E685" t="s">
        <v>180</v>
      </c>
      <c r="F685" t="s">
        <v>218</v>
      </c>
      <c r="G685" t="s">
        <v>215</v>
      </c>
      <c r="H685" s="1">
        <v>5480</v>
      </c>
      <c r="I685" s="1">
        <v>5480</v>
      </c>
      <c r="J685" s="1">
        <v>0.66043876567020199</v>
      </c>
      <c r="K685" s="1">
        <v>0.66043876567020199</v>
      </c>
      <c r="L685" t="s">
        <v>9</v>
      </c>
      <c r="M685" t="s">
        <v>9</v>
      </c>
      <c r="N685" t="s">
        <v>357</v>
      </c>
    </row>
    <row r="686" spans="1:14" x14ac:dyDescent="0.25">
      <c r="A686" t="s">
        <v>11</v>
      </c>
      <c r="B686" t="s">
        <v>77</v>
      </c>
      <c r="C686" t="s">
        <v>78</v>
      </c>
      <c r="D686" t="s">
        <v>290</v>
      </c>
      <c r="E686" t="s">
        <v>242</v>
      </c>
      <c r="F686" t="s">
        <v>248</v>
      </c>
      <c r="G686" t="s">
        <v>9</v>
      </c>
      <c r="H686">
        <v>2480</v>
      </c>
      <c r="I686">
        <v>2480</v>
      </c>
      <c r="J686">
        <v>0.29826673086181998</v>
      </c>
      <c r="K686">
        <v>0.29826673086181998</v>
      </c>
      <c r="L686" s="1" t="s">
        <v>9</v>
      </c>
      <c r="M686" s="1" t="s">
        <v>9</v>
      </c>
      <c r="N686" t="s">
        <v>357</v>
      </c>
    </row>
    <row r="687" spans="1:14" x14ac:dyDescent="0.25">
      <c r="A687" t="s">
        <v>11</v>
      </c>
      <c r="B687" t="s">
        <v>77</v>
      </c>
      <c r="C687" t="s">
        <v>78</v>
      </c>
      <c r="D687" t="s">
        <v>290</v>
      </c>
      <c r="E687" t="s">
        <v>257</v>
      </c>
      <c r="F687" t="s">
        <v>258</v>
      </c>
      <c r="G687" t="s">
        <v>9</v>
      </c>
      <c r="H687" s="1">
        <v>1425</v>
      </c>
      <c r="I687" s="1">
        <v>1425</v>
      </c>
      <c r="J687" s="1">
        <v>0.17204691089348301</v>
      </c>
      <c r="K687" s="1">
        <v>0.17204691089348301</v>
      </c>
      <c r="L687" t="s">
        <v>9</v>
      </c>
      <c r="M687" t="s">
        <v>9</v>
      </c>
      <c r="N687" t="s">
        <v>357</v>
      </c>
    </row>
    <row r="688" spans="1:14" x14ac:dyDescent="0.25">
      <c r="A688" t="s">
        <v>11</v>
      </c>
      <c r="B688" t="s">
        <v>77</v>
      </c>
      <c r="C688" t="s">
        <v>78</v>
      </c>
      <c r="D688" t="s">
        <v>290</v>
      </c>
      <c r="E688" t="s">
        <v>242</v>
      </c>
      <c r="F688" t="s">
        <v>237</v>
      </c>
      <c r="G688" t="s">
        <v>9</v>
      </c>
      <c r="H688" s="1">
        <v>360</v>
      </c>
      <c r="I688" s="1">
        <v>360</v>
      </c>
      <c r="J688" s="1">
        <v>4.3572460279248902E-2</v>
      </c>
      <c r="K688" s="1">
        <v>4.3572460279248902E-2</v>
      </c>
      <c r="L688" t="s">
        <v>9</v>
      </c>
      <c r="M688" t="s">
        <v>9</v>
      </c>
      <c r="N688" t="s">
        <v>357</v>
      </c>
    </row>
    <row r="689" spans="1:14" x14ac:dyDescent="0.25">
      <c r="A689" t="s">
        <v>11</v>
      </c>
      <c r="B689" t="s">
        <v>77</v>
      </c>
      <c r="C689" t="s">
        <v>78</v>
      </c>
      <c r="D689" t="s">
        <v>290</v>
      </c>
      <c r="E689" t="s">
        <v>257</v>
      </c>
      <c r="F689" t="s">
        <v>340</v>
      </c>
      <c r="G689" t="s">
        <v>9</v>
      </c>
      <c r="H689" s="1">
        <v>385</v>
      </c>
      <c r="I689" s="1">
        <v>385</v>
      </c>
      <c r="J689" s="1">
        <v>4.6427276024664503E-2</v>
      </c>
      <c r="K689" s="1">
        <v>4.6427276024664503E-2</v>
      </c>
      <c r="L689" t="s">
        <v>9</v>
      </c>
      <c r="M689" t="s">
        <v>9</v>
      </c>
      <c r="N689" t="s">
        <v>357</v>
      </c>
    </row>
    <row r="690" spans="1:14" x14ac:dyDescent="0.25">
      <c r="A690" t="s">
        <v>11</v>
      </c>
      <c r="B690" t="s">
        <v>77</v>
      </c>
      <c r="C690" t="s">
        <v>78</v>
      </c>
      <c r="D690" t="s">
        <v>290</v>
      </c>
      <c r="E690" t="s">
        <v>166</v>
      </c>
      <c r="F690" t="s">
        <v>252</v>
      </c>
      <c r="G690" t="s">
        <v>9</v>
      </c>
      <c r="H690" s="1">
        <v>260</v>
      </c>
      <c r="I690" s="1">
        <v>260</v>
      </c>
      <c r="J690" s="1">
        <v>3.1084337349397601E-2</v>
      </c>
      <c r="K690" s="1">
        <v>3.1084337349397601E-2</v>
      </c>
      <c r="L690" t="s">
        <v>9</v>
      </c>
      <c r="M690" t="s">
        <v>9</v>
      </c>
      <c r="N690" t="s">
        <v>357</v>
      </c>
    </row>
    <row r="691" spans="1:14" x14ac:dyDescent="0.25">
      <c r="A691" t="s">
        <v>11</v>
      </c>
      <c r="B691" t="s">
        <v>77</v>
      </c>
      <c r="C691" t="s">
        <v>78</v>
      </c>
      <c r="D691" t="s">
        <v>290</v>
      </c>
      <c r="E691" t="s">
        <v>10</v>
      </c>
      <c r="F691" t="s">
        <v>184</v>
      </c>
      <c r="G691" t="s">
        <v>9</v>
      </c>
      <c r="H691" s="1">
        <v>19</v>
      </c>
      <c r="I691" s="1" t="s">
        <v>9</v>
      </c>
      <c r="J691" s="1" t="s">
        <v>9</v>
      </c>
      <c r="K691" s="1" t="s">
        <v>9</v>
      </c>
      <c r="L691" t="s">
        <v>9</v>
      </c>
      <c r="M691" t="s">
        <v>9</v>
      </c>
      <c r="N691" t="s">
        <v>357</v>
      </c>
    </row>
    <row r="692" spans="1:14" x14ac:dyDescent="0.25">
      <c r="A692" t="s">
        <v>11</v>
      </c>
      <c r="B692" t="s">
        <v>77</v>
      </c>
      <c r="C692" t="s">
        <v>78</v>
      </c>
      <c r="D692" t="s">
        <v>290</v>
      </c>
      <c r="E692" t="s">
        <v>257</v>
      </c>
      <c r="F692" t="s">
        <v>261</v>
      </c>
      <c r="G692" t="s">
        <v>9</v>
      </c>
      <c r="H692" s="1">
        <v>1240</v>
      </c>
      <c r="I692" s="1">
        <v>1240</v>
      </c>
      <c r="J692" s="1">
        <v>0.149679603433684</v>
      </c>
      <c r="K692" s="1">
        <v>0.149679603433684</v>
      </c>
      <c r="L692" t="s">
        <v>9</v>
      </c>
      <c r="M692" t="s">
        <v>9</v>
      </c>
      <c r="N692" t="s">
        <v>357</v>
      </c>
    </row>
    <row r="693" spans="1:14" x14ac:dyDescent="0.25">
      <c r="A693" t="s">
        <v>11</v>
      </c>
      <c r="B693" t="s">
        <v>77</v>
      </c>
      <c r="C693" t="s">
        <v>78</v>
      </c>
      <c r="D693" t="s">
        <v>290</v>
      </c>
      <c r="E693" t="s">
        <v>242</v>
      </c>
      <c r="F693" t="s">
        <v>235</v>
      </c>
      <c r="G693" t="s">
        <v>9</v>
      </c>
      <c r="H693" s="1">
        <v>990</v>
      </c>
      <c r="I693" s="1">
        <v>990</v>
      </c>
      <c r="J693" s="1">
        <v>0.118921521425132</v>
      </c>
      <c r="K693" s="1">
        <v>0.118921521425132</v>
      </c>
      <c r="L693" t="s">
        <v>9</v>
      </c>
      <c r="M693" t="s">
        <v>9</v>
      </c>
      <c r="N693" t="s">
        <v>357</v>
      </c>
    </row>
    <row r="694" spans="1:14" x14ac:dyDescent="0.25">
      <c r="A694" t="s">
        <v>11</v>
      </c>
      <c r="B694" t="s">
        <v>77</v>
      </c>
      <c r="C694" t="s">
        <v>78</v>
      </c>
      <c r="D694" t="s">
        <v>290</v>
      </c>
      <c r="E694" t="s">
        <v>168</v>
      </c>
      <c r="F694" t="s">
        <v>248</v>
      </c>
      <c r="G694" t="s">
        <v>9</v>
      </c>
      <c r="H694" s="1">
        <v>-1</v>
      </c>
      <c r="I694" s="1">
        <v>0</v>
      </c>
      <c r="J694" s="1">
        <v>-0.01</v>
      </c>
      <c r="K694" s="1">
        <v>0</v>
      </c>
      <c r="L694" t="s">
        <v>9</v>
      </c>
      <c r="M694" t="s">
        <v>9</v>
      </c>
      <c r="N694" t="s">
        <v>357</v>
      </c>
    </row>
    <row r="695" spans="1:14" x14ac:dyDescent="0.25">
      <c r="A695" t="s">
        <v>11</v>
      </c>
      <c r="B695" t="s">
        <v>77</v>
      </c>
      <c r="C695" t="s">
        <v>78</v>
      </c>
      <c r="D695" t="s">
        <v>290</v>
      </c>
      <c r="E695" t="s">
        <v>353</v>
      </c>
      <c r="F695" t="s">
        <v>15</v>
      </c>
      <c r="G695" t="s">
        <v>9</v>
      </c>
      <c r="H695" s="1">
        <v>1565</v>
      </c>
      <c r="I695" s="1">
        <v>1565</v>
      </c>
      <c r="J695" s="1">
        <v>0.188563155989866</v>
      </c>
      <c r="K695" s="1">
        <v>0.188563155989866</v>
      </c>
      <c r="L695" t="s">
        <v>9</v>
      </c>
      <c r="M695" t="s">
        <v>9</v>
      </c>
      <c r="N695" t="s">
        <v>357</v>
      </c>
    </row>
    <row r="696" spans="1:14" x14ac:dyDescent="0.25">
      <c r="A696" t="s">
        <v>11</v>
      </c>
      <c r="B696" t="s">
        <v>77</v>
      </c>
      <c r="C696" t="s">
        <v>78</v>
      </c>
      <c r="D696" t="s">
        <v>290</v>
      </c>
      <c r="E696" t="s">
        <v>353</v>
      </c>
      <c r="F696" t="s">
        <v>228</v>
      </c>
      <c r="G696" t="s">
        <v>9</v>
      </c>
      <c r="H696" s="1">
        <v>1865</v>
      </c>
      <c r="I696" s="1">
        <v>1865</v>
      </c>
      <c r="J696" s="1">
        <v>0.22487634214018601</v>
      </c>
      <c r="K696" s="1">
        <v>0.22487634214018601</v>
      </c>
      <c r="L696" t="s">
        <v>9</v>
      </c>
      <c r="M696" t="s">
        <v>9</v>
      </c>
      <c r="N696" t="s">
        <v>357</v>
      </c>
    </row>
    <row r="697" spans="1:14" x14ac:dyDescent="0.25">
      <c r="A697" t="s">
        <v>11</v>
      </c>
      <c r="B697" t="s">
        <v>77</v>
      </c>
      <c r="C697" t="s">
        <v>78</v>
      </c>
      <c r="D697" t="s">
        <v>290</v>
      </c>
      <c r="E697" t="s">
        <v>257</v>
      </c>
      <c r="F697" t="s">
        <v>228</v>
      </c>
      <c r="G697" t="s">
        <v>9</v>
      </c>
      <c r="H697" s="1">
        <v>-1</v>
      </c>
      <c r="I697" s="1">
        <v>0</v>
      </c>
      <c r="J697" s="1">
        <v>-0.01</v>
      </c>
      <c r="K697" s="1">
        <v>0</v>
      </c>
      <c r="L697" t="s">
        <v>9</v>
      </c>
      <c r="M697" t="s">
        <v>9</v>
      </c>
      <c r="N697" t="s">
        <v>357</v>
      </c>
    </row>
    <row r="698" spans="1:14" x14ac:dyDescent="0.25">
      <c r="A698" t="s">
        <v>11</v>
      </c>
      <c r="B698" t="s">
        <v>77</v>
      </c>
      <c r="C698" t="s">
        <v>78</v>
      </c>
      <c r="D698" t="s">
        <v>290</v>
      </c>
      <c r="E698" t="s">
        <v>180</v>
      </c>
      <c r="F698" t="s">
        <v>228</v>
      </c>
      <c r="G698" t="s">
        <v>228</v>
      </c>
      <c r="H698" s="1">
        <v>2055</v>
      </c>
      <c r="I698" s="1">
        <v>2055</v>
      </c>
      <c r="J698" s="1">
        <v>0.247589199614272</v>
      </c>
      <c r="K698" s="1">
        <v>0.247589199614272</v>
      </c>
      <c r="L698" t="s">
        <v>9</v>
      </c>
      <c r="M698" t="s">
        <v>9</v>
      </c>
      <c r="N698" t="s">
        <v>357</v>
      </c>
    </row>
    <row r="699" spans="1:14" x14ac:dyDescent="0.25">
      <c r="A699" t="s">
        <v>11</v>
      </c>
      <c r="B699" t="s">
        <v>77</v>
      </c>
      <c r="C699" t="s">
        <v>78</v>
      </c>
      <c r="D699" t="s">
        <v>290</v>
      </c>
      <c r="E699" t="s">
        <v>257</v>
      </c>
      <c r="F699" t="s">
        <v>262</v>
      </c>
      <c r="G699" t="s">
        <v>9</v>
      </c>
      <c r="H699" s="1">
        <v>270</v>
      </c>
      <c r="I699" s="1">
        <v>270</v>
      </c>
      <c r="J699" s="1">
        <v>3.2644178454842201E-2</v>
      </c>
      <c r="K699" s="1">
        <v>3.2644178454842201E-2</v>
      </c>
      <c r="L699" t="s">
        <v>9</v>
      </c>
      <c r="M699" t="s">
        <v>9</v>
      </c>
      <c r="N699" t="s">
        <v>357</v>
      </c>
    </row>
    <row r="700" spans="1:14" x14ac:dyDescent="0.25">
      <c r="A700" t="s">
        <v>11</v>
      </c>
      <c r="B700" t="s">
        <v>77</v>
      </c>
      <c r="C700" t="s">
        <v>78</v>
      </c>
      <c r="D700" t="s">
        <v>290</v>
      </c>
      <c r="E700" t="s">
        <v>166</v>
      </c>
      <c r="F700" t="s">
        <v>254</v>
      </c>
      <c r="G700" t="s">
        <v>9</v>
      </c>
      <c r="H700" s="1">
        <v>200</v>
      </c>
      <c r="I700" s="1">
        <v>200</v>
      </c>
      <c r="J700" s="1">
        <v>2.40963855421687E-2</v>
      </c>
      <c r="K700" s="1">
        <v>2.40963855421687E-2</v>
      </c>
      <c r="L700" t="s">
        <v>9</v>
      </c>
      <c r="M700" t="s">
        <v>9</v>
      </c>
      <c r="N700" t="s">
        <v>357</v>
      </c>
    </row>
    <row r="701" spans="1:14" x14ac:dyDescent="0.25">
      <c r="A701" t="s">
        <v>11</v>
      </c>
      <c r="B701" t="s">
        <v>77</v>
      </c>
      <c r="C701" t="s">
        <v>78</v>
      </c>
      <c r="D701" t="s">
        <v>290</v>
      </c>
      <c r="E701" t="s">
        <v>166</v>
      </c>
      <c r="F701" t="s">
        <v>169</v>
      </c>
      <c r="G701" t="s">
        <v>9</v>
      </c>
      <c r="H701" s="1">
        <v>5555</v>
      </c>
      <c r="I701" s="1">
        <v>5555</v>
      </c>
      <c r="J701" s="1">
        <v>0.66903614457831295</v>
      </c>
      <c r="K701" s="1">
        <v>0.66903614457831295</v>
      </c>
      <c r="L701" t="s">
        <v>9</v>
      </c>
      <c r="M701" t="s">
        <v>9</v>
      </c>
      <c r="N701" t="s">
        <v>357</v>
      </c>
    </row>
    <row r="702" spans="1:14" x14ac:dyDescent="0.25">
      <c r="A702" t="s">
        <v>11</v>
      </c>
      <c r="B702" t="s">
        <v>77</v>
      </c>
      <c r="C702" t="s">
        <v>78</v>
      </c>
      <c r="D702" t="s">
        <v>290</v>
      </c>
      <c r="E702" t="s">
        <v>229</v>
      </c>
      <c r="F702" t="s">
        <v>248</v>
      </c>
      <c r="G702" t="s">
        <v>9</v>
      </c>
      <c r="H702" s="1">
        <v>1020</v>
      </c>
      <c r="I702" s="1">
        <v>1020</v>
      </c>
      <c r="J702" s="1">
        <v>0.12248826855974</v>
      </c>
      <c r="K702" s="1">
        <v>0.12248826855974</v>
      </c>
      <c r="L702" t="s">
        <v>9</v>
      </c>
      <c r="M702" t="s">
        <v>9</v>
      </c>
      <c r="N702" t="s">
        <v>357</v>
      </c>
    </row>
    <row r="703" spans="1:14" x14ac:dyDescent="0.25">
      <c r="A703" t="s">
        <v>11</v>
      </c>
      <c r="B703" t="s">
        <v>77</v>
      </c>
      <c r="C703" t="s">
        <v>78</v>
      </c>
      <c r="D703" t="s">
        <v>290</v>
      </c>
      <c r="E703" t="s">
        <v>232</v>
      </c>
      <c r="F703" t="s">
        <v>9</v>
      </c>
      <c r="G703" t="s">
        <v>9</v>
      </c>
      <c r="H703" s="1">
        <v>8270</v>
      </c>
      <c r="I703" s="1">
        <v>8270</v>
      </c>
      <c r="J703" s="1">
        <v>1</v>
      </c>
      <c r="K703" s="1">
        <v>1</v>
      </c>
      <c r="L703" t="s">
        <v>9</v>
      </c>
      <c r="M703" t="s">
        <v>9</v>
      </c>
      <c r="N703" t="s">
        <v>357</v>
      </c>
    </row>
    <row r="704" spans="1:14" x14ac:dyDescent="0.25">
      <c r="A704" t="s">
        <v>11</v>
      </c>
      <c r="B704" t="s">
        <v>77</v>
      </c>
      <c r="C704" t="s">
        <v>78</v>
      </c>
      <c r="D704" t="s">
        <v>290</v>
      </c>
      <c r="E704" t="s">
        <v>353</v>
      </c>
      <c r="F704" t="s">
        <v>16</v>
      </c>
      <c r="G704" t="s">
        <v>9</v>
      </c>
      <c r="H704" s="1">
        <v>860</v>
      </c>
      <c r="I704" s="1">
        <v>860</v>
      </c>
      <c r="J704" s="1">
        <v>0.10375196042948499</v>
      </c>
      <c r="K704" s="1">
        <v>0.10375196042948499</v>
      </c>
      <c r="L704" t="s">
        <v>9</v>
      </c>
      <c r="M704" t="s">
        <v>9</v>
      </c>
      <c r="N704" t="s">
        <v>357</v>
      </c>
    </row>
    <row r="705" spans="1:14" x14ac:dyDescent="0.25">
      <c r="A705" t="s">
        <v>11</v>
      </c>
      <c r="B705" t="s">
        <v>77</v>
      </c>
      <c r="C705" t="s">
        <v>78</v>
      </c>
      <c r="D705" t="s">
        <v>290</v>
      </c>
      <c r="E705" t="s">
        <v>166</v>
      </c>
      <c r="F705" t="s">
        <v>167</v>
      </c>
      <c r="G705" t="s">
        <v>9</v>
      </c>
      <c r="H705" s="1">
        <v>370</v>
      </c>
      <c r="I705" s="1">
        <v>370</v>
      </c>
      <c r="J705" s="1">
        <v>4.4337349397590403E-2</v>
      </c>
      <c r="K705" s="1">
        <v>4.4337349397590403E-2</v>
      </c>
      <c r="L705" t="s">
        <v>9</v>
      </c>
      <c r="M705" t="s">
        <v>9</v>
      </c>
      <c r="N705" t="s">
        <v>357</v>
      </c>
    </row>
    <row r="706" spans="1:14" x14ac:dyDescent="0.25">
      <c r="A706" t="s">
        <v>11</v>
      </c>
      <c r="B706" t="s">
        <v>79</v>
      </c>
      <c r="C706" t="s">
        <v>80</v>
      </c>
      <c r="D706" t="s">
        <v>81</v>
      </c>
      <c r="E706" t="s">
        <v>166</v>
      </c>
      <c r="F706" t="s">
        <v>171</v>
      </c>
      <c r="G706" t="s">
        <v>9</v>
      </c>
      <c r="H706" s="1">
        <v>100</v>
      </c>
      <c r="I706" s="1">
        <v>100</v>
      </c>
      <c r="J706" s="1">
        <v>1.69061707523246E-2</v>
      </c>
      <c r="K706" s="1">
        <v>1.69061707523246E-2</v>
      </c>
      <c r="L706" t="s">
        <v>9</v>
      </c>
      <c r="M706" t="s">
        <v>9</v>
      </c>
      <c r="N706" t="s">
        <v>357</v>
      </c>
    </row>
    <row r="707" spans="1:14" x14ac:dyDescent="0.25">
      <c r="A707" t="s">
        <v>11</v>
      </c>
      <c r="B707" t="s">
        <v>79</v>
      </c>
      <c r="C707" t="s">
        <v>80</v>
      </c>
      <c r="D707" t="s">
        <v>81</v>
      </c>
      <c r="E707" t="s">
        <v>229</v>
      </c>
      <c r="F707" t="s">
        <v>217</v>
      </c>
      <c r="G707" t="s">
        <v>9</v>
      </c>
      <c r="H707" s="1">
        <v>1040</v>
      </c>
      <c r="I707" s="1">
        <v>1040</v>
      </c>
      <c r="J707" s="1">
        <v>0.17568481569157901</v>
      </c>
      <c r="K707" s="1">
        <v>0.17568481569157901</v>
      </c>
      <c r="L707" t="s">
        <v>9</v>
      </c>
      <c r="M707" t="s">
        <v>9</v>
      </c>
      <c r="N707" t="s">
        <v>357</v>
      </c>
    </row>
    <row r="708" spans="1:14" x14ac:dyDescent="0.25">
      <c r="A708" t="s">
        <v>11</v>
      </c>
      <c r="B708" t="s">
        <v>79</v>
      </c>
      <c r="C708" t="s">
        <v>80</v>
      </c>
      <c r="D708" t="s">
        <v>81</v>
      </c>
      <c r="E708" t="s">
        <v>353</v>
      </c>
      <c r="F708" t="s">
        <v>14</v>
      </c>
      <c r="G708" t="s">
        <v>9</v>
      </c>
      <c r="H708" s="1">
        <v>2275</v>
      </c>
      <c r="I708" s="1">
        <v>2275</v>
      </c>
      <c r="J708" s="1">
        <v>0.38474547606967702</v>
      </c>
      <c r="K708" s="1">
        <v>0.38474547606967702</v>
      </c>
      <c r="L708" t="s">
        <v>9</v>
      </c>
      <c r="M708" t="s">
        <v>9</v>
      </c>
      <c r="N708" t="s">
        <v>357</v>
      </c>
    </row>
    <row r="709" spans="1:14" x14ac:dyDescent="0.25">
      <c r="A709" t="s">
        <v>11</v>
      </c>
      <c r="B709" t="s">
        <v>79</v>
      </c>
      <c r="C709" t="s">
        <v>80</v>
      </c>
      <c r="D709" t="s">
        <v>81</v>
      </c>
      <c r="E709" t="s">
        <v>257</v>
      </c>
      <c r="F709" t="s">
        <v>259</v>
      </c>
      <c r="G709" t="s">
        <v>9</v>
      </c>
      <c r="H709" s="1">
        <v>1500</v>
      </c>
      <c r="I709" s="1">
        <v>1500</v>
      </c>
      <c r="J709" s="1">
        <v>0.25406228842247802</v>
      </c>
      <c r="K709" s="1">
        <v>0.25406228842247802</v>
      </c>
      <c r="L709" t="s">
        <v>9</v>
      </c>
      <c r="M709" t="s">
        <v>9</v>
      </c>
      <c r="N709" t="s">
        <v>357</v>
      </c>
    </row>
    <row r="710" spans="1:14" x14ac:dyDescent="0.25">
      <c r="A710" t="s">
        <v>11</v>
      </c>
      <c r="B710" t="s">
        <v>79</v>
      </c>
      <c r="C710" t="s">
        <v>80</v>
      </c>
      <c r="D710" t="s">
        <v>81</v>
      </c>
      <c r="E710" t="s">
        <v>168</v>
      </c>
      <c r="F710" t="s">
        <v>272</v>
      </c>
      <c r="G710" t="s">
        <v>9</v>
      </c>
      <c r="H710" s="1">
        <v>615</v>
      </c>
      <c r="I710" s="1">
        <v>615</v>
      </c>
      <c r="J710" s="1">
        <v>0.103821440649307</v>
      </c>
      <c r="K710" s="1">
        <v>0.103821440649307</v>
      </c>
      <c r="L710" t="s">
        <v>9</v>
      </c>
      <c r="M710" t="s">
        <v>9</v>
      </c>
      <c r="N710" t="s">
        <v>357</v>
      </c>
    </row>
    <row r="711" spans="1:14" x14ac:dyDescent="0.25">
      <c r="A711" t="s">
        <v>11</v>
      </c>
      <c r="B711" t="s">
        <v>79</v>
      </c>
      <c r="C711" t="s">
        <v>80</v>
      </c>
      <c r="D711" t="s">
        <v>81</v>
      </c>
      <c r="E711" t="s">
        <v>232</v>
      </c>
      <c r="F711" t="s">
        <v>9</v>
      </c>
      <c r="G711" t="s">
        <v>9</v>
      </c>
      <c r="H711" s="1">
        <v>5910</v>
      </c>
      <c r="I711" s="1">
        <v>5910</v>
      </c>
      <c r="J711" s="1">
        <v>1</v>
      </c>
      <c r="K711" s="1">
        <v>1</v>
      </c>
      <c r="L711" t="s">
        <v>9</v>
      </c>
      <c r="M711" t="s">
        <v>9</v>
      </c>
      <c r="N711" t="s">
        <v>357</v>
      </c>
    </row>
    <row r="712" spans="1:14" x14ac:dyDescent="0.25">
      <c r="A712" t="s">
        <v>11</v>
      </c>
      <c r="B712" t="s">
        <v>79</v>
      </c>
      <c r="C712" t="s">
        <v>80</v>
      </c>
      <c r="D712" t="s">
        <v>81</v>
      </c>
      <c r="E712" t="s">
        <v>242</v>
      </c>
      <c r="F712" t="s">
        <v>236</v>
      </c>
      <c r="G712" t="s">
        <v>9</v>
      </c>
      <c r="H712" s="1">
        <v>50</v>
      </c>
      <c r="I712" s="1">
        <v>50</v>
      </c>
      <c r="J712" s="1">
        <v>8.6236050050727108E-3</v>
      </c>
      <c r="K712" s="1">
        <v>8.6236050050727108E-3</v>
      </c>
      <c r="L712" t="s">
        <v>9</v>
      </c>
      <c r="M712" t="s">
        <v>9</v>
      </c>
      <c r="N712" t="s">
        <v>357</v>
      </c>
    </row>
    <row r="713" spans="1:14" x14ac:dyDescent="0.25">
      <c r="A713" t="s">
        <v>11</v>
      </c>
      <c r="B713" t="s">
        <v>79</v>
      </c>
      <c r="C713" t="s">
        <v>80</v>
      </c>
      <c r="D713" t="s">
        <v>81</v>
      </c>
      <c r="E713" t="s">
        <v>257</v>
      </c>
      <c r="F713" t="s">
        <v>280</v>
      </c>
      <c r="G713" t="s">
        <v>9</v>
      </c>
      <c r="H713" s="1">
        <v>25</v>
      </c>
      <c r="I713" s="1">
        <v>25</v>
      </c>
      <c r="J713" s="1">
        <v>4.4008124576845001E-3</v>
      </c>
      <c r="K713" s="1">
        <v>4.4008124576845001E-3</v>
      </c>
      <c r="L713" t="s">
        <v>9</v>
      </c>
      <c r="M713" t="s">
        <v>9</v>
      </c>
      <c r="N713" t="s">
        <v>357</v>
      </c>
    </row>
    <row r="714" spans="1:14" x14ac:dyDescent="0.25">
      <c r="A714" t="s">
        <v>11</v>
      </c>
      <c r="B714" t="s">
        <v>79</v>
      </c>
      <c r="C714" t="s">
        <v>80</v>
      </c>
      <c r="D714" t="s">
        <v>81</v>
      </c>
      <c r="E714" t="s">
        <v>166</v>
      </c>
      <c r="F714" t="s">
        <v>169</v>
      </c>
      <c r="G714" t="s">
        <v>9</v>
      </c>
      <c r="H714" s="1">
        <v>2135</v>
      </c>
      <c r="I714" s="1">
        <v>2135</v>
      </c>
      <c r="J714" s="1">
        <v>0.360608622147084</v>
      </c>
      <c r="K714" s="1">
        <v>0.360608622147084</v>
      </c>
      <c r="L714" t="s">
        <v>9</v>
      </c>
      <c r="M714" t="s">
        <v>9</v>
      </c>
      <c r="N714" t="s">
        <v>357</v>
      </c>
    </row>
    <row r="715" spans="1:14" x14ac:dyDescent="0.25">
      <c r="A715" t="s">
        <v>11</v>
      </c>
      <c r="B715" t="s">
        <v>79</v>
      </c>
      <c r="C715" t="s">
        <v>80</v>
      </c>
      <c r="D715" t="s">
        <v>81</v>
      </c>
      <c r="E715" t="s">
        <v>166</v>
      </c>
      <c r="F715" t="s">
        <v>167</v>
      </c>
      <c r="G715" t="s">
        <v>9</v>
      </c>
      <c r="H715" s="1">
        <v>530</v>
      </c>
      <c r="I715" s="1">
        <v>530</v>
      </c>
      <c r="J715" s="1">
        <v>8.9940828402366904E-2</v>
      </c>
      <c r="K715" s="1">
        <v>8.9940828402366904E-2</v>
      </c>
      <c r="L715" t="s">
        <v>9</v>
      </c>
      <c r="M715" t="s">
        <v>9</v>
      </c>
      <c r="N715" t="s">
        <v>357</v>
      </c>
    </row>
    <row r="716" spans="1:14" x14ac:dyDescent="0.25">
      <c r="A716" t="s">
        <v>11</v>
      </c>
      <c r="B716" t="s">
        <v>79</v>
      </c>
      <c r="C716" t="s">
        <v>80</v>
      </c>
      <c r="D716" t="s">
        <v>81</v>
      </c>
      <c r="E716" t="s">
        <v>168</v>
      </c>
      <c r="F716" t="s">
        <v>271</v>
      </c>
      <c r="G716" t="s">
        <v>9</v>
      </c>
      <c r="H716" s="1">
        <v>1835</v>
      </c>
      <c r="I716" s="1">
        <v>1835</v>
      </c>
      <c r="J716" s="1">
        <v>0.31061887047683501</v>
      </c>
      <c r="K716" s="1">
        <v>0.31061887047683501</v>
      </c>
      <c r="L716" t="s">
        <v>9</v>
      </c>
      <c r="M716" t="s">
        <v>9</v>
      </c>
      <c r="N716" t="s">
        <v>357</v>
      </c>
    </row>
    <row r="717" spans="1:14" x14ac:dyDescent="0.25">
      <c r="A717" t="s">
        <v>11</v>
      </c>
      <c r="B717" t="s">
        <v>79</v>
      </c>
      <c r="C717" t="s">
        <v>80</v>
      </c>
      <c r="D717" t="s">
        <v>81</v>
      </c>
      <c r="E717" t="s">
        <v>166</v>
      </c>
      <c r="F717" t="s">
        <v>248</v>
      </c>
      <c r="G717" t="s">
        <v>9</v>
      </c>
      <c r="H717" s="1">
        <v>1580</v>
      </c>
      <c r="I717" s="1">
        <v>1580</v>
      </c>
      <c r="J717" s="1">
        <v>0.26728655959425202</v>
      </c>
      <c r="K717" s="1">
        <v>0.26728655959425202</v>
      </c>
      <c r="L717" t="s">
        <v>9</v>
      </c>
      <c r="M717" t="s">
        <v>9</v>
      </c>
      <c r="N717" t="s">
        <v>357</v>
      </c>
    </row>
    <row r="718" spans="1:14" x14ac:dyDescent="0.25">
      <c r="A718" t="s">
        <v>11</v>
      </c>
      <c r="B718" t="s">
        <v>79</v>
      </c>
      <c r="C718" t="s">
        <v>80</v>
      </c>
      <c r="D718" t="s">
        <v>81</v>
      </c>
      <c r="E718" t="s">
        <v>353</v>
      </c>
      <c r="F718" t="s">
        <v>16</v>
      </c>
      <c r="G718" t="s">
        <v>9</v>
      </c>
      <c r="H718" s="1">
        <v>710</v>
      </c>
      <c r="I718" s="1">
        <v>710</v>
      </c>
      <c r="J718" s="1">
        <v>0.12041265009301499</v>
      </c>
      <c r="K718" s="1">
        <v>0.12041265009301499</v>
      </c>
      <c r="L718" t="s">
        <v>9</v>
      </c>
      <c r="M718" t="s">
        <v>9</v>
      </c>
      <c r="N718" t="s">
        <v>357</v>
      </c>
    </row>
    <row r="719" spans="1:14" x14ac:dyDescent="0.25">
      <c r="A719" t="s">
        <v>11</v>
      </c>
      <c r="B719" t="s">
        <v>79</v>
      </c>
      <c r="C719" t="s">
        <v>80</v>
      </c>
      <c r="D719" t="s">
        <v>81</v>
      </c>
      <c r="E719" t="s">
        <v>353</v>
      </c>
      <c r="F719" t="s">
        <v>13</v>
      </c>
      <c r="G719" t="s">
        <v>9</v>
      </c>
      <c r="H719" s="1">
        <v>730</v>
      </c>
      <c r="I719" s="1">
        <v>730</v>
      </c>
      <c r="J719" s="1">
        <v>0.12379502790461699</v>
      </c>
      <c r="K719" s="1">
        <v>0.12379502790461699</v>
      </c>
      <c r="L719" t="s">
        <v>9</v>
      </c>
      <c r="M719" t="s">
        <v>9</v>
      </c>
      <c r="N719" t="s">
        <v>357</v>
      </c>
    </row>
    <row r="720" spans="1:14" x14ac:dyDescent="0.25">
      <c r="A720" t="s">
        <v>11</v>
      </c>
      <c r="B720" t="s">
        <v>79</v>
      </c>
      <c r="C720" t="s">
        <v>80</v>
      </c>
      <c r="D720" t="s">
        <v>81</v>
      </c>
      <c r="E720" t="s">
        <v>353</v>
      </c>
      <c r="F720" t="s">
        <v>228</v>
      </c>
      <c r="G720" t="s">
        <v>9</v>
      </c>
      <c r="H720" s="1">
        <v>985</v>
      </c>
      <c r="I720" s="1">
        <v>985</v>
      </c>
      <c r="J720" s="1">
        <v>0.166751226111957</v>
      </c>
      <c r="K720" s="1">
        <v>0.166751226111957</v>
      </c>
      <c r="L720" t="s">
        <v>9</v>
      </c>
      <c r="M720" t="s">
        <v>9</v>
      </c>
      <c r="N720" t="s">
        <v>357</v>
      </c>
    </row>
    <row r="721" spans="1:14" x14ac:dyDescent="0.25">
      <c r="A721" t="s">
        <v>11</v>
      </c>
      <c r="B721" t="s">
        <v>79</v>
      </c>
      <c r="C721" t="s">
        <v>80</v>
      </c>
      <c r="D721" t="s">
        <v>81</v>
      </c>
      <c r="E721" t="s">
        <v>257</v>
      </c>
      <c r="F721" t="s">
        <v>228</v>
      </c>
      <c r="G721" t="s">
        <v>9</v>
      </c>
      <c r="H721" s="1">
        <v>-1</v>
      </c>
      <c r="I721" s="1">
        <v>0</v>
      </c>
      <c r="J721" s="1">
        <v>-0.01</v>
      </c>
      <c r="K721" s="1">
        <v>0</v>
      </c>
      <c r="L721" t="s">
        <v>9</v>
      </c>
      <c r="M721" t="s">
        <v>9</v>
      </c>
      <c r="N721" t="s">
        <v>357</v>
      </c>
    </row>
    <row r="722" spans="1:14" x14ac:dyDescent="0.25">
      <c r="A722" t="s">
        <v>11</v>
      </c>
      <c r="B722" t="s">
        <v>79</v>
      </c>
      <c r="C722" t="s">
        <v>80</v>
      </c>
      <c r="D722" t="s">
        <v>81</v>
      </c>
      <c r="E722" t="s">
        <v>168</v>
      </c>
      <c r="F722" t="s">
        <v>248</v>
      </c>
      <c r="G722" t="s">
        <v>9</v>
      </c>
      <c r="H722" s="1">
        <v>-1</v>
      </c>
      <c r="I722" s="1">
        <v>0</v>
      </c>
      <c r="J722" s="1">
        <v>-0.01</v>
      </c>
      <c r="K722" s="1">
        <v>0</v>
      </c>
      <c r="L722" t="s">
        <v>9</v>
      </c>
      <c r="M722" t="s">
        <v>9</v>
      </c>
      <c r="N722" t="s">
        <v>357</v>
      </c>
    </row>
    <row r="723" spans="1:14" x14ac:dyDescent="0.25">
      <c r="A723" t="s">
        <v>11</v>
      </c>
      <c r="B723" t="s">
        <v>79</v>
      </c>
      <c r="C723" t="s">
        <v>80</v>
      </c>
      <c r="D723" t="s">
        <v>81</v>
      </c>
      <c r="E723" t="s">
        <v>180</v>
      </c>
      <c r="F723" t="s">
        <v>219</v>
      </c>
      <c r="G723" t="s">
        <v>216</v>
      </c>
      <c r="H723" s="1">
        <v>955</v>
      </c>
      <c r="I723" s="1">
        <v>955</v>
      </c>
      <c r="J723" s="1">
        <v>0.16192893401015199</v>
      </c>
      <c r="K723" s="1">
        <v>0.16192893401015199</v>
      </c>
      <c r="L723" t="s">
        <v>9</v>
      </c>
      <c r="M723" t="s">
        <v>9</v>
      </c>
      <c r="N723" t="s">
        <v>357</v>
      </c>
    </row>
    <row r="724" spans="1:14" x14ac:dyDescent="0.25">
      <c r="A724" t="s">
        <v>11</v>
      </c>
      <c r="B724" t="s">
        <v>79</v>
      </c>
      <c r="C724" t="s">
        <v>80</v>
      </c>
      <c r="D724" t="s">
        <v>81</v>
      </c>
      <c r="E724" t="s">
        <v>242</v>
      </c>
      <c r="F724" t="s">
        <v>234</v>
      </c>
      <c r="G724" t="s">
        <v>9</v>
      </c>
      <c r="H724" s="1">
        <v>1555</v>
      </c>
      <c r="I724" s="1">
        <v>1555</v>
      </c>
      <c r="J724" s="1">
        <v>0.26310449780182599</v>
      </c>
      <c r="K724" s="1">
        <v>0.26310449780182599</v>
      </c>
      <c r="L724" t="s">
        <v>9</v>
      </c>
      <c r="M724" t="s">
        <v>9</v>
      </c>
      <c r="N724" t="s">
        <v>357</v>
      </c>
    </row>
    <row r="725" spans="1:14" x14ac:dyDescent="0.25">
      <c r="A725" t="s">
        <v>11</v>
      </c>
      <c r="B725" t="s">
        <v>79</v>
      </c>
      <c r="C725" t="s">
        <v>80</v>
      </c>
      <c r="D725" t="s">
        <v>81</v>
      </c>
      <c r="E725" t="s">
        <v>180</v>
      </c>
      <c r="F725" t="s">
        <v>228</v>
      </c>
      <c r="G725" t="s">
        <v>228</v>
      </c>
      <c r="H725" s="1">
        <v>85</v>
      </c>
      <c r="I725" s="1">
        <v>85</v>
      </c>
      <c r="J725" s="1">
        <v>1.4043993231810501E-2</v>
      </c>
      <c r="K725" s="1">
        <v>1.4043993231810501E-2</v>
      </c>
      <c r="L725" t="s">
        <v>9</v>
      </c>
      <c r="M725" t="s">
        <v>9</v>
      </c>
      <c r="N725" t="s">
        <v>357</v>
      </c>
    </row>
    <row r="726" spans="1:14" x14ac:dyDescent="0.25">
      <c r="A726" t="s">
        <v>11</v>
      </c>
      <c r="B726" t="s">
        <v>79</v>
      </c>
      <c r="C726" t="s">
        <v>80</v>
      </c>
      <c r="D726" t="s">
        <v>81</v>
      </c>
      <c r="E726" t="s">
        <v>242</v>
      </c>
      <c r="F726" t="s">
        <v>238</v>
      </c>
      <c r="G726" t="s">
        <v>9</v>
      </c>
      <c r="H726" s="1">
        <v>30</v>
      </c>
      <c r="I726" s="1">
        <v>30</v>
      </c>
      <c r="J726" s="1">
        <v>5.0727088265133599E-3</v>
      </c>
      <c r="K726" s="1">
        <v>5.0727088265133599E-3</v>
      </c>
      <c r="L726" t="s">
        <v>9</v>
      </c>
      <c r="M726" t="s">
        <v>9</v>
      </c>
      <c r="N726" t="s">
        <v>357</v>
      </c>
    </row>
    <row r="727" spans="1:14" x14ac:dyDescent="0.25">
      <c r="A727" t="s">
        <v>11</v>
      </c>
      <c r="B727" t="s">
        <v>79</v>
      </c>
      <c r="C727" t="s">
        <v>80</v>
      </c>
      <c r="D727" t="s">
        <v>81</v>
      </c>
      <c r="E727" t="s">
        <v>180</v>
      </c>
      <c r="F727" t="s">
        <v>218</v>
      </c>
      <c r="G727" t="s">
        <v>215</v>
      </c>
      <c r="H727" s="1">
        <v>4870</v>
      </c>
      <c r="I727" s="1">
        <v>4870</v>
      </c>
      <c r="J727" s="1">
        <v>0.82402707275803699</v>
      </c>
      <c r="K727" s="1">
        <v>0.82402707275803699</v>
      </c>
      <c r="L727" t="s">
        <v>9</v>
      </c>
      <c r="M727" t="s">
        <v>9</v>
      </c>
      <c r="N727" t="s">
        <v>357</v>
      </c>
    </row>
    <row r="728" spans="1:14" x14ac:dyDescent="0.25">
      <c r="A728" t="s">
        <v>11</v>
      </c>
      <c r="B728" t="s">
        <v>79</v>
      </c>
      <c r="C728" t="s">
        <v>80</v>
      </c>
      <c r="D728" t="s">
        <v>81</v>
      </c>
      <c r="E728" t="s">
        <v>166</v>
      </c>
      <c r="F728" t="s">
        <v>252</v>
      </c>
      <c r="G728" t="s">
        <v>9</v>
      </c>
      <c r="H728" s="1">
        <v>390</v>
      </c>
      <c r="I728" s="1">
        <v>390</v>
      </c>
      <c r="J728" s="1">
        <v>6.5595942519019401E-2</v>
      </c>
      <c r="K728" s="1">
        <v>6.5595942519019401E-2</v>
      </c>
      <c r="L728" t="s">
        <v>9</v>
      </c>
      <c r="M728" t="s">
        <v>9</v>
      </c>
      <c r="N728" t="s">
        <v>357</v>
      </c>
    </row>
    <row r="729" spans="1:14" x14ac:dyDescent="0.25">
      <c r="A729" t="s">
        <v>11</v>
      </c>
      <c r="B729" t="s">
        <v>79</v>
      </c>
      <c r="C729" t="s">
        <v>80</v>
      </c>
      <c r="D729" t="s">
        <v>81</v>
      </c>
      <c r="E729" t="s">
        <v>229</v>
      </c>
      <c r="F729" t="s">
        <v>231</v>
      </c>
      <c r="G729" t="s">
        <v>9</v>
      </c>
      <c r="H729" s="1">
        <v>4030</v>
      </c>
      <c r="I729" s="1">
        <v>4030</v>
      </c>
      <c r="J729" s="1">
        <v>0.68109570510652695</v>
      </c>
      <c r="K729" s="1">
        <v>0.68109570510652695</v>
      </c>
      <c r="L729" t="s">
        <v>9</v>
      </c>
      <c r="M729" t="s">
        <v>9</v>
      </c>
      <c r="N729" t="s">
        <v>357</v>
      </c>
    </row>
    <row r="730" spans="1:14" x14ac:dyDescent="0.25">
      <c r="A730" t="s">
        <v>11</v>
      </c>
      <c r="B730" t="s">
        <v>79</v>
      </c>
      <c r="C730" t="s">
        <v>80</v>
      </c>
      <c r="D730" t="s">
        <v>81</v>
      </c>
      <c r="E730" t="s">
        <v>166</v>
      </c>
      <c r="F730" t="s">
        <v>253</v>
      </c>
      <c r="G730" t="s">
        <v>9</v>
      </c>
      <c r="H730" s="1">
        <v>320</v>
      </c>
      <c r="I730" s="1">
        <v>320</v>
      </c>
      <c r="J730" s="1">
        <v>5.4437869822485198E-2</v>
      </c>
      <c r="K730" s="1">
        <v>5.4437869822485198E-2</v>
      </c>
      <c r="L730" t="s">
        <v>9</v>
      </c>
      <c r="M730" t="s">
        <v>9</v>
      </c>
      <c r="N730" t="s">
        <v>357</v>
      </c>
    </row>
    <row r="731" spans="1:14" x14ac:dyDescent="0.25">
      <c r="A731" t="s">
        <v>11</v>
      </c>
      <c r="B731" t="s">
        <v>79</v>
      </c>
      <c r="C731" t="s">
        <v>80</v>
      </c>
      <c r="D731" t="s">
        <v>81</v>
      </c>
      <c r="E731" t="s">
        <v>229</v>
      </c>
      <c r="F731" t="s">
        <v>230</v>
      </c>
      <c r="G731" t="s">
        <v>9</v>
      </c>
      <c r="H731" s="1">
        <v>255</v>
      </c>
      <c r="I731" s="1">
        <v>255</v>
      </c>
      <c r="J731" s="1">
        <v>4.3287115319580703E-2</v>
      </c>
      <c r="K731" s="1">
        <v>4.3287115319580703E-2</v>
      </c>
      <c r="L731" t="s">
        <v>9</v>
      </c>
      <c r="M731" t="s">
        <v>9</v>
      </c>
      <c r="N731" t="s">
        <v>357</v>
      </c>
    </row>
    <row r="732" spans="1:14" x14ac:dyDescent="0.25">
      <c r="A732" t="s">
        <v>11</v>
      </c>
      <c r="B732" t="s">
        <v>79</v>
      </c>
      <c r="C732" t="s">
        <v>80</v>
      </c>
      <c r="D732" t="s">
        <v>81</v>
      </c>
      <c r="E732" t="s">
        <v>242</v>
      </c>
      <c r="F732" t="s">
        <v>239</v>
      </c>
      <c r="G732" t="s">
        <v>9</v>
      </c>
      <c r="H732" s="1">
        <v>865</v>
      </c>
      <c r="I732" s="1">
        <v>865</v>
      </c>
      <c r="J732" s="1">
        <v>0.14660128508623599</v>
      </c>
      <c r="K732" s="1">
        <v>0.14660128508623599</v>
      </c>
      <c r="L732" t="s">
        <v>9</v>
      </c>
      <c r="M732" t="s">
        <v>9</v>
      </c>
      <c r="N732" t="s">
        <v>357</v>
      </c>
    </row>
    <row r="733" spans="1:14" x14ac:dyDescent="0.25">
      <c r="A733" t="s">
        <v>11</v>
      </c>
      <c r="B733" t="s">
        <v>79</v>
      </c>
      <c r="C733" t="s">
        <v>80</v>
      </c>
      <c r="D733" t="s">
        <v>81</v>
      </c>
      <c r="E733" t="s">
        <v>168</v>
      </c>
      <c r="F733" t="s">
        <v>273</v>
      </c>
      <c r="G733" t="s">
        <v>9</v>
      </c>
      <c r="H733" s="1">
        <v>2465</v>
      </c>
      <c r="I733" s="1">
        <v>2465</v>
      </c>
      <c r="J733" s="1">
        <v>0.41680757524518097</v>
      </c>
      <c r="K733" s="1">
        <v>0.41680757524518097</v>
      </c>
      <c r="L733" t="s">
        <v>9</v>
      </c>
      <c r="M733" t="s">
        <v>9</v>
      </c>
      <c r="N733" t="s">
        <v>357</v>
      </c>
    </row>
    <row r="734" spans="1:14" x14ac:dyDescent="0.25">
      <c r="A734" t="s">
        <v>11</v>
      </c>
      <c r="B734" t="s">
        <v>79</v>
      </c>
      <c r="C734" t="s">
        <v>80</v>
      </c>
      <c r="D734" t="s">
        <v>81</v>
      </c>
      <c r="E734" t="s">
        <v>242</v>
      </c>
      <c r="F734" t="s">
        <v>237</v>
      </c>
      <c r="G734" t="s">
        <v>9</v>
      </c>
      <c r="H734" s="1">
        <v>125</v>
      </c>
      <c r="I734" s="1">
        <v>125</v>
      </c>
      <c r="J734" s="1">
        <v>2.1136286777139E-2</v>
      </c>
      <c r="K734" s="1">
        <v>2.1136286777139E-2</v>
      </c>
      <c r="L734" t="s">
        <v>9</v>
      </c>
      <c r="M734" t="s">
        <v>9</v>
      </c>
      <c r="N734" t="s">
        <v>357</v>
      </c>
    </row>
    <row r="735" spans="1:14" x14ac:dyDescent="0.25">
      <c r="A735" t="s">
        <v>11</v>
      </c>
      <c r="B735" t="s">
        <v>79</v>
      </c>
      <c r="C735" t="s">
        <v>80</v>
      </c>
      <c r="D735" t="s">
        <v>81</v>
      </c>
      <c r="E735" t="s">
        <v>257</v>
      </c>
      <c r="F735" t="s">
        <v>340</v>
      </c>
      <c r="G735" t="s">
        <v>9</v>
      </c>
      <c r="H735" s="1">
        <v>150</v>
      </c>
      <c r="I735" s="1">
        <v>150</v>
      </c>
      <c r="J735" s="1">
        <v>2.5558564658090699E-2</v>
      </c>
      <c r="K735" s="1">
        <v>2.5558564658090699E-2</v>
      </c>
      <c r="L735" t="s">
        <v>9</v>
      </c>
      <c r="M735" t="s">
        <v>9</v>
      </c>
      <c r="N735" t="s">
        <v>357</v>
      </c>
    </row>
    <row r="736" spans="1:14" x14ac:dyDescent="0.25">
      <c r="A736" t="s">
        <v>11</v>
      </c>
      <c r="B736" t="s">
        <v>79</v>
      </c>
      <c r="C736" t="s">
        <v>80</v>
      </c>
      <c r="D736" t="s">
        <v>81</v>
      </c>
      <c r="E736" t="s">
        <v>242</v>
      </c>
      <c r="F736" t="s">
        <v>248</v>
      </c>
      <c r="G736" t="s">
        <v>9</v>
      </c>
      <c r="H736" s="1">
        <v>2980</v>
      </c>
      <c r="I736" s="1">
        <v>2980</v>
      </c>
      <c r="J736" s="1">
        <v>0.50405816706121098</v>
      </c>
      <c r="K736" s="1">
        <v>0.50405816706121098</v>
      </c>
      <c r="L736" t="s">
        <v>9</v>
      </c>
      <c r="M736" t="s">
        <v>9</v>
      </c>
      <c r="N736" t="s">
        <v>357</v>
      </c>
    </row>
    <row r="737" spans="1:14" x14ac:dyDescent="0.25">
      <c r="A737" t="s">
        <v>11</v>
      </c>
      <c r="B737" t="s">
        <v>79</v>
      </c>
      <c r="C737" t="s">
        <v>80</v>
      </c>
      <c r="D737" t="s">
        <v>81</v>
      </c>
      <c r="E737" t="s">
        <v>257</v>
      </c>
      <c r="F737" t="s">
        <v>261</v>
      </c>
      <c r="G737" t="s">
        <v>9</v>
      </c>
      <c r="H737" s="1">
        <v>1200</v>
      </c>
      <c r="I737" s="1">
        <v>1200</v>
      </c>
      <c r="J737" s="1">
        <v>0.20277589708869301</v>
      </c>
      <c r="K737" s="1">
        <v>0.20277589708869301</v>
      </c>
      <c r="L737" t="s">
        <v>9</v>
      </c>
      <c r="M737" t="s">
        <v>9</v>
      </c>
      <c r="N737" t="s">
        <v>357</v>
      </c>
    </row>
    <row r="738" spans="1:14" x14ac:dyDescent="0.25">
      <c r="A738" t="s">
        <v>11</v>
      </c>
      <c r="B738" t="s">
        <v>79</v>
      </c>
      <c r="C738" t="s">
        <v>80</v>
      </c>
      <c r="D738" t="s">
        <v>81</v>
      </c>
      <c r="E738" t="s">
        <v>257</v>
      </c>
      <c r="F738" t="s">
        <v>258</v>
      </c>
      <c r="G738" t="s">
        <v>9</v>
      </c>
      <c r="H738" s="1">
        <v>650</v>
      </c>
      <c r="I738" s="1">
        <v>650</v>
      </c>
      <c r="J738" s="1">
        <v>0.109681787406906</v>
      </c>
      <c r="K738" s="1">
        <v>0.109681787406906</v>
      </c>
      <c r="L738" t="s">
        <v>9</v>
      </c>
      <c r="M738" t="s">
        <v>9</v>
      </c>
      <c r="N738" t="s">
        <v>357</v>
      </c>
    </row>
    <row r="739" spans="1:14" x14ac:dyDescent="0.25">
      <c r="A739" t="s">
        <v>11</v>
      </c>
      <c r="B739" t="s">
        <v>79</v>
      </c>
      <c r="C739" t="s">
        <v>80</v>
      </c>
      <c r="D739" t="s">
        <v>81</v>
      </c>
      <c r="E739" t="s">
        <v>353</v>
      </c>
      <c r="F739" t="s">
        <v>15</v>
      </c>
      <c r="G739" t="s">
        <v>9</v>
      </c>
      <c r="H739" s="1">
        <v>1210</v>
      </c>
      <c r="I739" s="1">
        <v>1210</v>
      </c>
      <c r="J739" s="1">
        <v>0.20429561982073399</v>
      </c>
      <c r="K739" s="1">
        <v>0.20429561982073399</v>
      </c>
      <c r="L739" t="s">
        <v>9</v>
      </c>
      <c r="M739" t="s">
        <v>9</v>
      </c>
      <c r="N739" t="s">
        <v>357</v>
      </c>
    </row>
    <row r="740" spans="1:14" x14ac:dyDescent="0.25">
      <c r="A740" t="s">
        <v>11</v>
      </c>
      <c r="B740" t="s">
        <v>79</v>
      </c>
      <c r="C740" t="s">
        <v>80</v>
      </c>
      <c r="D740" t="s">
        <v>81</v>
      </c>
      <c r="E740" t="s">
        <v>172</v>
      </c>
      <c r="F740" t="s">
        <v>9</v>
      </c>
      <c r="G740" t="s">
        <v>9</v>
      </c>
      <c r="H740" s="1" t="s">
        <v>9</v>
      </c>
      <c r="I740" s="1" t="s">
        <v>9</v>
      </c>
      <c r="J740" s="1" t="s">
        <v>9</v>
      </c>
      <c r="K740" s="1" t="s">
        <v>9</v>
      </c>
      <c r="L740">
        <v>6.4660599999999997</v>
      </c>
      <c r="M740">
        <v>5</v>
      </c>
      <c r="N740" t="s">
        <v>357</v>
      </c>
    </row>
    <row r="741" spans="1:14" x14ac:dyDescent="0.25">
      <c r="A741" t="s">
        <v>11</v>
      </c>
      <c r="B741" t="s">
        <v>79</v>
      </c>
      <c r="C741" t="s">
        <v>80</v>
      </c>
      <c r="D741" t="s">
        <v>81</v>
      </c>
      <c r="E741" t="s">
        <v>165</v>
      </c>
      <c r="F741" t="s">
        <v>9</v>
      </c>
      <c r="G741" t="s">
        <v>9</v>
      </c>
      <c r="H741" s="1" t="s">
        <v>9</v>
      </c>
      <c r="I741" s="1" t="s">
        <v>9</v>
      </c>
      <c r="J741" s="1" t="s">
        <v>9</v>
      </c>
      <c r="K741" s="1" t="s">
        <v>9</v>
      </c>
      <c r="L741">
        <v>30.863240000000001</v>
      </c>
      <c r="M741">
        <v>31</v>
      </c>
      <c r="N741" t="s">
        <v>357</v>
      </c>
    </row>
    <row r="742" spans="1:14" x14ac:dyDescent="0.25">
      <c r="A742" t="s">
        <v>11</v>
      </c>
      <c r="B742" t="s">
        <v>79</v>
      </c>
      <c r="C742" t="s">
        <v>80</v>
      </c>
      <c r="D742" t="s">
        <v>81</v>
      </c>
      <c r="E742" t="s">
        <v>257</v>
      </c>
      <c r="F742" t="s">
        <v>260</v>
      </c>
      <c r="G742" t="s">
        <v>9</v>
      </c>
      <c r="H742" s="1">
        <v>2060</v>
      </c>
      <c r="I742" s="1">
        <v>2060</v>
      </c>
      <c r="J742" s="1">
        <v>0.34851049424509101</v>
      </c>
      <c r="K742" s="1">
        <v>0.34851049424509101</v>
      </c>
      <c r="L742" t="s">
        <v>9</v>
      </c>
      <c r="M742" t="s">
        <v>9</v>
      </c>
      <c r="N742" t="s">
        <v>357</v>
      </c>
    </row>
    <row r="743" spans="1:14" x14ac:dyDescent="0.25">
      <c r="A743" t="s">
        <v>11</v>
      </c>
      <c r="B743" t="s">
        <v>79</v>
      </c>
      <c r="C743" t="s">
        <v>80</v>
      </c>
      <c r="D743" t="s">
        <v>81</v>
      </c>
      <c r="E743" t="s">
        <v>242</v>
      </c>
      <c r="F743" t="s">
        <v>235</v>
      </c>
      <c r="G743" t="s">
        <v>9</v>
      </c>
      <c r="H743" s="1">
        <v>305</v>
      </c>
      <c r="I743" s="1">
        <v>305</v>
      </c>
      <c r="J743" s="1">
        <v>5.1403449442002001E-2</v>
      </c>
      <c r="K743" s="1">
        <v>5.1403449442002001E-2</v>
      </c>
      <c r="L743" t="s">
        <v>9</v>
      </c>
      <c r="M743" t="s">
        <v>9</v>
      </c>
      <c r="N743" t="s">
        <v>357</v>
      </c>
    </row>
    <row r="744" spans="1:14" x14ac:dyDescent="0.25">
      <c r="A744" t="s">
        <v>11</v>
      </c>
      <c r="B744" t="s">
        <v>79</v>
      </c>
      <c r="C744" t="s">
        <v>80</v>
      </c>
      <c r="D744" t="s">
        <v>81</v>
      </c>
      <c r="E744" t="s">
        <v>257</v>
      </c>
      <c r="F744" t="s">
        <v>262</v>
      </c>
      <c r="G744" t="s">
        <v>9</v>
      </c>
      <c r="H744" s="1">
        <v>325</v>
      </c>
      <c r="I744" s="1">
        <v>325</v>
      </c>
      <c r="J744" s="1">
        <v>5.5010155721056199E-2</v>
      </c>
      <c r="K744" s="1">
        <v>5.5010155721056199E-2</v>
      </c>
      <c r="L744" t="s">
        <v>9</v>
      </c>
      <c r="M744" t="s">
        <v>9</v>
      </c>
      <c r="N744" t="s">
        <v>357</v>
      </c>
    </row>
    <row r="745" spans="1:14" x14ac:dyDescent="0.25">
      <c r="A745" t="s">
        <v>11</v>
      </c>
      <c r="B745" t="s">
        <v>79</v>
      </c>
      <c r="C745" t="s">
        <v>80</v>
      </c>
      <c r="D745" t="s">
        <v>81</v>
      </c>
      <c r="E745" t="s">
        <v>168</v>
      </c>
      <c r="F745" t="s">
        <v>274</v>
      </c>
      <c r="G745" t="s">
        <v>9</v>
      </c>
      <c r="H745" s="1">
        <v>1000</v>
      </c>
      <c r="I745">
        <v>1000</v>
      </c>
      <c r="J745">
        <v>0.16875211362867801</v>
      </c>
      <c r="K745">
        <v>0.16875211362867801</v>
      </c>
      <c r="L745" t="s">
        <v>9</v>
      </c>
      <c r="M745" t="s">
        <v>9</v>
      </c>
      <c r="N745" t="s">
        <v>357</v>
      </c>
    </row>
    <row r="746" spans="1:14" x14ac:dyDescent="0.25">
      <c r="A746" t="s">
        <v>11</v>
      </c>
      <c r="B746" t="s">
        <v>79</v>
      </c>
      <c r="C746" t="s">
        <v>80</v>
      </c>
      <c r="D746" t="s">
        <v>81</v>
      </c>
      <c r="E746" t="s">
        <v>166</v>
      </c>
      <c r="F746" t="s">
        <v>254</v>
      </c>
      <c r="G746" t="s">
        <v>9</v>
      </c>
      <c r="H746">
        <v>40</v>
      </c>
      <c r="I746">
        <v>40</v>
      </c>
      <c r="J746">
        <v>6.5934065934065899E-3</v>
      </c>
      <c r="K746">
        <v>6.5934065934065899E-3</v>
      </c>
      <c r="L746" s="1" t="s">
        <v>9</v>
      </c>
      <c r="M746" s="1" t="s">
        <v>9</v>
      </c>
      <c r="N746" t="s">
        <v>357</v>
      </c>
    </row>
    <row r="747" spans="1:14" x14ac:dyDescent="0.25">
      <c r="A747" t="s">
        <v>11</v>
      </c>
      <c r="B747" t="s">
        <v>79</v>
      </c>
      <c r="C747" t="s">
        <v>80</v>
      </c>
      <c r="D747" t="s">
        <v>81</v>
      </c>
      <c r="E747" t="s">
        <v>229</v>
      </c>
      <c r="F747" t="s">
        <v>248</v>
      </c>
      <c r="G747" t="s">
        <v>9</v>
      </c>
      <c r="H747">
        <v>590</v>
      </c>
      <c r="I747">
        <v>590</v>
      </c>
      <c r="J747">
        <v>9.9932363882313094E-2</v>
      </c>
      <c r="K747">
        <v>9.9932363882313094E-2</v>
      </c>
      <c r="L747" s="1" t="s">
        <v>9</v>
      </c>
      <c r="M747" s="1" t="s">
        <v>9</v>
      </c>
      <c r="N747" t="s">
        <v>357</v>
      </c>
    </row>
    <row r="748" spans="1:14" x14ac:dyDescent="0.25">
      <c r="A748" t="s">
        <v>11</v>
      </c>
      <c r="B748" t="s">
        <v>79</v>
      </c>
      <c r="C748" t="s">
        <v>80</v>
      </c>
      <c r="D748" t="s">
        <v>81</v>
      </c>
      <c r="E748" t="s">
        <v>166</v>
      </c>
      <c r="F748" t="s">
        <v>170</v>
      </c>
      <c r="G748" t="s">
        <v>9</v>
      </c>
      <c r="H748" s="1">
        <v>820</v>
      </c>
      <c r="I748" s="1">
        <v>820</v>
      </c>
      <c r="J748" s="1">
        <v>0.13863060016906201</v>
      </c>
      <c r="K748" s="1">
        <v>0.13863060016906201</v>
      </c>
      <c r="L748" t="s">
        <v>9</v>
      </c>
      <c r="M748" t="s">
        <v>9</v>
      </c>
      <c r="N748" t="s">
        <v>357</v>
      </c>
    </row>
    <row r="749" spans="1:14" x14ac:dyDescent="0.25">
      <c r="A749" t="s">
        <v>11</v>
      </c>
      <c r="B749" t="s">
        <v>79</v>
      </c>
      <c r="C749" t="s">
        <v>80</v>
      </c>
      <c r="D749" t="s">
        <v>81</v>
      </c>
      <c r="E749" t="s">
        <v>10</v>
      </c>
      <c r="F749" t="s">
        <v>184</v>
      </c>
      <c r="G749" t="s">
        <v>9</v>
      </c>
      <c r="H749" s="1">
        <v>11</v>
      </c>
      <c r="I749" s="1" t="s">
        <v>9</v>
      </c>
      <c r="J749" s="1" t="s">
        <v>9</v>
      </c>
      <c r="K749" s="1" t="s">
        <v>9</v>
      </c>
      <c r="L749" t="s">
        <v>9</v>
      </c>
      <c r="M749" t="s">
        <v>9</v>
      </c>
      <c r="N749" t="s">
        <v>357</v>
      </c>
    </row>
    <row r="750" spans="1:14" x14ac:dyDescent="0.25">
      <c r="A750" t="s">
        <v>11</v>
      </c>
      <c r="B750" t="s">
        <v>82</v>
      </c>
      <c r="C750" t="s">
        <v>83</v>
      </c>
      <c r="D750" t="s">
        <v>291</v>
      </c>
      <c r="E750" t="s">
        <v>10</v>
      </c>
      <c r="F750" t="s">
        <v>184</v>
      </c>
      <c r="G750" t="s">
        <v>9</v>
      </c>
      <c r="H750" s="1">
        <v>16</v>
      </c>
      <c r="I750" s="1" t="s">
        <v>9</v>
      </c>
      <c r="J750" s="1" t="s">
        <v>9</v>
      </c>
      <c r="K750" s="1" t="s">
        <v>9</v>
      </c>
      <c r="L750" t="s">
        <v>9</v>
      </c>
      <c r="M750" t="s">
        <v>9</v>
      </c>
      <c r="N750" t="s">
        <v>357</v>
      </c>
    </row>
    <row r="751" spans="1:14" x14ac:dyDescent="0.25">
      <c r="A751" t="s">
        <v>11</v>
      </c>
      <c r="B751" t="s">
        <v>82</v>
      </c>
      <c r="C751" t="s">
        <v>83</v>
      </c>
      <c r="D751" t="s">
        <v>291</v>
      </c>
      <c r="E751" t="s">
        <v>257</v>
      </c>
      <c r="F751" t="s">
        <v>228</v>
      </c>
      <c r="G751" t="s">
        <v>9</v>
      </c>
      <c r="H751" s="1">
        <v>-1</v>
      </c>
      <c r="I751" s="1">
        <v>0</v>
      </c>
      <c r="J751" s="1">
        <v>-0.01</v>
      </c>
      <c r="K751" s="1">
        <v>0</v>
      </c>
      <c r="L751" t="s">
        <v>9</v>
      </c>
      <c r="M751" t="s">
        <v>9</v>
      </c>
      <c r="N751" t="s">
        <v>357</v>
      </c>
    </row>
    <row r="752" spans="1:14" x14ac:dyDescent="0.25">
      <c r="A752" t="s">
        <v>11</v>
      </c>
      <c r="B752" t="s">
        <v>82</v>
      </c>
      <c r="C752" t="s">
        <v>83</v>
      </c>
      <c r="D752" t="s">
        <v>291</v>
      </c>
      <c r="E752" t="s">
        <v>242</v>
      </c>
      <c r="F752" t="s">
        <v>248</v>
      </c>
      <c r="G752" t="s">
        <v>9</v>
      </c>
      <c r="H752" s="1">
        <v>860</v>
      </c>
      <c r="I752" s="1">
        <v>860</v>
      </c>
      <c r="J752" s="1">
        <v>0.11742217367558699</v>
      </c>
      <c r="K752" s="1">
        <v>0.11742217367558699</v>
      </c>
      <c r="L752" t="s">
        <v>9</v>
      </c>
      <c r="M752" t="s">
        <v>9</v>
      </c>
      <c r="N752" t="s">
        <v>357</v>
      </c>
    </row>
    <row r="753" spans="1:14" x14ac:dyDescent="0.25">
      <c r="A753" t="s">
        <v>11</v>
      </c>
      <c r="B753" t="s">
        <v>82</v>
      </c>
      <c r="C753" t="s">
        <v>83</v>
      </c>
      <c r="D753" t="s">
        <v>291</v>
      </c>
      <c r="E753" t="s">
        <v>166</v>
      </c>
      <c r="F753" t="s">
        <v>169</v>
      </c>
      <c r="G753" t="s">
        <v>9</v>
      </c>
      <c r="H753" s="1">
        <v>5585</v>
      </c>
      <c r="I753" s="1">
        <v>5585</v>
      </c>
      <c r="J753" s="1">
        <v>0.76266557421821701</v>
      </c>
      <c r="K753" s="1">
        <v>0.76266557421821701</v>
      </c>
      <c r="L753" t="s">
        <v>9</v>
      </c>
      <c r="M753" t="s">
        <v>9</v>
      </c>
      <c r="N753" t="s">
        <v>357</v>
      </c>
    </row>
    <row r="754" spans="1:14" x14ac:dyDescent="0.25">
      <c r="A754" t="s">
        <v>11</v>
      </c>
      <c r="B754" t="s">
        <v>82</v>
      </c>
      <c r="C754" t="s">
        <v>83</v>
      </c>
      <c r="D754" t="s">
        <v>291</v>
      </c>
      <c r="E754" t="s">
        <v>168</v>
      </c>
      <c r="F754" t="s">
        <v>273</v>
      </c>
      <c r="G754" t="s">
        <v>9</v>
      </c>
      <c r="H754" s="1">
        <v>2235</v>
      </c>
      <c r="I754" s="1">
        <v>2235</v>
      </c>
      <c r="J754" s="1">
        <v>0.30546448087431699</v>
      </c>
      <c r="K754" s="1">
        <v>0.30546448087431699</v>
      </c>
      <c r="L754" t="s">
        <v>9</v>
      </c>
      <c r="M754" t="s">
        <v>9</v>
      </c>
      <c r="N754" t="s">
        <v>357</v>
      </c>
    </row>
    <row r="755" spans="1:14" x14ac:dyDescent="0.25">
      <c r="A755" t="s">
        <v>11</v>
      </c>
      <c r="B755" t="s">
        <v>82</v>
      </c>
      <c r="C755" t="s">
        <v>83</v>
      </c>
      <c r="D755" t="s">
        <v>291</v>
      </c>
      <c r="E755" t="s">
        <v>242</v>
      </c>
      <c r="F755" t="s">
        <v>234</v>
      </c>
      <c r="G755" t="s">
        <v>9</v>
      </c>
      <c r="H755" s="1">
        <v>2825</v>
      </c>
      <c r="I755" s="1">
        <v>2825</v>
      </c>
      <c r="J755" s="1">
        <v>0.38544511196067699</v>
      </c>
      <c r="K755" s="1">
        <v>0.38544511196067699</v>
      </c>
      <c r="L755" t="s">
        <v>9</v>
      </c>
      <c r="M755" t="s">
        <v>9</v>
      </c>
      <c r="N755" t="s">
        <v>357</v>
      </c>
    </row>
    <row r="756" spans="1:14" x14ac:dyDescent="0.25">
      <c r="A756" t="s">
        <v>11</v>
      </c>
      <c r="B756" t="s">
        <v>82</v>
      </c>
      <c r="C756" t="s">
        <v>83</v>
      </c>
      <c r="D756" t="s">
        <v>291</v>
      </c>
      <c r="E756" t="s">
        <v>168</v>
      </c>
      <c r="F756" t="s">
        <v>274</v>
      </c>
      <c r="G756" t="s">
        <v>9</v>
      </c>
      <c r="H756" s="1">
        <v>640</v>
      </c>
      <c r="I756" s="1">
        <v>640</v>
      </c>
      <c r="J756" s="1">
        <v>8.7431693989071094E-2</v>
      </c>
      <c r="K756" s="1">
        <v>8.7431693989071094E-2</v>
      </c>
      <c r="L756" t="s">
        <v>9</v>
      </c>
      <c r="M756" t="s">
        <v>9</v>
      </c>
      <c r="N756" t="s">
        <v>357</v>
      </c>
    </row>
    <row r="757" spans="1:14" x14ac:dyDescent="0.25">
      <c r="A757" t="s">
        <v>11</v>
      </c>
      <c r="B757" t="s">
        <v>82</v>
      </c>
      <c r="C757" t="s">
        <v>83</v>
      </c>
      <c r="D757" t="s">
        <v>291</v>
      </c>
      <c r="E757" t="s">
        <v>257</v>
      </c>
      <c r="F757" t="s">
        <v>260</v>
      </c>
      <c r="G757" t="s">
        <v>9</v>
      </c>
      <c r="H757" s="1">
        <v>2355</v>
      </c>
      <c r="I757" s="1">
        <v>2355</v>
      </c>
      <c r="J757" s="1">
        <v>0.32193654266958399</v>
      </c>
      <c r="K757" s="1">
        <v>0.32193654266958399</v>
      </c>
      <c r="L757" t="s">
        <v>9</v>
      </c>
      <c r="M757" t="s">
        <v>9</v>
      </c>
      <c r="N757" t="s">
        <v>357</v>
      </c>
    </row>
    <row r="758" spans="1:14" x14ac:dyDescent="0.25">
      <c r="A758" t="s">
        <v>11</v>
      </c>
      <c r="B758" t="s">
        <v>82</v>
      </c>
      <c r="C758" t="s">
        <v>83</v>
      </c>
      <c r="D758" t="s">
        <v>291</v>
      </c>
      <c r="E758" t="s">
        <v>168</v>
      </c>
      <c r="F758" t="s">
        <v>248</v>
      </c>
      <c r="G758" t="s">
        <v>9</v>
      </c>
      <c r="H758" s="1">
        <v>-1</v>
      </c>
      <c r="I758" s="1">
        <v>0</v>
      </c>
      <c r="J758" s="1">
        <v>-0.01</v>
      </c>
      <c r="K758" s="1">
        <v>0</v>
      </c>
      <c r="L758" t="s">
        <v>9</v>
      </c>
      <c r="M758" t="s">
        <v>9</v>
      </c>
      <c r="N758" t="s">
        <v>357</v>
      </c>
    </row>
    <row r="759" spans="1:14" x14ac:dyDescent="0.25">
      <c r="A759" t="s">
        <v>11</v>
      </c>
      <c r="B759" t="s">
        <v>82</v>
      </c>
      <c r="C759" t="s">
        <v>83</v>
      </c>
      <c r="D759" t="s">
        <v>291</v>
      </c>
      <c r="E759" t="s">
        <v>257</v>
      </c>
      <c r="F759" t="s">
        <v>262</v>
      </c>
      <c r="G759" t="s">
        <v>9</v>
      </c>
      <c r="H759" s="1">
        <v>275</v>
      </c>
      <c r="I759" s="1">
        <v>275</v>
      </c>
      <c r="J759" s="1">
        <v>3.7472647702406998E-2</v>
      </c>
      <c r="K759" s="1">
        <v>3.7472647702406998E-2</v>
      </c>
      <c r="L759" t="s">
        <v>9</v>
      </c>
      <c r="M759" t="s">
        <v>9</v>
      </c>
      <c r="N759" t="s">
        <v>357</v>
      </c>
    </row>
    <row r="760" spans="1:14" x14ac:dyDescent="0.25">
      <c r="A760" t="s">
        <v>11</v>
      </c>
      <c r="B760" t="s">
        <v>82</v>
      </c>
      <c r="C760" t="s">
        <v>83</v>
      </c>
      <c r="D760" t="s">
        <v>291</v>
      </c>
      <c r="E760" t="s">
        <v>242</v>
      </c>
      <c r="F760" t="s">
        <v>238</v>
      </c>
      <c r="G760" t="s">
        <v>9</v>
      </c>
      <c r="H760" s="1">
        <v>95</v>
      </c>
      <c r="I760" s="1">
        <v>95</v>
      </c>
      <c r="J760" s="1">
        <v>1.2697979246313501E-2</v>
      </c>
      <c r="K760" s="1">
        <v>1.2697979246313501E-2</v>
      </c>
      <c r="L760" t="s">
        <v>9</v>
      </c>
      <c r="M760" t="s">
        <v>9</v>
      </c>
      <c r="N760" t="s">
        <v>357</v>
      </c>
    </row>
    <row r="761" spans="1:14" x14ac:dyDescent="0.25">
      <c r="A761" t="s">
        <v>11</v>
      </c>
      <c r="B761" t="s">
        <v>82</v>
      </c>
      <c r="C761" t="s">
        <v>83</v>
      </c>
      <c r="D761" t="s">
        <v>291</v>
      </c>
      <c r="E761" t="s">
        <v>180</v>
      </c>
      <c r="F761" t="s">
        <v>228</v>
      </c>
      <c r="G761" t="s">
        <v>228</v>
      </c>
      <c r="H761" s="1">
        <v>1200</v>
      </c>
      <c r="I761" s="1">
        <v>1200</v>
      </c>
      <c r="J761" s="1">
        <v>0.16346546791990199</v>
      </c>
      <c r="K761" s="1">
        <v>0.16346546791990199</v>
      </c>
      <c r="L761" t="s">
        <v>9</v>
      </c>
      <c r="M761" t="s">
        <v>9</v>
      </c>
      <c r="N761" t="s">
        <v>357</v>
      </c>
    </row>
    <row r="762" spans="1:14" x14ac:dyDescent="0.25">
      <c r="A762" t="s">
        <v>11</v>
      </c>
      <c r="B762" t="s">
        <v>82</v>
      </c>
      <c r="C762" t="s">
        <v>83</v>
      </c>
      <c r="D762" t="s">
        <v>291</v>
      </c>
      <c r="E762" t="s">
        <v>257</v>
      </c>
      <c r="F762" t="s">
        <v>280</v>
      </c>
      <c r="G762" t="s">
        <v>9</v>
      </c>
      <c r="H762" s="1">
        <v>20</v>
      </c>
      <c r="I762" s="1">
        <v>20</v>
      </c>
      <c r="J762" s="1">
        <v>3.0087527352297598E-3</v>
      </c>
      <c r="K762" s="1">
        <v>3.0087527352297598E-3</v>
      </c>
      <c r="L762" t="s">
        <v>9</v>
      </c>
      <c r="M762" t="s">
        <v>9</v>
      </c>
      <c r="N762" t="s">
        <v>357</v>
      </c>
    </row>
    <row r="763" spans="1:14" x14ac:dyDescent="0.25">
      <c r="A763" t="s">
        <v>11</v>
      </c>
      <c r="B763" t="s">
        <v>82</v>
      </c>
      <c r="C763" t="s">
        <v>83</v>
      </c>
      <c r="D763" t="s">
        <v>291</v>
      </c>
      <c r="E763" t="s">
        <v>180</v>
      </c>
      <c r="F763" t="s">
        <v>218</v>
      </c>
      <c r="G763" t="s">
        <v>215</v>
      </c>
      <c r="H763" s="1">
        <v>5580</v>
      </c>
      <c r="I763" s="1">
        <v>5580</v>
      </c>
      <c r="J763" s="1">
        <v>0.76011442582754396</v>
      </c>
      <c r="K763" s="1">
        <v>0.76011442582754396</v>
      </c>
      <c r="L763" t="s">
        <v>9</v>
      </c>
      <c r="M763" t="s">
        <v>9</v>
      </c>
      <c r="N763" t="s">
        <v>357</v>
      </c>
    </row>
    <row r="764" spans="1:14" x14ac:dyDescent="0.25">
      <c r="A764" t="s">
        <v>11</v>
      </c>
      <c r="B764" t="s">
        <v>82</v>
      </c>
      <c r="C764" t="s">
        <v>83</v>
      </c>
      <c r="D764" t="s">
        <v>291</v>
      </c>
      <c r="E764" t="s">
        <v>166</v>
      </c>
      <c r="F764" t="s">
        <v>170</v>
      </c>
      <c r="G764" t="s">
        <v>9</v>
      </c>
      <c r="H764" s="1">
        <v>420</v>
      </c>
      <c r="I764" s="1">
        <v>420</v>
      </c>
      <c r="J764" s="1">
        <v>5.7626655742182203E-2</v>
      </c>
      <c r="K764" s="1">
        <v>5.7626655742182203E-2</v>
      </c>
      <c r="L764" t="s">
        <v>9</v>
      </c>
      <c r="M764" t="s">
        <v>9</v>
      </c>
      <c r="N764" t="s">
        <v>357</v>
      </c>
    </row>
    <row r="765" spans="1:14" x14ac:dyDescent="0.25">
      <c r="A765" t="s">
        <v>11</v>
      </c>
      <c r="B765" t="s">
        <v>82</v>
      </c>
      <c r="C765" t="s">
        <v>83</v>
      </c>
      <c r="D765" t="s">
        <v>291</v>
      </c>
      <c r="E765" t="s">
        <v>172</v>
      </c>
      <c r="F765" t="s">
        <v>9</v>
      </c>
      <c r="G765" t="s">
        <v>9</v>
      </c>
      <c r="H765" s="1" t="s">
        <v>9</v>
      </c>
      <c r="I765" s="1" t="s">
        <v>9</v>
      </c>
      <c r="J765" s="1" t="s">
        <v>9</v>
      </c>
      <c r="K765" s="1" t="s">
        <v>9</v>
      </c>
      <c r="L765">
        <v>7.6748500000000002</v>
      </c>
      <c r="M765">
        <v>5</v>
      </c>
      <c r="N765" t="s">
        <v>357</v>
      </c>
    </row>
    <row r="766" spans="1:14" x14ac:dyDescent="0.25">
      <c r="A766" t="s">
        <v>11</v>
      </c>
      <c r="B766" t="s">
        <v>82</v>
      </c>
      <c r="C766" t="s">
        <v>83</v>
      </c>
      <c r="D766" t="s">
        <v>291</v>
      </c>
      <c r="E766" t="s">
        <v>165</v>
      </c>
      <c r="F766" t="s">
        <v>9</v>
      </c>
      <c r="G766" t="s">
        <v>9</v>
      </c>
      <c r="H766" s="1" t="s">
        <v>9</v>
      </c>
      <c r="I766" s="1" t="s">
        <v>9</v>
      </c>
      <c r="J766" s="1" t="s">
        <v>9</v>
      </c>
      <c r="K766" s="1" t="s">
        <v>9</v>
      </c>
      <c r="L766">
        <v>29.810860000000002</v>
      </c>
      <c r="M766">
        <v>30</v>
      </c>
      <c r="N766" t="s">
        <v>357</v>
      </c>
    </row>
    <row r="767" spans="1:14" x14ac:dyDescent="0.25">
      <c r="A767" t="s">
        <v>11</v>
      </c>
      <c r="B767" t="s">
        <v>82</v>
      </c>
      <c r="C767" t="s">
        <v>83</v>
      </c>
      <c r="D767" t="s">
        <v>291</v>
      </c>
      <c r="E767" t="s">
        <v>168</v>
      </c>
      <c r="F767" t="s">
        <v>271</v>
      </c>
      <c r="G767" t="s">
        <v>9</v>
      </c>
      <c r="H767" s="1">
        <v>3915</v>
      </c>
      <c r="I767" s="1">
        <v>3915</v>
      </c>
      <c r="J767" s="1">
        <v>0.53456284153005496</v>
      </c>
      <c r="K767" s="1">
        <v>0.53456284153005496</v>
      </c>
      <c r="L767" t="s">
        <v>9</v>
      </c>
      <c r="M767" t="s">
        <v>9</v>
      </c>
      <c r="N767" t="s">
        <v>357</v>
      </c>
    </row>
    <row r="768" spans="1:14" x14ac:dyDescent="0.25">
      <c r="A768" t="s">
        <v>11</v>
      </c>
      <c r="B768" t="s">
        <v>82</v>
      </c>
      <c r="C768" t="s">
        <v>83</v>
      </c>
      <c r="D768" t="s">
        <v>291</v>
      </c>
      <c r="E768" t="s">
        <v>166</v>
      </c>
      <c r="F768" t="s">
        <v>248</v>
      </c>
      <c r="G768" t="s">
        <v>9</v>
      </c>
      <c r="H768" s="1">
        <v>40</v>
      </c>
      <c r="I768" s="1">
        <v>40</v>
      </c>
      <c r="J768" s="1">
        <v>5.3256861941827103E-3</v>
      </c>
      <c r="K768" s="1">
        <v>5.3256861941827103E-3</v>
      </c>
      <c r="L768" t="s">
        <v>9</v>
      </c>
      <c r="M768" t="s">
        <v>9</v>
      </c>
      <c r="N768" t="s">
        <v>357</v>
      </c>
    </row>
    <row r="769" spans="1:14" x14ac:dyDescent="0.25">
      <c r="A769" t="s">
        <v>11</v>
      </c>
      <c r="B769" t="s">
        <v>82</v>
      </c>
      <c r="C769" t="s">
        <v>83</v>
      </c>
      <c r="D769" t="s">
        <v>291</v>
      </c>
      <c r="E769" t="s">
        <v>166</v>
      </c>
      <c r="F769" t="s">
        <v>167</v>
      </c>
      <c r="G769" t="s">
        <v>9</v>
      </c>
      <c r="H769" s="1">
        <v>165</v>
      </c>
      <c r="I769" s="1">
        <v>165</v>
      </c>
      <c r="J769" s="1">
        <v>2.2258637170558499E-2</v>
      </c>
      <c r="K769" s="1">
        <v>2.2258637170558499E-2</v>
      </c>
      <c r="L769" t="s">
        <v>9</v>
      </c>
      <c r="M769" t="s">
        <v>9</v>
      </c>
      <c r="N769" t="s">
        <v>357</v>
      </c>
    </row>
    <row r="770" spans="1:14" x14ac:dyDescent="0.25">
      <c r="A770" t="s">
        <v>11</v>
      </c>
      <c r="B770" t="s">
        <v>82</v>
      </c>
      <c r="C770" t="s">
        <v>83</v>
      </c>
      <c r="D770" t="s">
        <v>291</v>
      </c>
      <c r="E770" t="s">
        <v>353</v>
      </c>
      <c r="F770" t="s">
        <v>13</v>
      </c>
      <c r="G770" t="s">
        <v>9</v>
      </c>
      <c r="H770" s="1">
        <v>1660</v>
      </c>
      <c r="I770" s="1">
        <v>1660</v>
      </c>
      <c r="J770" s="1">
        <v>0.22677595628415301</v>
      </c>
      <c r="K770" s="1">
        <v>0.22677595628415301</v>
      </c>
      <c r="L770" t="s">
        <v>9</v>
      </c>
      <c r="M770" t="s">
        <v>9</v>
      </c>
      <c r="N770" t="s">
        <v>357</v>
      </c>
    </row>
    <row r="771" spans="1:14" x14ac:dyDescent="0.25">
      <c r="A771" t="s">
        <v>11</v>
      </c>
      <c r="B771" t="s">
        <v>82</v>
      </c>
      <c r="C771" t="s">
        <v>83</v>
      </c>
      <c r="D771" t="s">
        <v>291</v>
      </c>
      <c r="E771" t="s">
        <v>232</v>
      </c>
      <c r="F771" t="s">
        <v>9</v>
      </c>
      <c r="G771" t="s">
        <v>9</v>
      </c>
      <c r="H771" s="1">
        <v>7310</v>
      </c>
      <c r="I771" s="1">
        <v>7310</v>
      </c>
      <c r="J771" s="1">
        <v>1</v>
      </c>
      <c r="K771" s="1">
        <v>1</v>
      </c>
      <c r="L771" t="s">
        <v>9</v>
      </c>
      <c r="M771" t="s">
        <v>9</v>
      </c>
      <c r="N771" t="s">
        <v>357</v>
      </c>
    </row>
    <row r="772" spans="1:14" x14ac:dyDescent="0.25">
      <c r="A772" t="s">
        <v>11</v>
      </c>
      <c r="B772" t="s">
        <v>82</v>
      </c>
      <c r="C772" t="s">
        <v>83</v>
      </c>
      <c r="D772" t="s">
        <v>291</v>
      </c>
      <c r="E772" t="s">
        <v>166</v>
      </c>
      <c r="F772" t="s">
        <v>254</v>
      </c>
      <c r="G772" t="s">
        <v>9</v>
      </c>
      <c r="H772" s="1">
        <v>240</v>
      </c>
      <c r="I772" s="1">
        <v>240</v>
      </c>
      <c r="J772" s="1">
        <v>3.2636897446401698E-2</v>
      </c>
      <c r="K772" s="1">
        <v>3.2636897446401698E-2</v>
      </c>
      <c r="L772" t="s">
        <v>9</v>
      </c>
      <c r="M772" t="s">
        <v>9</v>
      </c>
      <c r="N772" t="s">
        <v>357</v>
      </c>
    </row>
    <row r="773" spans="1:14" x14ac:dyDescent="0.25">
      <c r="A773" t="s">
        <v>11</v>
      </c>
      <c r="B773" t="s">
        <v>82</v>
      </c>
      <c r="C773" t="s">
        <v>83</v>
      </c>
      <c r="D773" t="s">
        <v>291</v>
      </c>
      <c r="E773" t="s">
        <v>353</v>
      </c>
      <c r="F773" t="s">
        <v>16</v>
      </c>
      <c r="G773" t="s">
        <v>9</v>
      </c>
      <c r="H773" s="1">
        <v>530</v>
      </c>
      <c r="I773" s="1">
        <v>530</v>
      </c>
      <c r="J773" s="1">
        <v>7.2267759562841496E-2</v>
      </c>
      <c r="K773" s="1">
        <v>7.2267759562841496E-2</v>
      </c>
      <c r="L773" t="s">
        <v>9</v>
      </c>
      <c r="M773" t="s">
        <v>9</v>
      </c>
      <c r="N773" t="s">
        <v>357</v>
      </c>
    </row>
    <row r="774" spans="1:14" x14ac:dyDescent="0.25">
      <c r="A774" t="s">
        <v>11</v>
      </c>
      <c r="B774" t="s">
        <v>82</v>
      </c>
      <c r="C774" t="s">
        <v>83</v>
      </c>
      <c r="D774" t="s">
        <v>291</v>
      </c>
      <c r="E774" t="s">
        <v>229</v>
      </c>
      <c r="F774" t="s">
        <v>217</v>
      </c>
      <c r="G774" t="s">
        <v>9</v>
      </c>
      <c r="H774" s="1">
        <v>105</v>
      </c>
      <c r="I774" s="1">
        <v>105</v>
      </c>
      <c r="J774" s="1">
        <v>1.46055146055146E-2</v>
      </c>
      <c r="K774" s="1">
        <v>1.46055146055146E-2</v>
      </c>
      <c r="L774" t="s">
        <v>9</v>
      </c>
      <c r="M774" t="s">
        <v>9</v>
      </c>
      <c r="N774" t="s">
        <v>357</v>
      </c>
    </row>
    <row r="775" spans="1:14" x14ac:dyDescent="0.25">
      <c r="A775" t="s">
        <v>11</v>
      </c>
      <c r="B775" t="s">
        <v>82</v>
      </c>
      <c r="C775" t="s">
        <v>83</v>
      </c>
      <c r="D775" t="s">
        <v>291</v>
      </c>
      <c r="E775" t="s">
        <v>166</v>
      </c>
      <c r="F775" t="s">
        <v>253</v>
      </c>
      <c r="G775" t="s">
        <v>9</v>
      </c>
      <c r="H775" s="1">
        <v>645</v>
      </c>
      <c r="I775" s="1">
        <v>645</v>
      </c>
      <c r="J775" s="1">
        <v>8.8078656288406401E-2</v>
      </c>
      <c r="K775" s="1">
        <v>8.8078656288406401E-2</v>
      </c>
      <c r="L775" t="s">
        <v>9</v>
      </c>
      <c r="M775" t="s">
        <v>9</v>
      </c>
      <c r="N775" t="s">
        <v>357</v>
      </c>
    </row>
    <row r="776" spans="1:14" x14ac:dyDescent="0.25">
      <c r="A776" t="s">
        <v>11</v>
      </c>
      <c r="B776" t="s">
        <v>82</v>
      </c>
      <c r="C776" t="s">
        <v>83</v>
      </c>
      <c r="D776" t="s">
        <v>291</v>
      </c>
      <c r="E776" t="s">
        <v>168</v>
      </c>
      <c r="F776" t="s">
        <v>272</v>
      </c>
      <c r="G776" t="s">
        <v>9</v>
      </c>
      <c r="H776" s="1">
        <v>530</v>
      </c>
      <c r="I776" s="1">
        <v>530</v>
      </c>
      <c r="J776" s="1">
        <v>7.2404371584699506E-2</v>
      </c>
      <c r="K776" s="1">
        <v>7.2404371584699506E-2</v>
      </c>
      <c r="L776" t="s">
        <v>9</v>
      </c>
      <c r="M776" t="s">
        <v>9</v>
      </c>
      <c r="N776" t="s">
        <v>357</v>
      </c>
    </row>
    <row r="777" spans="1:14" x14ac:dyDescent="0.25">
      <c r="A777" t="s">
        <v>11</v>
      </c>
      <c r="B777" t="s">
        <v>82</v>
      </c>
      <c r="C777" t="s">
        <v>83</v>
      </c>
      <c r="D777" t="s">
        <v>291</v>
      </c>
      <c r="E777" t="s">
        <v>242</v>
      </c>
      <c r="F777" t="s">
        <v>236</v>
      </c>
      <c r="G777" t="s">
        <v>9</v>
      </c>
      <c r="H777" s="1">
        <v>110</v>
      </c>
      <c r="I777" s="1">
        <v>110</v>
      </c>
      <c r="J777" s="1">
        <v>1.5155652648825801E-2</v>
      </c>
      <c r="K777" s="1">
        <v>1.5155652648825801E-2</v>
      </c>
      <c r="L777" t="s">
        <v>9</v>
      </c>
      <c r="M777" t="s">
        <v>9</v>
      </c>
      <c r="N777" t="s">
        <v>357</v>
      </c>
    </row>
    <row r="778" spans="1:14" x14ac:dyDescent="0.25">
      <c r="A778" t="s">
        <v>11</v>
      </c>
      <c r="B778" t="s">
        <v>82</v>
      </c>
      <c r="C778" t="s">
        <v>83</v>
      </c>
      <c r="D778" t="s">
        <v>291</v>
      </c>
      <c r="E778" t="s">
        <v>242</v>
      </c>
      <c r="F778" t="s">
        <v>239</v>
      </c>
      <c r="G778" t="s">
        <v>9</v>
      </c>
      <c r="H778" s="1">
        <v>2305</v>
      </c>
      <c r="I778" s="1">
        <v>2305</v>
      </c>
      <c r="J778" s="1">
        <v>0.31471873293282399</v>
      </c>
      <c r="K778" s="1">
        <v>0.31471873293282399</v>
      </c>
      <c r="L778" t="s">
        <v>9</v>
      </c>
      <c r="M778" t="s">
        <v>9</v>
      </c>
      <c r="N778" t="s">
        <v>357</v>
      </c>
    </row>
    <row r="779" spans="1:14" x14ac:dyDescent="0.25">
      <c r="A779" t="s">
        <v>11</v>
      </c>
      <c r="B779" t="s">
        <v>82</v>
      </c>
      <c r="C779" t="s">
        <v>83</v>
      </c>
      <c r="D779" t="s">
        <v>291</v>
      </c>
      <c r="E779" t="s">
        <v>166</v>
      </c>
      <c r="F779" t="s">
        <v>171</v>
      </c>
      <c r="G779" t="s">
        <v>9</v>
      </c>
      <c r="H779" s="1">
        <v>90</v>
      </c>
      <c r="I779" s="1">
        <v>90</v>
      </c>
      <c r="J779" s="1">
        <v>1.2426601119759699E-2</v>
      </c>
      <c r="K779" s="1">
        <v>1.2426601119759699E-2</v>
      </c>
      <c r="L779" t="s">
        <v>9</v>
      </c>
      <c r="M779" t="s">
        <v>9</v>
      </c>
      <c r="N779" t="s">
        <v>357</v>
      </c>
    </row>
    <row r="780" spans="1:14" x14ac:dyDescent="0.25">
      <c r="A780" t="s">
        <v>11</v>
      </c>
      <c r="B780" t="s">
        <v>82</v>
      </c>
      <c r="C780" t="s">
        <v>83</v>
      </c>
      <c r="D780" t="s">
        <v>291</v>
      </c>
      <c r="E780" t="s">
        <v>353</v>
      </c>
      <c r="F780" t="s">
        <v>14</v>
      </c>
      <c r="G780" t="s">
        <v>9</v>
      </c>
      <c r="H780" s="1">
        <v>3200</v>
      </c>
      <c r="I780" s="1">
        <v>3200</v>
      </c>
      <c r="J780" s="1">
        <v>0.43688524590163902</v>
      </c>
      <c r="K780" s="1">
        <v>0.43688524590163902</v>
      </c>
      <c r="L780" t="s">
        <v>9</v>
      </c>
      <c r="M780" t="s">
        <v>9</v>
      </c>
      <c r="N780" t="s">
        <v>357</v>
      </c>
    </row>
    <row r="781" spans="1:14" x14ac:dyDescent="0.25">
      <c r="A781" t="s">
        <v>11</v>
      </c>
      <c r="B781" t="s">
        <v>82</v>
      </c>
      <c r="C781" t="s">
        <v>83</v>
      </c>
      <c r="D781" t="s">
        <v>291</v>
      </c>
      <c r="E781" t="s">
        <v>242</v>
      </c>
      <c r="F781" t="s">
        <v>237</v>
      </c>
      <c r="G781" t="s">
        <v>9</v>
      </c>
      <c r="H781" s="1">
        <v>275</v>
      </c>
      <c r="I781" s="1">
        <v>275</v>
      </c>
      <c r="J781" s="1">
        <v>3.7684325505188403E-2</v>
      </c>
      <c r="K781" s="1">
        <v>3.7684325505188403E-2</v>
      </c>
      <c r="L781" t="s">
        <v>9</v>
      </c>
      <c r="M781" t="s">
        <v>9</v>
      </c>
      <c r="N781" t="s">
        <v>357</v>
      </c>
    </row>
    <row r="782" spans="1:14" x14ac:dyDescent="0.25">
      <c r="A782" t="s">
        <v>11</v>
      </c>
      <c r="B782" t="s">
        <v>82</v>
      </c>
      <c r="C782" t="s">
        <v>83</v>
      </c>
      <c r="D782" t="s">
        <v>291</v>
      </c>
      <c r="E782" t="s">
        <v>242</v>
      </c>
      <c r="F782" t="s">
        <v>235</v>
      </c>
      <c r="G782" t="s">
        <v>9</v>
      </c>
      <c r="H782" s="1">
        <v>855</v>
      </c>
      <c r="I782" s="1">
        <v>855</v>
      </c>
      <c r="J782" s="1">
        <v>0.116876024030584</v>
      </c>
      <c r="K782" s="1">
        <v>0.116876024030584</v>
      </c>
      <c r="L782" t="s">
        <v>9</v>
      </c>
      <c r="M782" t="s">
        <v>9</v>
      </c>
      <c r="N782" t="s">
        <v>357</v>
      </c>
    </row>
    <row r="783" spans="1:14" x14ac:dyDescent="0.25">
      <c r="A783" t="s">
        <v>11</v>
      </c>
      <c r="B783" t="s">
        <v>82</v>
      </c>
      <c r="C783" t="s">
        <v>83</v>
      </c>
      <c r="D783" t="s">
        <v>291</v>
      </c>
      <c r="E783" t="s">
        <v>257</v>
      </c>
      <c r="F783" t="s">
        <v>261</v>
      </c>
      <c r="G783" t="s">
        <v>9</v>
      </c>
      <c r="H783" s="1">
        <v>1245</v>
      </c>
      <c r="I783" s="1">
        <v>1245</v>
      </c>
      <c r="J783" s="1">
        <v>0.17040481400437599</v>
      </c>
      <c r="K783" s="1">
        <v>0.17040481400437599</v>
      </c>
      <c r="L783" t="s">
        <v>9</v>
      </c>
      <c r="M783" t="s">
        <v>9</v>
      </c>
      <c r="N783" t="s">
        <v>357</v>
      </c>
    </row>
    <row r="784" spans="1:14" x14ac:dyDescent="0.25">
      <c r="A784" t="s">
        <v>11</v>
      </c>
      <c r="B784" t="s">
        <v>82</v>
      </c>
      <c r="C784" t="s">
        <v>83</v>
      </c>
      <c r="D784" t="s">
        <v>291</v>
      </c>
      <c r="E784" t="s">
        <v>353</v>
      </c>
      <c r="F784" t="s">
        <v>15</v>
      </c>
      <c r="G784" t="s">
        <v>9</v>
      </c>
      <c r="H784" s="1">
        <v>1680</v>
      </c>
      <c r="I784" s="1">
        <v>1680</v>
      </c>
      <c r="J784" s="1">
        <v>0.229781420765027</v>
      </c>
      <c r="K784" s="1">
        <v>0.229781420765027</v>
      </c>
      <c r="L784" t="s">
        <v>9</v>
      </c>
      <c r="M784" t="s">
        <v>9</v>
      </c>
      <c r="N784" t="s">
        <v>357</v>
      </c>
    </row>
    <row r="785" spans="1:14" x14ac:dyDescent="0.25">
      <c r="A785" t="s">
        <v>11</v>
      </c>
      <c r="B785" t="s">
        <v>82</v>
      </c>
      <c r="C785" t="s">
        <v>83</v>
      </c>
      <c r="D785" t="s">
        <v>291</v>
      </c>
      <c r="E785" t="s">
        <v>257</v>
      </c>
      <c r="F785" t="s">
        <v>258</v>
      </c>
      <c r="G785" t="s">
        <v>9</v>
      </c>
      <c r="H785" s="1">
        <v>1040</v>
      </c>
      <c r="I785" s="1">
        <v>1040</v>
      </c>
      <c r="J785" s="1">
        <v>0.142505470459519</v>
      </c>
      <c r="K785" s="1">
        <v>0.142505470459519</v>
      </c>
      <c r="L785" t="s">
        <v>9</v>
      </c>
      <c r="M785" t="s">
        <v>9</v>
      </c>
      <c r="N785" t="s">
        <v>357</v>
      </c>
    </row>
    <row r="786" spans="1:14" x14ac:dyDescent="0.25">
      <c r="A786" t="s">
        <v>11</v>
      </c>
      <c r="B786" t="s">
        <v>82</v>
      </c>
      <c r="C786" t="s">
        <v>83</v>
      </c>
      <c r="D786" t="s">
        <v>291</v>
      </c>
      <c r="E786" t="s">
        <v>353</v>
      </c>
      <c r="F786" t="s">
        <v>228</v>
      </c>
      <c r="G786" t="s">
        <v>9</v>
      </c>
      <c r="H786" s="1">
        <v>250</v>
      </c>
      <c r="I786" s="1">
        <v>250</v>
      </c>
      <c r="J786" s="1">
        <v>3.4289617486338797E-2</v>
      </c>
      <c r="K786" s="1">
        <v>3.4289617486338797E-2</v>
      </c>
      <c r="L786" t="s">
        <v>9</v>
      </c>
      <c r="M786" t="s">
        <v>9</v>
      </c>
      <c r="N786" t="s">
        <v>357</v>
      </c>
    </row>
    <row r="787" spans="1:14" x14ac:dyDescent="0.25">
      <c r="A787" t="s">
        <v>11</v>
      </c>
      <c r="B787" t="s">
        <v>82</v>
      </c>
      <c r="C787" t="s">
        <v>83</v>
      </c>
      <c r="D787" t="s">
        <v>291</v>
      </c>
      <c r="E787" t="s">
        <v>180</v>
      </c>
      <c r="F787" t="s">
        <v>219</v>
      </c>
      <c r="G787" t="s">
        <v>216</v>
      </c>
      <c r="H787" s="1">
        <v>560</v>
      </c>
      <c r="I787" s="1">
        <v>560</v>
      </c>
      <c r="J787" s="1">
        <v>7.6420106252554104E-2</v>
      </c>
      <c r="K787" s="1">
        <v>7.6420106252554104E-2</v>
      </c>
      <c r="L787" t="s">
        <v>9</v>
      </c>
      <c r="M787" t="s">
        <v>9</v>
      </c>
      <c r="N787" t="s">
        <v>357</v>
      </c>
    </row>
    <row r="788" spans="1:14" x14ac:dyDescent="0.25">
      <c r="A788" t="s">
        <v>11</v>
      </c>
      <c r="B788" t="s">
        <v>82</v>
      </c>
      <c r="C788" t="s">
        <v>83</v>
      </c>
      <c r="D788" t="s">
        <v>291</v>
      </c>
      <c r="E788" t="s">
        <v>257</v>
      </c>
      <c r="F788" t="s">
        <v>340</v>
      </c>
      <c r="G788" t="s">
        <v>9</v>
      </c>
      <c r="H788" s="1">
        <v>300</v>
      </c>
      <c r="I788" s="1">
        <v>300</v>
      </c>
      <c r="J788" s="1">
        <v>4.1165207877461703E-2</v>
      </c>
      <c r="K788" s="1">
        <v>4.1165207877461703E-2</v>
      </c>
      <c r="L788" t="s">
        <v>9</v>
      </c>
      <c r="M788" t="s">
        <v>9</v>
      </c>
      <c r="N788" t="s">
        <v>357</v>
      </c>
    </row>
    <row r="789" spans="1:14" x14ac:dyDescent="0.25">
      <c r="A789" t="s">
        <v>11</v>
      </c>
      <c r="B789" t="s">
        <v>82</v>
      </c>
      <c r="C789" t="s">
        <v>83</v>
      </c>
      <c r="D789" t="s">
        <v>291</v>
      </c>
      <c r="E789" t="s">
        <v>229</v>
      </c>
      <c r="F789" t="s">
        <v>230</v>
      </c>
      <c r="G789" t="s">
        <v>9</v>
      </c>
      <c r="H789" s="1">
        <v>890</v>
      </c>
      <c r="I789" s="1">
        <v>890</v>
      </c>
      <c r="J789" s="1">
        <v>0.121485121485121</v>
      </c>
      <c r="K789" s="1">
        <v>0.121485121485121</v>
      </c>
      <c r="L789" t="s">
        <v>9</v>
      </c>
      <c r="M789" t="s">
        <v>9</v>
      </c>
      <c r="N789" t="s">
        <v>357</v>
      </c>
    </row>
    <row r="790" spans="1:14" x14ac:dyDescent="0.25">
      <c r="A790" t="s">
        <v>11</v>
      </c>
      <c r="B790" t="s">
        <v>82</v>
      </c>
      <c r="C790" t="s">
        <v>83</v>
      </c>
      <c r="D790" t="s">
        <v>291</v>
      </c>
      <c r="E790" t="s">
        <v>229</v>
      </c>
      <c r="F790" t="s">
        <v>248</v>
      </c>
      <c r="G790" t="s">
        <v>9</v>
      </c>
      <c r="H790" s="1">
        <v>30</v>
      </c>
      <c r="I790" s="1">
        <v>30</v>
      </c>
      <c r="J790" s="1">
        <v>4.2315042315042304E-3</v>
      </c>
      <c r="K790" s="1">
        <v>4.2315042315042304E-3</v>
      </c>
      <c r="L790" t="s">
        <v>9</v>
      </c>
      <c r="M790" t="s">
        <v>9</v>
      </c>
      <c r="N790" t="s">
        <v>357</v>
      </c>
    </row>
    <row r="791" spans="1:14" x14ac:dyDescent="0.25">
      <c r="A791" t="s">
        <v>11</v>
      </c>
      <c r="B791" t="s">
        <v>82</v>
      </c>
      <c r="C791" t="s">
        <v>83</v>
      </c>
      <c r="D791" t="s">
        <v>291</v>
      </c>
      <c r="E791" t="s">
        <v>166</v>
      </c>
      <c r="F791" t="s">
        <v>252</v>
      </c>
      <c r="G791" t="s">
        <v>9</v>
      </c>
      <c r="H791" s="1">
        <v>140</v>
      </c>
      <c r="I791" s="1">
        <v>140</v>
      </c>
      <c r="J791" s="1">
        <v>1.89812918202922E-2</v>
      </c>
      <c r="K791" s="1">
        <v>1.89812918202922E-2</v>
      </c>
      <c r="L791" t="s">
        <v>9</v>
      </c>
      <c r="M791" t="s">
        <v>9</v>
      </c>
      <c r="N791" t="s">
        <v>357</v>
      </c>
    </row>
    <row r="792" spans="1:14" x14ac:dyDescent="0.25">
      <c r="A792" t="s">
        <v>11</v>
      </c>
      <c r="B792" t="s">
        <v>82</v>
      </c>
      <c r="C792" t="s">
        <v>83</v>
      </c>
      <c r="D792" t="s">
        <v>291</v>
      </c>
      <c r="E792" t="s">
        <v>229</v>
      </c>
      <c r="F792" t="s">
        <v>231</v>
      </c>
      <c r="G792" t="s">
        <v>9</v>
      </c>
      <c r="H792" s="1">
        <v>6300</v>
      </c>
      <c r="I792" s="1">
        <v>6300</v>
      </c>
      <c r="J792" s="1">
        <v>0.85967785967786003</v>
      </c>
      <c r="K792" s="1">
        <v>0.85967785967786003</v>
      </c>
      <c r="L792" t="s">
        <v>9</v>
      </c>
      <c r="M792" t="s">
        <v>9</v>
      </c>
      <c r="N792" t="s">
        <v>357</v>
      </c>
    </row>
    <row r="793" spans="1:14" x14ac:dyDescent="0.25">
      <c r="A793" t="s">
        <v>11</v>
      </c>
      <c r="B793" t="s">
        <v>82</v>
      </c>
      <c r="C793" t="s">
        <v>83</v>
      </c>
      <c r="D793" t="s">
        <v>291</v>
      </c>
      <c r="E793" t="s">
        <v>257</v>
      </c>
      <c r="F793" t="s">
        <v>259</v>
      </c>
      <c r="G793" t="s">
        <v>9</v>
      </c>
      <c r="H793">
        <v>2075</v>
      </c>
      <c r="I793">
        <v>2075</v>
      </c>
      <c r="J793">
        <v>0.28350656455142198</v>
      </c>
      <c r="K793">
        <v>0.28350656455142198</v>
      </c>
      <c r="L793" s="1" t="s">
        <v>9</v>
      </c>
      <c r="M793" s="1" t="s">
        <v>9</v>
      </c>
      <c r="N793" t="s">
        <v>357</v>
      </c>
    </row>
    <row r="794" spans="1:14" x14ac:dyDescent="0.25">
      <c r="L794" s="1"/>
      <c r="M794" s="1"/>
    </row>
    <row r="795" spans="1:14" x14ac:dyDescent="0.25">
      <c r="H795" s="1"/>
      <c r="I795" s="1"/>
      <c r="J795" s="1"/>
      <c r="K795" s="1"/>
    </row>
    <row r="796" spans="1:14" x14ac:dyDescent="0.25">
      <c r="H796" s="1"/>
      <c r="I796" s="1"/>
      <c r="J796" s="1"/>
      <c r="K796" s="1"/>
    </row>
    <row r="797" spans="1:14" x14ac:dyDescent="0.25">
      <c r="H797" s="1"/>
      <c r="I797" s="1"/>
      <c r="J797" s="1"/>
      <c r="K797" s="1"/>
    </row>
    <row r="798" spans="1:14" x14ac:dyDescent="0.25">
      <c r="H798" s="1"/>
      <c r="I798" s="1"/>
      <c r="J798" s="1"/>
      <c r="K798" s="1"/>
    </row>
    <row r="799" spans="1:14" x14ac:dyDescent="0.25">
      <c r="H799" s="1"/>
      <c r="I799" s="1"/>
      <c r="J799" s="1"/>
      <c r="K799" s="1"/>
    </row>
    <row r="800" spans="1:14" x14ac:dyDescent="0.25">
      <c r="H800" s="1"/>
      <c r="I800" s="1"/>
      <c r="J800" s="1"/>
      <c r="K800" s="1"/>
    </row>
    <row r="801" spans="8:11" x14ac:dyDescent="0.25">
      <c r="H801" s="1"/>
      <c r="I801" s="1"/>
      <c r="J801" s="1"/>
      <c r="K801" s="1"/>
    </row>
    <row r="802" spans="8:11" x14ac:dyDescent="0.25">
      <c r="H802" s="1"/>
      <c r="I802" s="1"/>
      <c r="J802" s="1"/>
      <c r="K802" s="1"/>
    </row>
    <row r="803" spans="8:11" x14ac:dyDescent="0.25">
      <c r="H803" s="1"/>
      <c r="I803" s="1"/>
      <c r="J803" s="1"/>
      <c r="K803" s="1"/>
    </row>
    <row r="804" spans="8:11" x14ac:dyDescent="0.25">
      <c r="H804" s="1"/>
      <c r="I804" s="1"/>
      <c r="J804" s="1"/>
      <c r="K804" s="1"/>
    </row>
    <row r="805" spans="8:11" x14ac:dyDescent="0.25">
      <c r="H805" s="1"/>
      <c r="I805" s="1"/>
      <c r="J805" s="1"/>
      <c r="K805" s="1"/>
    </row>
    <row r="806" spans="8:11" x14ac:dyDescent="0.25">
      <c r="H806" s="1"/>
      <c r="I806" s="1"/>
      <c r="J806" s="1"/>
      <c r="K806" s="1"/>
    </row>
    <row r="807" spans="8:11" x14ac:dyDescent="0.25">
      <c r="H807" s="1"/>
      <c r="I807" s="1"/>
      <c r="J807" s="1"/>
      <c r="K807" s="1"/>
    </row>
    <row r="808" spans="8:11" x14ac:dyDescent="0.25">
      <c r="H808" s="1"/>
      <c r="I808" s="1"/>
      <c r="J808" s="1"/>
      <c r="K808" s="1"/>
    </row>
    <row r="809" spans="8:11" x14ac:dyDescent="0.25">
      <c r="H809" s="1"/>
      <c r="I809" s="1"/>
      <c r="J809" s="1"/>
      <c r="K809" s="1"/>
    </row>
    <row r="810" spans="8:11" x14ac:dyDescent="0.25">
      <c r="H810" s="1"/>
      <c r="I810" s="1"/>
      <c r="J810" s="1"/>
      <c r="K810" s="1"/>
    </row>
    <row r="811" spans="8:11" x14ac:dyDescent="0.25">
      <c r="H811" s="1"/>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3"/>
  <sheetViews>
    <sheetView topLeftCell="U1" workbookViewId="0">
      <selection activeCell="AA13" sqref="AA13"/>
    </sheetView>
  </sheetViews>
  <sheetFormatPr defaultRowHeight="15" x14ac:dyDescent="0.25"/>
  <sheetData>
    <row r="1" spans="1:39" x14ac:dyDescent="0.25">
      <c r="A1" s="14" t="s">
        <v>175</v>
      </c>
      <c r="D1" s="14" t="s">
        <v>178</v>
      </c>
      <c r="W1" s="2" t="s">
        <v>4</v>
      </c>
      <c r="X1" t="s">
        <v>353</v>
      </c>
      <c r="AA1" s="2" t="s">
        <v>4</v>
      </c>
      <c r="AB1" t="s">
        <v>353</v>
      </c>
      <c r="AF1" s="2" t="s">
        <v>4</v>
      </c>
      <c r="AG1" t="s">
        <v>172</v>
      </c>
    </row>
    <row r="2" spans="1:39" x14ac:dyDescent="0.25">
      <c r="A2" s="2" t="s">
        <v>4</v>
      </c>
      <c r="B2" t="s">
        <v>353</v>
      </c>
      <c r="D2" s="2" t="s">
        <v>4</v>
      </c>
      <c r="E2" t="s">
        <v>353</v>
      </c>
    </row>
    <row r="3" spans="1:39" x14ac:dyDescent="0.25">
      <c r="W3" s="2" t="s">
        <v>120</v>
      </c>
      <c r="AB3" s="2" t="s">
        <v>160</v>
      </c>
      <c r="AG3" s="2" t="s">
        <v>160</v>
      </c>
    </row>
    <row r="4" spans="1:39" x14ac:dyDescent="0.25">
      <c r="A4" s="2" t="s">
        <v>118</v>
      </c>
      <c r="D4" s="2" t="s">
        <v>251</v>
      </c>
      <c r="W4" s="2" t="s">
        <v>5</v>
      </c>
      <c r="X4" t="s">
        <v>117</v>
      </c>
      <c r="AA4" s="2" t="s">
        <v>1</v>
      </c>
      <c r="AB4" t="s">
        <v>173</v>
      </c>
      <c r="AC4" t="s">
        <v>174</v>
      </c>
      <c r="AF4" s="2" t="s">
        <v>1</v>
      </c>
      <c r="AG4" t="s">
        <v>173</v>
      </c>
      <c r="AH4" t="s">
        <v>174</v>
      </c>
    </row>
    <row r="5" spans="1:39" x14ac:dyDescent="0.25">
      <c r="A5" s="2" t="s">
        <v>5</v>
      </c>
      <c r="B5" t="s">
        <v>117</v>
      </c>
      <c r="D5" s="2" t="s">
        <v>5</v>
      </c>
      <c r="E5" t="s">
        <v>117</v>
      </c>
      <c r="W5" t="s">
        <v>16</v>
      </c>
      <c r="X5" s="1">
        <v>-0.01</v>
      </c>
      <c r="AA5" t="s">
        <v>25</v>
      </c>
      <c r="AB5" s="1">
        <v>0</v>
      </c>
      <c r="AC5" s="1">
        <v>0</v>
      </c>
      <c r="AF5" t="s">
        <v>185</v>
      </c>
      <c r="AG5" s="1">
        <v>6.5306100000000002</v>
      </c>
      <c r="AH5" s="1">
        <v>5</v>
      </c>
      <c r="AK5" t="s">
        <v>173</v>
      </c>
    </row>
    <row r="6" spans="1:39" x14ac:dyDescent="0.25">
      <c r="A6" t="s">
        <v>16</v>
      </c>
      <c r="B6" s="1">
        <v>-1</v>
      </c>
      <c r="D6" t="s">
        <v>16</v>
      </c>
      <c r="E6" s="1">
        <v>0</v>
      </c>
      <c r="G6" s="14"/>
      <c r="W6" t="s">
        <v>14</v>
      </c>
      <c r="X6" s="1">
        <v>0.48178137651821901</v>
      </c>
      <c r="AA6" t="s">
        <v>233</v>
      </c>
      <c r="AB6" s="1">
        <v>0</v>
      </c>
      <c r="AC6" s="1">
        <v>0</v>
      </c>
      <c r="AF6" t="s">
        <v>20</v>
      </c>
      <c r="AG6" s="1">
        <v>6.4660599999999997</v>
      </c>
      <c r="AH6" s="1">
        <v>5</v>
      </c>
      <c r="AK6" t="str">
        <f>AA5</f>
        <v>RC1</v>
      </c>
      <c r="AL6" t="str">
        <f>'Org Control'!K5</f>
        <v>Q78</v>
      </c>
      <c r="AM6" t="s">
        <v>318</v>
      </c>
    </row>
    <row r="7" spans="1:39" x14ac:dyDescent="0.25">
      <c r="A7" t="s">
        <v>14</v>
      </c>
      <c r="B7" s="1">
        <v>120</v>
      </c>
      <c r="D7" t="s">
        <v>14</v>
      </c>
      <c r="E7" s="1">
        <v>0.48178137651821901</v>
      </c>
      <c r="G7" t="s">
        <v>16</v>
      </c>
      <c r="H7" s="3" t="s">
        <v>117</v>
      </c>
      <c r="I7">
        <f>IFERROR(VLOOKUP(G7,A:B,MATCH(H7,5:5,0),FALSE),0)</f>
        <v>-1</v>
      </c>
      <c r="J7" t="str">
        <f>IF(I7=-1,"*",I7)</f>
        <v>*</v>
      </c>
      <c r="K7">
        <f>IFERROR(VLOOKUP(G7,W:X,MATCH(H7,W4:X4,0),FALSE),0)</f>
        <v>-0.01</v>
      </c>
      <c r="L7" t="str">
        <f>IF(K7=-0.01,"*",K7)</f>
        <v>*</v>
      </c>
      <c r="M7" t="str">
        <f>IF(K7=-0.01,"less than 5 women",ROUND(K7*100,1)&amp;"% of women")</f>
        <v>less than 5 women</v>
      </c>
      <c r="W7" t="s">
        <v>15</v>
      </c>
      <c r="X7" s="1">
        <v>0.28744939271255099</v>
      </c>
      <c r="AF7" t="s">
        <v>190</v>
      </c>
      <c r="AG7" s="1">
        <v>8.7612900000000007</v>
      </c>
      <c r="AH7" s="1">
        <v>8.5</v>
      </c>
      <c r="AK7">
        <f>VLOOKUP(AK6,AA:AC,MATCH(AK5,AA4:AC4,0),FALSE)</f>
        <v>0</v>
      </c>
      <c r="AL7">
        <f>VLOOKUP(AL6,AF:AH,MATCH(AK5,AF4:AH4,0),FALSE)</f>
        <v>8.6949199999999998</v>
      </c>
      <c r="AM7">
        <f>VLOOKUP(AM6,AF:AH,MATCH(AK5,AF4:AH4,0),FALSE)</f>
        <v>7.9528100000000004</v>
      </c>
    </row>
    <row r="8" spans="1:39" x14ac:dyDescent="0.25">
      <c r="A8" t="s">
        <v>15</v>
      </c>
      <c r="B8" s="1">
        <v>70</v>
      </c>
      <c r="D8" t="s">
        <v>15</v>
      </c>
      <c r="E8" s="1">
        <v>0.28744939271255099</v>
      </c>
      <c r="G8" t="s">
        <v>14</v>
      </c>
      <c r="H8" s="3" t="s">
        <v>117</v>
      </c>
      <c r="I8">
        <f>IFERROR(VLOOKUP(G8,A:B,MATCH(H8,5:5,0),FALSE),0)</f>
        <v>120</v>
      </c>
      <c r="J8">
        <f t="shared" ref="J8:J11" si="0">IF(I8=-1,"*",I8)</f>
        <v>120</v>
      </c>
      <c r="K8">
        <f>IFERROR(VLOOKUP(G8,W:X,MATCH(H8,W4:X4,0),FALSE),0)</f>
        <v>0.48178137651821901</v>
      </c>
      <c r="L8">
        <f>IF(K8=-0.01,"*",K8)</f>
        <v>0.48178137651821901</v>
      </c>
      <c r="M8" t="str">
        <f>IF(K8=-0.01,"less than 5 women",ROUND(K8*100,1)&amp;"% of women")</f>
        <v>48.2% of women</v>
      </c>
      <c r="W8" t="s">
        <v>13</v>
      </c>
      <c r="X8" s="1">
        <v>0.19433198380566799</v>
      </c>
      <c r="AF8" t="s">
        <v>192</v>
      </c>
      <c r="AG8" s="1">
        <v>8.1845400000000001</v>
      </c>
      <c r="AH8" s="1">
        <v>7</v>
      </c>
    </row>
    <row r="9" spans="1:39" x14ac:dyDescent="0.25">
      <c r="A9" t="s">
        <v>13</v>
      </c>
      <c r="B9" s="1">
        <v>50</v>
      </c>
      <c r="D9" t="s">
        <v>13</v>
      </c>
      <c r="E9" s="1">
        <v>0.19433198380566799</v>
      </c>
      <c r="G9" t="s">
        <v>15</v>
      </c>
      <c r="H9" s="3" t="s">
        <v>117</v>
      </c>
      <c r="I9">
        <f>IFERROR(VLOOKUP(G9,A:B,MATCH(H9,5:5,0),FALSE),0)</f>
        <v>70</v>
      </c>
      <c r="J9">
        <f t="shared" si="0"/>
        <v>70</v>
      </c>
      <c r="K9">
        <f>IFERROR(VLOOKUP(G9,W:X,MATCH(H9,W4:X4,0),FALSE),0)</f>
        <v>0.28744939271255099</v>
      </c>
      <c r="L9">
        <f>IF(K9=-0.01,"*",K9)</f>
        <v>0.28744939271255099</v>
      </c>
      <c r="M9" t="str">
        <f>IF(K9=-0.01,"less than 5 women",ROUND(K9*100,1)&amp;"% of women")</f>
        <v>28.7% of women</v>
      </c>
      <c r="W9" t="s">
        <v>228</v>
      </c>
      <c r="X9" s="1">
        <v>2.8340080971659899E-2</v>
      </c>
      <c r="AF9" t="s">
        <v>194</v>
      </c>
      <c r="AG9" s="1">
        <v>9.0489800000000002</v>
      </c>
      <c r="AH9" s="1">
        <v>10</v>
      </c>
    </row>
    <row r="10" spans="1:39" x14ac:dyDescent="0.25">
      <c r="A10" t="s">
        <v>228</v>
      </c>
      <c r="B10" s="1">
        <v>5</v>
      </c>
      <c r="D10" t="s">
        <v>228</v>
      </c>
      <c r="E10" s="1">
        <v>2.8340080971659899E-2</v>
      </c>
      <c r="G10" t="s">
        <v>13</v>
      </c>
      <c r="H10" s="3" t="s">
        <v>117</v>
      </c>
      <c r="I10">
        <f>IFERROR(VLOOKUP(G10,A:B,MATCH(H10,5:5,0),FALSE),0)</f>
        <v>50</v>
      </c>
      <c r="J10">
        <f t="shared" si="0"/>
        <v>50</v>
      </c>
      <c r="K10">
        <f>IFERROR(VLOOKUP(G10,W:X,MATCH(H10,W4:X4,0),FALSE),0)</f>
        <v>0.19433198380566799</v>
      </c>
      <c r="L10">
        <f>IF(K10=-0.01,"*",K10)</f>
        <v>0.19433198380566799</v>
      </c>
      <c r="M10" t="str">
        <f>IF(K10=-0.01,"less than 5 women",ROUND(K10*100,1)&amp;"% of women")</f>
        <v>19.4% of women</v>
      </c>
      <c r="AF10" t="s">
        <v>196</v>
      </c>
      <c r="AG10" s="1">
        <v>7.68635</v>
      </c>
      <c r="AH10" s="1">
        <v>8</v>
      </c>
    </row>
    <row r="11" spans="1:39" x14ac:dyDescent="0.25">
      <c r="G11" t="s">
        <v>228</v>
      </c>
      <c r="H11" s="3" t="s">
        <v>117</v>
      </c>
      <c r="I11">
        <f>IFERROR(VLOOKUP(G11,A:B,MATCH(H11,5:5,0),FALSE),0)</f>
        <v>5</v>
      </c>
      <c r="J11">
        <f t="shared" si="0"/>
        <v>5</v>
      </c>
      <c r="K11">
        <f>IFERROR(VLOOKUP(G11,W:X,MATCH(H11,W4:X4,0),FALSE),0)</f>
        <v>2.8340080971659899E-2</v>
      </c>
      <c r="L11">
        <f>IF(K11=-0.01,"*",K11)</f>
        <v>2.8340080971659899E-2</v>
      </c>
      <c r="M11" t="str">
        <f>IF(K11=-0.01,"less than 5 women",ROUND(K11*100,1)&amp;"% of women")</f>
        <v>2.8% of women</v>
      </c>
      <c r="AF11" t="s">
        <v>198</v>
      </c>
      <c r="AG11" s="1">
        <v>8.1525400000000001</v>
      </c>
      <c r="AH11" s="1">
        <v>6</v>
      </c>
    </row>
    <row r="12" spans="1:39" x14ac:dyDescent="0.25">
      <c r="AF12" t="s">
        <v>200</v>
      </c>
      <c r="AG12" s="1">
        <v>7.4711999999999996</v>
      </c>
      <c r="AH12" s="1">
        <v>7</v>
      </c>
    </row>
    <row r="13" spans="1:39" x14ac:dyDescent="0.25">
      <c r="G13" s="14" t="s">
        <v>176</v>
      </c>
      <c r="AF13" t="s">
        <v>202</v>
      </c>
      <c r="AG13" s="1">
        <v>8.6949199999999998</v>
      </c>
      <c r="AH13" s="1">
        <v>10</v>
      </c>
    </row>
    <row r="14" spans="1:39" x14ac:dyDescent="0.25">
      <c r="G14" t="s">
        <v>16</v>
      </c>
      <c r="H14" s="3" t="s">
        <v>117</v>
      </c>
      <c r="AF14" t="s">
        <v>204</v>
      </c>
      <c r="AG14" s="1">
        <v>6.6216200000000001</v>
      </c>
      <c r="AH14" s="1">
        <v>5</v>
      </c>
    </row>
    <row r="15" spans="1:39" x14ac:dyDescent="0.25">
      <c r="G15" s="3" t="s">
        <v>14</v>
      </c>
      <c r="H15" s="3" t="s">
        <v>117</v>
      </c>
      <c r="AF15" t="s">
        <v>206</v>
      </c>
      <c r="AG15" s="1">
        <v>8.1837800000000005</v>
      </c>
      <c r="AH15" s="1">
        <v>7</v>
      </c>
    </row>
    <row r="16" spans="1:39" x14ac:dyDescent="0.25">
      <c r="G16" s="3" t="s">
        <v>15</v>
      </c>
      <c r="H16" s="3" t="s">
        <v>117</v>
      </c>
      <c r="AF16" t="s">
        <v>209</v>
      </c>
      <c r="AG16" s="1">
        <v>6.9611099999999997</v>
      </c>
      <c r="AH16" s="1">
        <v>5</v>
      </c>
    </row>
    <row r="17" spans="7:34" x14ac:dyDescent="0.25">
      <c r="G17" t="s">
        <v>13</v>
      </c>
      <c r="H17" s="3" t="s">
        <v>117</v>
      </c>
      <c r="AF17" t="s">
        <v>212</v>
      </c>
      <c r="AG17" s="1">
        <v>8.0546199999999999</v>
      </c>
      <c r="AH17" s="1">
        <v>5</v>
      </c>
    </row>
    <row r="18" spans="7:34" x14ac:dyDescent="0.25">
      <c r="G18" t="s">
        <v>228</v>
      </c>
      <c r="H18" s="3" t="s">
        <v>117</v>
      </c>
      <c r="AF18" t="s">
        <v>75</v>
      </c>
      <c r="AG18" s="1">
        <v>8.39283</v>
      </c>
      <c r="AH18" s="1">
        <v>8</v>
      </c>
    </row>
    <row r="19" spans="7:34" x14ac:dyDescent="0.25">
      <c r="AF19" t="s">
        <v>77</v>
      </c>
      <c r="AG19" s="1">
        <v>7.8879299999999999</v>
      </c>
      <c r="AH19" s="1">
        <v>8</v>
      </c>
    </row>
    <row r="20" spans="7:34" x14ac:dyDescent="0.25">
      <c r="G20" s="14" t="s">
        <v>177</v>
      </c>
      <c r="AF20" t="s">
        <v>79</v>
      </c>
      <c r="AG20" s="1">
        <v>6.4660599999999997</v>
      </c>
      <c r="AH20" s="1">
        <v>5</v>
      </c>
    </row>
    <row r="21" spans="7:34" x14ac:dyDescent="0.25">
      <c r="G21" t="str">
        <f>"At the "&amp;'Org Control'!B5&amp;", "&amp;M8&amp;" attending booking appointments were of normal weight, "&amp;M9&amp;" were overweight and "&amp;M10&amp;" were obese."</f>
        <v>At the Bedford Hospital NHS Trust, 48.2% of women attending booking appointments were of normal weight, 28.7% of women were overweight and 19.4% of women were obese.</v>
      </c>
      <c r="AF21" t="s">
        <v>82</v>
      </c>
      <c r="AG21" s="1">
        <v>7.6748500000000002</v>
      </c>
      <c r="AH21" s="1">
        <v>5</v>
      </c>
    </row>
    <row r="22" spans="7:34" x14ac:dyDescent="0.25">
      <c r="AF22" t="s">
        <v>318</v>
      </c>
      <c r="AG22" s="1">
        <v>7.9528100000000004</v>
      </c>
      <c r="AH22" s="1">
        <v>7</v>
      </c>
    </row>
    <row r="23" spans="7:34" x14ac:dyDescent="0.25">
      <c r="AF23" t="s">
        <v>233</v>
      </c>
      <c r="AG23" s="1">
        <v>139.19210000000001</v>
      </c>
      <c r="AH23" s="1">
        <v>121.5</v>
      </c>
    </row>
  </sheetData>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workbookViewId="0">
      <selection activeCell="B15" sqref="B15:P15"/>
    </sheetView>
  </sheetViews>
  <sheetFormatPr defaultRowHeight="15" x14ac:dyDescent="0.25"/>
  <sheetData>
    <row r="1" spans="1:5" x14ac:dyDescent="0.25">
      <c r="A1" t="s">
        <v>264</v>
      </c>
      <c r="B1" t="s">
        <v>265</v>
      </c>
      <c r="C1" t="s">
        <v>266</v>
      </c>
      <c r="D1" t="s">
        <v>267</v>
      </c>
      <c r="E1" t="s">
        <v>268</v>
      </c>
    </row>
    <row r="2" spans="1:5" x14ac:dyDescent="0.25">
      <c r="A2" t="s">
        <v>19</v>
      </c>
      <c r="B2" t="s">
        <v>121</v>
      </c>
      <c r="C2">
        <v>89</v>
      </c>
      <c r="D2">
        <v>81</v>
      </c>
      <c r="E2">
        <v>64</v>
      </c>
    </row>
    <row r="3" spans="1:5" x14ac:dyDescent="0.25">
      <c r="A3" t="s">
        <v>309</v>
      </c>
      <c r="B3" t="s">
        <v>310</v>
      </c>
      <c r="C3">
        <v>71</v>
      </c>
      <c r="D3">
        <v>98</v>
      </c>
      <c r="E3">
        <v>89</v>
      </c>
    </row>
    <row r="4" spans="1:5" x14ac:dyDescent="0.25">
      <c r="A4" t="s">
        <v>342</v>
      </c>
      <c r="B4" t="s">
        <v>343</v>
      </c>
      <c r="C4">
        <v>68</v>
      </c>
      <c r="D4">
        <v>99</v>
      </c>
      <c r="E4">
        <v>84</v>
      </c>
    </row>
    <row r="5" spans="1:5" x14ac:dyDescent="0.25">
      <c r="A5" t="s">
        <v>84</v>
      </c>
      <c r="B5" t="s">
        <v>122</v>
      </c>
      <c r="C5">
        <v>78</v>
      </c>
      <c r="D5">
        <v>81</v>
      </c>
      <c r="E5">
        <v>70</v>
      </c>
    </row>
    <row r="6" spans="1:5" x14ac:dyDescent="0.25">
      <c r="A6" t="s">
        <v>85</v>
      </c>
      <c r="B6" t="s">
        <v>123</v>
      </c>
      <c r="C6">
        <v>70</v>
      </c>
      <c r="D6">
        <v>97</v>
      </c>
      <c r="E6">
        <v>60</v>
      </c>
    </row>
    <row r="7" spans="1:5" x14ac:dyDescent="0.25">
      <c r="A7" t="s">
        <v>86</v>
      </c>
      <c r="B7" t="s">
        <v>124</v>
      </c>
      <c r="C7">
        <v>98</v>
      </c>
      <c r="D7">
        <v>50</v>
      </c>
      <c r="E7">
        <v>80</v>
      </c>
    </row>
    <row r="8" spans="1:5" x14ac:dyDescent="0.25">
      <c r="A8" t="s">
        <v>87</v>
      </c>
      <c r="B8" t="s">
        <v>125</v>
      </c>
      <c r="C8">
        <v>83</v>
      </c>
      <c r="D8">
        <v>100</v>
      </c>
      <c r="E8">
        <v>67</v>
      </c>
    </row>
    <row r="9" spans="1:5" x14ac:dyDescent="0.25">
      <c r="A9" t="s">
        <v>88</v>
      </c>
      <c r="B9" t="s">
        <v>126</v>
      </c>
      <c r="C9">
        <v>100</v>
      </c>
      <c r="D9">
        <v>100</v>
      </c>
      <c r="E9">
        <v>64</v>
      </c>
    </row>
    <row r="10" spans="1:5" x14ac:dyDescent="0.25">
      <c r="A10" t="s">
        <v>332</v>
      </c>
      <c r="B10" t="s">
        <v>333</v>
      </c>
      <c r="C10">
        <v>83</v>
      </c>
      <c r="D10">
        <v>50</v>
      </c>
      <c r="E10">
        <v>75</v>
      </c>
    </row>
    <row r="11" spans="1:5" x14ac:dyDescent="0.25">
      <c r="A11" t="s">
        <v>21</v>
      </c>
      <c r="B11" t="s">
        <v>22</v>
      </c>
      <c r="C11">
        <v>98</v>
      </c>
      <c r="D11">
        <v>97</v>
      </c>
      <c r="E11">
        <v>49</v>
      </c>
    </row>
    <row r="12" spans="1:5" x14ac:dyDescent="0.25">
      <c r="A12" t="s">
        <v>23</v>
      </c>
      <c r="B12" t="s">
        <v>24</v>
      </c>
      <c r="C12">
        <v>100</v>
      </c>
      <c r="D12">
        <v>100</v>
      </c>
      <c r="E12">
        <v>93</v>
      </c>
    </row>
    <row r="13" spans="1:5" x14ac:dyDescent="0.25">
      <c r="A13" t="s">
        <v>344</v>
      </c>
      <c r="B13" t="s">
        <v>345</v>
      </c>
      <c r="C13">
        <v>96</v>
      </c>
      <c r="D13">
        <v>100</v>
      </c>
      <c r="E13">
        <v>76</v>
      </c>
    </row>
    <row r="14" spans="1:5" x14ac:dyDescent="0.25">
      <c r="A14" t="s">
        <v>324</v>
      </c>
      <c r="B14" t="s">
        <v>325</v>
      </c>
      <c r="C14">
        <v>99</v>
      </c>
      <c r="D14">
        <v>100</v>
      </c>
      <c r="E14">
        <v>67</v>
      </c>
    </row>
    <row r="15" spans="1:5" x14ac:dyDescent="0.25">
      <c r="A15" t="s">
        <v>25</v>
      </c>
      <c r="B15" t="s">
        <v>26</v>
      </c>
      <c r="C15">
        <v>79</v>
      </c>
      <c r="D15">
        <v>100</v>
      </c>
      <c r="E15">
        <v>89</v>
      </c>
    </row>
    <row r="16" spans="1:5" x14ac:dyDescent="0.25">
      <c r="A16" t="s">
        <v>27</v>
      </c>
      <c r="B16" t="s">
        <v>28</v>
      </c>
      <c r="C16">
        <v>99</v>
      </c>
      <c r="D16">
        <v>100</v>
      </c>
      <c r="E16">
        <v>87</v>
      </c>
    </row>
    <row r="17" spans="1:5" x14ac:dyDescent="0.25">
      <c r="A17" t="s">
        <v>29</v>
      </c>
      <c r="B17" t="s">
        <v>30</v>
      </c>
      <c r="C17">
        <v>99</v>
      </c>
      <c r="D17">
        <v>100</v>
      </c>
      <c r="E17">
        <v>63</v>
      </c>
    </row>
    <row r="18" spans="1:5" x14ac:dyDescent="0.25">
      <c r="A18" t="s">
        <v>31</v>
      </c>
      <c r="B18" t="s">
        <v>32</v>
      </c>
      <c r="C18">
        <v>91</v>
      </c>
      <c r="D18">
        <v>100</v>
      </c>
      <c r="E18">
        <v>85</v>
      </c>
    </row>
    <row r="19" spans="1:5" x14ac:dyDescent="0.25">
      <c r="A19" t="s">
        <v>33</v>
      </c>
      <c r="B19" t="s">
        <v>34</v>
      </c>
      <c r="C19">
        <v>97</v>
      </c>
      <c r="D19">
        <v>100</v>
      </c>
      <c r="E19">
        <v>98</v>
      </c>
    </row>
    <row r="20" spans="1:5" x14ac:dyDescent="0.25">
      <c r="A20" t="s">
        <v>89</v>
      </c>
      <c r="B20" t="s">
        <v>127</v>
      </c>
      <c r="C20">
        <v>100</v>
      </c>
      <c r="D20">
        <v>50</v>
      </c>
      <c r="E20">
        <v>97</v>
      </c>
    </row>
    <row r="21" spans="1:5" x14ac:dyDescent="0.25">
      <c r="A21" t="s">
        <v>35</v>
      </c>
      <c r="B21" t="s">
        <v>36</v>
      </c>
      <c r="C21">
        <v>99</v>
      </c>
      <c r="D21">
        <v>50</v>
      </c>
      <c r="E21">
        <v>39</v>
      </c>
    </row>
    <row r="22" spans="1:5" x14ac:dyDescent="0.25">
      <c r="A22" t="s">
        <v>37</v>
      </c>
      <c r="B22" t="s">
        <v>38</v>
      </c>
      <c r="C22">
        <v>69</v>
      </c>
      <c r="D22">
        <v>99</v>
      </c>
      <c r="E22">
        <v>60</v>
      </c>
    </row>
    <row r="23" spans="1:5" x14ac:dyDescent="0.25">
      <c r="A23" t="s">
        <v>39</v>
      </c>
      <c r="B23" t="s">
        <v>40</v>
      </c>
      <c r="C23">
        <v>94</v>
      </c>
      <c r="D23">
        <v>100</v>
      </c>
      <c r="E23">
        <v>91</v>
      </c>
    </row>
    <row r="24" spans="1:5" x14ac:dyDescent="0.25">
      <c r="A24" t="s">
        <v>90</v>
      </c>
      <c r="B24" t="s">
        <v>128</v>
      </c>
      <c r="C24">
        <v>98</v>
      </c>
      <c r="D24">
        <v>100</v>
      </c>
      <c r="E24">
        <v>62</v>
      </c>
    </row>
    <row r="25" spans="1:5" x14ac:dyDescent="0.25">
      <c r="A25" t="s">
        <v>41</v>
      </c>
      <c r="B25" t="s">
        <v>42</v>
      </c>
      <c r="C25">
        <v>97</v>
      </c>
      <c r="D25">
        <v>100</v>
      </c>
      <c r="E25">
        <v>95</v>
      </c>
    </row>
    <row r="26" spans="1:5" x14ac:dyDescent="0.25">
      <c r="A26" t="s">
        <v>43</v>
      </c>
      <c r="B26" t="s">
        <v>44</v>
      </c>
      <c r="C26">
        <v>99</v>
      </c>
      <c r="D26">
        <v>98</v>
      </c>
      <c r="E26">
        <v>84</v>
      </c>
    </row>
    <row r="27" spans="1:5" x14ac:dyDescent="0.25">
      <c r="A27" t="s">
        <v>311</v>
      </c>
      <c r="B27" t="s">
        <v>319</v>
      </c>
      <c r="C27">
        <v>99</v>
      </c>
      <c r="D27">
        <v>84</v>
      </c>
      <c r="E27">
        <v>85</v>
      </c>
    </row>
    <row r="28" spans="1:5" x14ac:dyDescent="0.25">
      <c r="A28" t="s">
        <v>45</v>
      </c>
      <c r="B28" t="s">
        <v>46</v>
      </c>
      <c r="C28">
        <v>98</v>
      </c>
      <c r="D28">
        <v>100</v>
      </c>
      <c r="E28">
        <v>66</v>
      </c>
    </row>
    <row r="29" spans="1:5" x14ac:dyDescent="0.25">
      <c r="A29" t="s">
        <v>326</v>
      </c>
      <c r="B29" t="s">
        <v>327</v>
      </c>
      <c r="C29">
        <v>99</v>
      </c>
      <c r="D29">
        <v>50</v>
      </c>
      <c r="E29">
        <v>80</v>
      </c>
    </row>
    <row r="30" spans="1:5" x14ac:dyDescent="0.25">
      <c r="A30" t="s">
        <v>47</v>
      </c>
      <c r="B30" t="s">
        <v>48</v>
      </c>
      <c r="C30">
        <v>85</v>
      </c>
      <c r="D30">
        <v>100</v>
      </c>
      <c r="E30">
        <v>85</v>
      </c>
    </row>
    <row r="31" spans="1:5" x14ac:dyDescent="0.25">
      <c r="A31" t="s">
        <v>91</v>
      </c>
      <c r="B31" t="s">
        <v>129</v>
      </c>
      <c r="C31">
        <v>99</v>
      </c>
      <c r="D31">
        <v>50</v>
      </c>
      <c r="E31">
        <v>89</v>
      </c>
    </row>
    <row r="32" spans="1:5" x14ac:dyDescent="0.25">
      <c r="A32" t="s">
        <v>334</v>
      </c>
      <c r="B32" t="s">
        <v>335</v>
      </c>
      <c r="C32">
        <v>57</v>
      </c>
      <c r="D32">
        <v>50</v>
      </c>
      <c r="E32">
        <v>4</v>
      </c>
    </row>
    <row r="33" spans="1:5" x14ac:dyDescent="0.25">
      <c r="A33" t="s">
        <v>49</v>
      </c>
      <c r="B33" t="s">
        <v>50</v>
      </c>
      <c r="C33">
        <v>83</v>
      </c>
      <c r="D33">
        <v>99</v>
      </c>
      <c r="E33">
        <v>87</v>
      </c>
    </row>
    <row r="34" spans="1:5" x14ac:dyDescent="0.25">
      <c r="A34" t="s">
        <v>92</v>
      </c>
      <c r="B34" t="s">
        <v>158</v>
      </c>
      <c r="C34">
        <v>80</v>
      </c>
      <c r="D34">
        <v>50</v>
      </c>
      <c r="E34">
        <v>68</v>
      </c>
    </row>
    <row r="35" spans="1:5" x14ac:dyDescent="0.25">
      <c r="A35" t="s">
        <v>314</v>
      </c>
      <c r="B35" t="s">
        <v>315</v>
      </c>
      <c r="C35">
        <v>97</v>
      </c>
      <c r="D35">
        <v>50</v>
      </c>
      <c r="E35">
        <v>61</v>
      </c>
    </row>
    <row r="36" spans="1:5" x14ac:dyDescent="0.25">
      <c r="A36" t="s">
        <v>51</v>
      </c>
      <c r="B36" t="s">
        <v>52</v>
      </c>
      <c r="C36">
        <v>98</v>
      </c>
      <c r="D36">
        <v>99</v>
      </c>
      <c r="E36">
        <v>58</v>
      </c>
    </row>
    <row r="37" spans="1:5" x14ac:dyDescent="0.25">
      <c r="A37" t="s">
        <v>53</v>
      </c>
      <c r="B37" t="s">
        <v>54</v>
      </c>
      <c r="C37">
        <v>85</v>
      </c>
      <c r="D37">
        <v>99</v>
      </c>
      <c r="E37">
        <v>88</v>
      </c>
    </row>
    <row r="38" spans="1:5" x14ac:dyDescent="0.25">
      <c r="A38" t="s">
        <v>55</v>
      </c>
      <c r="B38" t="s">
        <v>56</v>
      </c>
      <c r="C38">
        <v>98</v>
      </c>
      <c r="D38">
        <v>50</v>
      </c>
      <c r="E38">
        <v>87</v>
      </c>
    </row>
    <row r="39" spans="1:5" x14ac:dyDescent="0.25">
      <c r="A39" t="s">
        <v>57</v>
      </c>
      <c r="B39" t="s">
        <v>58</v>
      </c>
      <c r="C39">
        <v>100</v>
      </c>
      <c r="D39">
        <v>98</v>
      </c>
      <c r="E39">
        <v>27</v>
      </c>
    </row>
    <row r="40" spans="1:5" x14ac:dyDescent="0.25">
      <c r="A40" t="s">
        <v>93</v>
      </c>
      <c r="B40" t="s">
        <v>159</v>
      </c>
      <c r="C40">
        <v>85</v>
      </c>
      <c r="D40">
        <v>49</v>
      </c>
      <c r="E40">
        <v>83</v>
      </c>
    </row>
    <row r="41" spans="1:5" x14ac:dyDescent="0.25">
      <c r="A41" t="s">
        <v>59</v>
      </c>
      <c r="B41" t="s">
        <v>60</v>
      </c>
      <c r="C41">
        <v>85</v>
      </c>
      <c r="D41">
        <v>100</v>
      </c>
      <c r="E41">
        <v>84</v>
      </c>
    </row>
    <row r="42" spans="1:5" x14ac:dyDescent="0.25">
      <c r="A42" t="s">
        <v>61</v>
      </c>
      <c r="B42" t="s">
        <v>62</v>
      </c>
      <c r="C42">
        <v>99</v>
      </c>
      <c r="D42">
        <v>100</v>
      </c>
      <c r="E42">
        <v>85</v>
      </c>
    </row>
    <row r="43" spans="1:5" x14ac:dyDescent="0.25">
      <c r="A43" t="s">
        <v>94</v>
      </c>
      <c r="B43" t="s">
        <v>130</v>
      </c>
      <c r="C43">
        <v>96</v>
      </c>
      <c r="D43">
        <v>99</v>
      </c>
      <c r="E43">
        <v>96</v>
      </c>
    </row>
    <row r="44" spans="1:5" x14ac:dyDescent="0.25">
      <c r="A44" t="s">
        <v>346</v>
      </c>
      <c r="B44" t="s">
        <v>347</v>
      </c>
      <c r="C44">
        <v>84</v>
      </c>
      <c r="D44">
        <v>98</v>
      </c>
      <c r="E44" t="s">
        <v>361</v>
      </c>
    </row>
    <row r="45" spans="1:5" x14ac:dyDescent="0.25">
      <c r="A45" t="s">
        <v>63</v>
      </c>
      <c r="B45" t="s">
        <v>64</v>
      </c>
      <c r="C45">
        <v>98</v>
      </c>
      <c r="D45">
        <v>100</v>
      </c>
      <c r="E45">
        <v>62</v>
      </c>
    </row>
    <row r="46" spans="1:5" x14ac:dyDescent="0.25">
      <c r="A46" t="s">
        <v>65</v>
      </c>
      <c r="B46" t="s">
        <v>66</v>
      </c>
      <c r="C46">
        <v>99</v>
      </c>
      <c r="D46">
        <v>100</v>
      </c>
      <c r="E46">
        <v>50</v>
      </c>
    </row>
    <row r="47" spans="1:5" x14ac:dyDescent="0.25">
      <c r="A47" t="s">
        <v>67</v>
      </c>
      <c r="B47" t="s">
        <v>68</v>
      </c>
      <c r="C47">
        <v>99</v>
      </c>
      <c r="D47">
        <v>50</v>
      </c>
      <c r="E47">
        <v>43</v>
      </c>
    </row>
    <row r="48" spans="1:5" x14ac:dyDescent="0.25">
      <c r="A48" t="s">
        <v>69</v>
      </c>
      <c r="B48" t="s">
        <v>70</v>
      </c>
      <c r="C48">
        <v>96</v>
      </c>
      <c r="D48">
        <v>50</v>
      </c>
      <c r="E48">
        <v>80</v>
      </c>
    </row>
    <row r="49" spans="1:5" x14ac:dyDescent="0.25">
      <c r="A49" t="s">
        <v>71</v>
      </c>
      <c r="B49" t="s">
        <v>72</v>
      </c>
      <c r="C49">
        <v>86</v>
      </c>
      <c r="D49">
        <v>49</v>
      </c>
      <c r="E49">
        <v>60</v>
      </c>
    </row>
    <row r="50" spans="1:5" x14ac:dyDescent="0.25">
      <c r="A50" t="s">
        <v>73</v>
      </c>
      <c r="B50" t="s">
        <v>74</v>
      </c>
      <c r="C50">
        <v>96</v>
      </c>
      <c r="D50">
        <v>48</v>
      </c>
      <c r="E50">
        <v>79</v>
      </c>
    </row>
    <row r="51" spans="1:5" x14ac:dyDescent="0.25">
      <c r="A51" t="s">
        <v>336</v>
      </c>
      <c r="B51" t="s">
        <v>341</v>
      </c>
      <c r="C51">
        <v>99</v>
      </c>
      <c r="D51">
        <v>50</v>
      </c>
      <c r="E51">
        <v>82</v>
      </c>
    </row>
    <row r="52" spans="1:5" x14ac:dyDescent="0.25">
      <c r="A52" t="s">
        <v>95</v>
      </c>
      <c r="B52" t="s">
        <v>131</v>
      </c>
      <c r="C52">
        <v>85</v>
      </c>
      <c r="D52">
        <v>100</v>
      </c>
      <c r="E52">
        <v>42</v>
      </c>
    </row>
    <row r="53" spans="1:5" x14ac:dyDescent="0.25">
      <c r="A53" t="s">
        <v>96</v>
      </c>
      <c r="B53" t="s">
        <v>132</v>
      </c>
      <c r="C53">
        <v>85</v>
      </c>
      <c r="D53">
        <v>100</v>
      </c>
      <c r="E53">
        <v>93</v>
      </c>
    </row>
    <row r="54" spans="1:5" x14ac:dyDescent="0.25">
      <c r="A54" t="s">
        <v>97</v>
      </c>
      <c r="B54" t="s">
        <v>133</v>
      </c>
      <c r="C54">
        <v>96</v>
      </c>
      <c r="D54">
        <v>100</v>
      </c>
      <c r="E54">
        <v>86</v>
      </c>
    </row>
    <row r="55" spans="1:5" x14ac:dyDescent="0.25">
      <c r="A55" t="s">
        <v>98</v>
      </c>
      <c r="B55" t="s">
        <v>134</v>
      </c>
      <c r="C55">
        <v>99</v>
      </c>
      <c r="D55">
        <v>100</v>
      </c>
      <c r="E55">
        <v>71</v>
      </c>
    </row>
    <row r="56" spans="1:5" x14ac:dyDescent="0.25">
      <c r="A56" t="s">
        <v>99</v>
      </c>
      <c r="B56" t="s">
        <v>135</v>
      </c>
      <c r="C56">
        <v>84</v>
      </c>
      <c r="D56">
        <v>50</v>
      </c>
      <c r="E56">
        <v>10</v>
      </c>
    </row>
    <row r="57" spans="1:5" x14ac:dyDescent="0.25">
      <c r="A57" t="s">
        <v>100</v>
      </c>
      <c r="B57" t="s">
        <v>136</v>
      </c>
      <c r="C57">
        <v>100</v>
      </c>
      <c r="D57">
        <v>50</v>
      </c>
      <c r="E57">
        <v>84</v>
      </c>
    </row>
    <row r="58" spans="1:5" x14ac:dyDescent="0.25">
      <c r="A58" t="s">
        <v>101</v>
      </c>
      <c r="B58" t="s">
        <v>137</v>
      </c>
      <c r="C58">
        <v>95</v>
      </c>
      <c r="D58">
        <v>100</v>
      </c>
      <c r="E58">
        <v>87</v>
      </c>
    </row>
    <row r="59" spans="1:5" x14ac:dyDescent="0.25">
      <c r="A59" t="s">
        <v>102</v>
      </c>
      <c r="B59" t="s">
        <v>138</v>
      </c>
      <c r="C59">
        <v>100</v>
      </c>
      <c r="D59">
        <v>49</v>
      </c>
      <c r="E59">
        <v>99</v>
      </c>
    </row>
    <row r="60" spans="1:5" x14ac:dyDescent="0.25">
      <c r="A60" t="s">
        <v>103</v>
      </c>
      <c r="B60" t="s">
        <v>139</v>
      </c>
      <c r="C60">
        <v>97</v>
      </c>
      <c r="D60">
        <v>96</v>
      </c>
      <c r="E60">
        <v>90</v>
      </c>
    </row>
    <row r="61" spans="1:5" x14ac:dyDescent="0.25">
      <c r="A61" t="s">
        <v>104</v>
      </c>
      <c r="B61" t="s">
        <v>269</v>
      </c>
      <c r="C61">
        <v>89</v>
      </c>
      <c r="D61">
        <v>97</v>
      </c>
      <c r="E61">
        <v>56</v>
      </c>
    </row>
    <row r="62" spans="1:5" x14ac:dyDescent="0.25">
      <c r="A62" t="s">
        <v>105</v>
      </c>
      <c r="B62" t="s">
        <v>140</v>
      </c>
      <c r="C62">
        <v>99</v>
      </c>
      <c r="D62">
        <v>100</v>
      </c>
      <c r="E62">
        <v>82</v>
      </c>
    </row>
    <row r="63" spans="1:5" x14ac:dyDescent="0.25">
      <c r="A63" t="s">
        <v>316</v>
      </c>
      <c r="B63" t="s">
        <v>320</v>
      </c>
      <c r="C63">
        <v>97</v>
      </c>
      <c r="D63">
        <v>100</v>
      </c>
      <c r="E63">
        <v>65</v>
      </c>
    </row>
    <row r="64" spans="1:5" x14ac:dyDescent="0.25">
      <c r="A64" t="s">
        <v>106</v>
      </c>
      <c r="B64" t="s">
        <v>141</v>
      </c>
      <c r="C64">
        <v>98</v>
      </c>
      <c r="D64">
        <v>99</v>
      </c>
      <c r="E64">
        <v>70</v>
      </c>
    </row>
    <row r="65" spans="1:5" x14ac:dyDescent="0.25">
      <c r="A65" t="s">
        <v>328</v>
      </c>
      <c r="B65" t="s">
        <v>329</v>
      </c>
      <c r="C65">
        <v>98</v>
      </c>
      <c r="D65">
        <v>91</v>
      </c>
      <c r="E65">
        <v>86</v>
      </c>
    </row>
    <row r="66" spans="1:5" x14ac:dyDescent="0.25">
      <c r="A66" t="s">
        <v>107</v>
      </c>
      <c r="B66" t="s">
        <v>142</v>
      </c>
      <c r="C66">
        <v>98</v>
      </c>
      <c r="D66">
        <v>100</v>
      </c>
      <c r="E66">
        <v>56</v>
      </c>
    </row>
    <row r="67" spans="1:5" x14ac:dyDescent="0.25">
      <c r="A67" t="s">
        <v>108</v>
      </c>
      <c r="B67" t="s">
        <v>143</v>
      </c>
      <c r="C67">
        <v>85</v>
      </c>
      <c r="D67">
        <v>100</v>
      </c>
      <c r="E67">
        <v>64</v>
      </c>
    </row>
    <row r="68" spans="1:5" x14ac:dyDescent="0.25">
      <c r="A68" t="s">
        <v>109</v>
      </c>
      <c r="B68" t="s">
        <v>144</v>
      </c>
      <c r="C68">
        <v>85</v>
      </c>
      <c r="D68">
        <v>100</v>
      </c>
      <c r="E68">
        <v>88</v>
      </c>
    </row>
    <row r="69" spans="1:5" x14ac:dyDescent="0.25">
      <c r="A69" t="s">
        <v>358</v>
      </c>
      <c r="B69" t="s">
        <v>359</v>
      </c>
      <c r="C69">
        <v>99</v>
      </c>
      <c r="D69">
        <v>49</v>
      </c>
      <c r="E69">
        <v>72</v>
      </c>
    </row>
    <row r="70" spans="1:5" x14ac:dyDescent="0.25">
      <c r="A70" t="s">
        <v>338</v>
      </c>
      <c r="B70" t="s">
        <v>339</v>
      </c>
      <c r="C70">
        <v>90</v>
      </c>
      <c r="D70">
        <v>97</v>
      </c>
      <c r="E70">
        <v>61</v>
      </c>
    </row>
    <row r="71" spans="1:5" x14ac:dyDescent="0.25">
      <c r="A71" t="s">
        <v>110</v>
      </c>
      <c r="B71" t="s">
        <v>145</v>
      </c>
      <c r="C71">
        <v>98</v>
      </c>
      <c r="D71">
        <v>99</v>
      </c>
      <c r="E71">
        <v>48</v>
      </c>
    </row>
    <row r="72" spans="1:5" x14ac:dyDescent="0.25">
      <c r="A72" t="s">
        <v>111</v>
      </c>
      <c r="B72" t="s">
        <v>146</v>
      </c>
      <c r="C72">
        <v>93</v>
      </c>
      <c r="D72">
        <v>100</v>
      </c>
      <c r="E72">
        <v>62</v>
      </c>
    </row>
    <row r="73" spans="1:5" x14ac:dyDescent="0.25">
      <c r="A73" t="s">
        <v>112</v>
      </c>
      <c r="B73" t="s">
        <v>147</v>
      </c>
      <c r="C73">
        <v>98</v>
      </c>
      <c r="D73">
        <v>50</v>
      </c>
      <c r="E73">
        <v>84</v>
      </c>
    </row>
    <row r="74" spans="1:5" x14ac:dyDescent="0.25">
      <c r="A74" t="s">
        <v>113</v>
      </c>
      <c r="B74" t="s">
        <v>148</v>
      </c>
      <c r="C74">
        <v>99</v>
      </c>
      <c r="D74">
        <v>49</v>
      </c>
      <c r="E74">
        <v>80</v>
      </c>
    </row>
    <row r="75" spans="1:5" x14ac:dyDescent="0.25">
      <c r="A75" t="s">
        <v>348</v>
      </c>
      <c r="B75" t="s">
        <v>349</v>
      </c>
      <c r="C75">
        <v>14</v>
      </c>
      <c r="D75">
        <v>50</v>
      </c>
      <c r="E75">
        <v>5</v>
      </c>
    </row>
    <row r="76" spans="1:5" x14ac:dyDescent="0.25">
      <c r="A76" t="s">
        <v>350</v>
      </c>
      <c r="B76" t="s">
        <v>351</v>
      </c>
      <c r="C76">
        <v>100</v>
      </c>
      <c r="D76">
        <v>100</v>
      </c>
      <c r="E76">
        <v>5</v>
      </c>
    </row>
    <row r="77" spans="1:5" x14ac:dyDescent="0.25">
      <c r="A77" t="s">
        <v>114</v>
      </c>
      <c r="B77" t="s">
        <v>149</v>
      </c>
      <c r="C77">
        <v>98</v>
      </c>
      <c r="D77">
        <v>100</v>
      </c>
      <c r="E77">
        <v>91</v>
      </c>
    </row>
    <row r="78" spans="1:5" x14ac:dyDescent="0.25">
      <c r="A78" t="s">
        <v>115</v>
      </c>
      <c r="B78" t="s">
        <v>150</v>
      </c>
      <c r="C78">
        <v>72</v>
      </c>
      <c r="D78">
        <v>50</v>
      </c>
      <c r="E78">
        <v>26</v>
      </c>
    </row>
    <row r="79" spans="1:5" x14ac:dyDescent="0.25">
      <c r="A79" t="s">
        <v>330</v>
      </c>
      <c r="B79" t="s">
        <v>331</v>
      </c>
      <c r="C79">
        <v>71</v>
      </c>
      <c r="D79">
        <v>100</v>
      </c>
      <c r="E79">
        <v>58</v>
      </c>
    </row>
    <row r="80" spans="1:5" x14ac:dyDescent="0.25">
      <c r="A80" t="s">
        <v>116</v>
      </c>
      <c r="B80" t="s">
        <v>151</v>
      </c>
      <c r="C80">
        <v>95</v>
      </c>
      <c r="D80">
        <v>50</v>
      </c>
      <c r="E80">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selection activeCell="B15" sqref="B15:P15"/>
    </sheetView>
  </sheetViews>
  <sheetFormatPr defaultRowHeight="15" x14ac:dyDescent="0.25"/>
  <sheetData>
    <row r="1" spans="1:6" x14ac:dyDescent="0.25">
      <c r="A1" t="s">
        <v>152</v>
      </c>
      <c r="B1" t="s">
        <v>153</v>
      </c>
      <c r="C1" t="s">
        <v>154</v>
      </c>
      <c r="D1" t="s">
        <v>155</v>
      </c>
      <c r="E1" t="s">
        <v>156</v>
      </c>
      <c r="F1" t="s">
        <v>157</v>
      </c>
    </row>
    <row r="2" spans="1:6" x14ac:dyDescent="0.25">
      <c r="A2" t="s">
        <v>309</v>
      </c>
      <c r="B2" t="s">
        <v>310</v>
      </c>
      <c r="C2" t="s">
        <v>20</v>
      </c>
      <c r="D2" t="s">
        <v>189</v>
      </c>
      <c r="E2" t="s">
        <v>79</v>
      </c>
      <c r="F2" t="s">
        <v>81</v>
      </c>
    </row>
    <row r="3" spans="1:6" x14ac:dyDescent="0.25">
      <c r="A3" t="s">
        <v>342</v>
      </c>
      <c r="B3" t="s">
        <v>343</v>
      </c>
      <c r="C3" t="s">
        <v>206</v>
      </c>
      <c r="D3" t="s">
        <v>208</v>
      </c>
      <c r="E3" t="s">
        <v>82</v>
      </c>
      <c r="F3" t="s">
        <v>291</v>
      </c>
    </row>
    <row r="4" spans="1:6" x14ac:dyDescent="0.25">
      <c r="A4" t="s">
        <v>84</v>
      </c>
      <c r="B4" t="s">
        <v>122</v>
      </c>
      <c r="C4" t="s">
        <v>20</v>
      </c>
      <c r="D4" t="s">
        <v>189</v>
      </c>
      <c r="E4" t="s">
        <v>79</v>
      </c>
      <c r="F4" t="s">
        <v>81</v>
      </c>
    </row>
    <row r="5" spans="1:6" x14ac:dyDescent="0.25">
      <c r="A5" t="s">
        <v>85</v>
      </c>
      <c r="B5" t="s">
        <v>123</v>
      </c>
      <c r="C5" t="s">
        <v>20</v>
      </c>
      <c r="D5" t="s">
        <v>189</v>
      </c>
      <c r="E5" t="s">
        <v>79</v>
      </c>
      <c r="F5" t="s">
        <v>81</v>
      </c>
    </row>
    <row r="6" spans="1:6" x14ac:dyDescent="0.25">
      <c r="A6" t="s">
        <v>86</v>
      </c>
      <c r="B6" t="s">
        <v>124</v>
      </c>
      <c r="C6" t="s">
        <v>20</v>
      </c>
      <c r="D6" t="s">
        <v>189</v>
      </c>
      <c r="E6" t="s">
        <v>79</v>
      </c>
      <c r="F6" t="s">
        <v>81</v>
      </c>
    </row>
    <row r="7" spans="1:6" x14ac:dyDescent="0.25">
      <c r="A7" t="s">
        <v>87</v>
      </c>
      <c r="B7" t="s">
        <v>125</v>
      </c>
      <c r="C7" t="s">
        <v>20</v>
      </c>
      <c r="D7" t="s">
        <v>189</v>
      </c>
      <c r="E7" t="s">
        <v>79</v>
      </c>
      <c r="F7" t="s">
        <v>81</v>
      </c>
    </row>
    <row r="8" spans="1:6" x14ac:dyDescent="0.25">
      <c r="A8" t="s">
        <v>88</v>
      </c>
      <c r="B8" t="s">
        <v>126</v>
      </c>
      <c r="C8" t="s">
        <v>185</v>
      </c>
      <c r="D8" t="s">
        <v>187</v>
      </c>
      <c r="E8" t="s">
        <v>82</v>
      </c>
      <c r="F8" t="s">
        <v>291</v>
      </c>
    </row>
    <row r="9" spans="1:6" x14ac:dyDescent="0.25">
      <c r="A9" t="s">
        <v>332</v>
      </c>
      <c r="B9" t="s">
        <v>333</v>
      </c>
      <c r="C9" t="s">
        <v>200</v>
      </c>
      <c r="D9" t="s">
        <v>286</v>
      </c>
      <c r="E9" t="s">
        <v>77</v>
      </c>
      <c r="F9" t="s">
        <v>290</v>
      </c>
    </row>
    <row r="10" spans="1:6" x14ac:dyDescent="0.25">
      <c r="A10" t="s">
        <v>21</v>
      </c>
      <c r="B10" t="s">
        <v>22</v>
      </c>
      <c r="C10" t="s">
        <v>196</v>
      </c>
      <c r="D10" t="s">
        <v>284</v>
      </c>
      <c r="E10" t="s">
        <v>75</v>
      </c>
      <c r="F10" t="s">
        <v>289</v>
      </c>
    </row>
    <row r="11" spans="1:6" x14ac:dyDescent="0.25">
      <c r="A11" t="s">
        <v>23</v>
      </c>
      <c r="B11" t="s">
        <v>292</v>
      </c>
      <c r="C11" t="s">
        <v>196</v>
      </c>
      <c r="D11" t="s">
        <v>284</v>
      </c>
      <c r="E11" t="s">
        <v>75</v>
      </c>
      <c r="F11" t="s">
        <v>289</v>
      </c>
    </row>
    <row r="12" spans="1:6" x14ac:dyDescent="0.25">
      <c r="A12" t="s">
        <v>344</v>
      </c>
      <c r="B12" t="s">
        <v>345</v>
      </c>
      <c r="C12" t="s">
        <v>196</v>
      </c>
      <c r="D12" t="s">
        <v>284</v>
      </c>
      <c r="E12" t="s">
        <v>75</v>
      </c>
      <c r="F12" t="s">
        <v>289</v>
      </c>
    </row>
    <row r="13" spans="1:6" x14ac:dyDescent="0.25">
      <c r="A13" t="s">
        <v>324</v>
      </c>
      <c r="B13" t="s">
        <v>325</v>
      </c>
      <c r="C13" t="s">
        <v>206</v>
      </c>
      <c r="D13" t="s">
        <v>208</v>
      </c>
      <c r="E13" t="s">
        <v>82</v>
      </c>
      <c r="F13" t="s">
        <v>291</v>
      </c>
    </row>
    <row r="14" spans="1:6" x14ac:dyDescent="0.25">
      <c r="A14" t="s">
        <v>25</v>
      </c>
      <c r="B14" t="s">
        <v>26</v>
      </c>
      <c r="C14" t="s">
        <v>202</v>
      </c>
      <c r="D14" t="s">
        <v>287</v>
      </c>
      <c r="E14" t="s">
        <v>77</v>
      </c>
      <c r="F14" t="s">
        <v>290</v>
      </c>
    </row>
    <row r="15" spans="1:6" x14ac:dyDescent="0.25">
      <c r="A15" t="s">
        <v>27</v>
      </c>
      <c r="B15" t="s">
        <v>293</v>
      </c>
      <c r="C15" t="s">
        <v>202</v>
      </c>
      <c r="D15" t="s">
        <v>287</v>
      </c>
      <c r="E15" t="s">
        <v>77</v>
      </c>
      <c r="F15" t="s">
        <v>290</v>
      </c>
    </row>
    <row r="16" spans="1:6" x14ac:dyDescent="0.25">
      <c r="A16" t="s">
        <v>29</v>
      </c>
      <c r="B16" t="s">
        <v>30</v>
      </c>
      <c r="C16" t="s">
        <v>190</v>
      </c>
      <c r="D16" t="s">
        <v>281</v>
      </c>
      <c r="E16" t="s">
        <v>75</v>
      </c>
      <c r="F16" t="s">
        <v>289</v>
      </c>
    </row>
    <row r="17" spans="1:6" x14ac:dyDescent="0.25">
      <c r="A17" t="s">
        <v>31</v>
      </c>
      <c r="B17" t="s">
        <v>294</v>
      </c>
      <c r="C17" t="s">
        <v>190</v>
      </c>
      <c r="D17" t="s">
        <v>281</v>
      </c>
      <c r="E17" t="s">
        <v>75</v>
      </c>
      <c r="F17" t="s">
        <v>289</v>
      </c>
    </row>
    <row r="18" spans="1:6" x14ac:dyDescent="0.25">
      <c r="A18" t="s">
        <v>33</v>
      </c>
      <c r="B18" t="s">
        <v>34</v>
      </c>
      <c r="C18" t="s">
        <v>212</v>
      </c>
      <c r="D18" t="s">
        <v>214</v>
      </c>
      <c r="E18" t="s">
        <v>82</v>
      </c>
      <c r="F18" t="s">
        <v>291</v>
      </c>
    </row>
    <row r="19" spans="1:6" x14ac:dyDescent="0.25">
      <c r="A19" t="s">
        <v>89</v>
      </c>
      <c r="B19" t="s">
        <v>127</v>
      </c>
      <c r="C19" t="s">
        <v>185</v>
      </c>
      <c r="D19" t="s">
        <v>187</v>
      </c>
      <c r="E19" t="s">
        <v>82</v>
      </c>
      <c r="F19" t="s">
        <v>291</v>
      </c>
    </row>
    <row r="20" spans="1:6" x14ac:dyDescent="0.25">
      <c r="A20" t="s">
        <v>35</v>
      </c>
      <c r="B20" t="s">
        <v>295</v>
      </c>
      <c r="C20" t="s">
        <v>204</v>
      </c>
      <c r="D20" t="s">
        <v>288</v>
      </c>
      <c r="E20" t="s">
        <v>77</v>
      </c>
      <c r="F20" t="s">
        <v>290</v>
      </c>
    </row>
    <row r="21" spans="1:6" x14ac:dyDescent="0.25">
      <c r="A21" t="s">
        <v>37</v>
      </c>
      <c r="B21" t="s">
        <v>38</v>
      </c>
      <c r="C21" t="s">
        <v>204</v>
      </c>
      <c r="D21" t="s">
        <v>288</v>
      </c>
      <c r="E21" t="s">
        <v>77</v>
      </c>
      <c r="F21" t="s">
        <v>290</v>
      </c>
    </row>
    <row r="22" spans="1:6" x14ac:dyDescent="0.25">
      <c r="A22" t="s">
        <v>39</v>
      </c>
      <c r="B22" t="s">
        <v>40</v>
      </c>
      <c r="C22" t="s">
        <v>209</v>
      </c>
      <c r="D22" t="s">
        <v>211</v>
      </c>
      <c r="E22" t="s">
        <v>82</v>
      </c>
      <c r="F22" t="s">
        <v>291</v>
      </c>
    </row>
    <row r="23" spans="1:6" x14ac:dyDescent="0.25">
      <c r="A23" t="s">
        <v>90</v>
      </c>
      <c r="B23" t="s">
        <v>296</v>
      </c>
      <c r="C23" t="s">
        <v>185</v>
      </c>
      <c r="D23" t="s">
        <v>187</v>
      </c>
      <c r="E23" t="s">
        <v>82</v>
      </c>
      <c r="F23" t="s">
        <v>291</v>
      </c>
    </row>
    <row r="24" spans="1:6" x14ac:dyDescent="0.25">
      <c r="A24" t="s">
        <v>41</v>
      </c>
      <c r="B24" t="s">
        <v>42</v>
      </c>
      <c r="C24" t="s">
        <v>206</v>
      </c>
      <c r="D24" t="s">
        <v>208</v>
      </c>
      <c r="E24" t="s">
        <v>82</v>
      </c>
      <c r="F24" t="s">
        <v>291</v>
      </c>
    </row>
    <row r="25" spans="1:6" x14ac:dyDescent="0.25">
      <c r="A25" t="s">
        <v>43</v>
      </c>
      <c r="B25" t="s">
        <v>44</v>
      </c>
      <c r="C25" t="s">
        <v>196</v>
      </c>
      <c r="D25" t="s">
        <v>284</v>
      </c>
      <c r="E25" t="s">
        <v>75</v>
      </c>
      <c r="F25" t="s">
        <v>289</v>
      </c>
    </row>
    <row r="26" spans="1:6" x14ac:dyDescent="0.25">
      <c r="A26" t="s">
        <v>311</v>
      </c>
      <c r="B26" t="s">
        <v>312</v>
      </c>
      <c r="C26" t="s">
        <v>20</v>
      </c>
      <c r="D26" t="s">
        <v>189</v>
      </c>
      <c r="E26" t="s">
        <v>79</v>
      </c>
      <c r="F26" t="s">
        <v>81</v>
      </c>
    </row>
    <row r="27" spans="1:6" x14ac:dyDescent="0.25">
      <c r="A27" t="s">
        <v>45</v>
      </c>
      <c r="B27" t="s">
        <v>46</v>
      </c>
      <c r="C27" t="s">
        <v>190</v>
      </c>
      <c r="D27" t="s">
        <v>281</v>
      </c>
      <c r="E27" t="s">
        <v>75</v>
      </c>
      <c r="F27" t="s">
        <v>289</v>
      </c>
    </row>
    <row r="28" spans="1:6" x14ac:dyDescent="0.25">
      <c r="A28" t="s">
        <v>326</v>
      </c>
      <c r="B28" t="s">
        <v>327</v>
      </c>
      <c r="C28" t="s">
        <v>204</v>
      </c>
      <c r="D28" t="s">
        <v>288</v>
      </c>
      <c r="E28" t="s">
        <v>77</v>
      </c>
      <c r="F28" t="s">
        <v>290</v>
      </c>
    </row>
    <row r="29" spans="1:6" x14ac:dyDescent="0.25">
      <c r="A29" t="s">
        <v>47</v>
      </c>
      <c r="B29" t="s">
        <v>313</v>
      </c>
      <c r="C29" t="s">
        <v>206</v>
      </c>
      <c r="D29" t="s">
        <v>208</v>
      </c>
      <c r="E29" t="s">
        <v>82</v>
      </c>
      <c r="F29" t="s">
        <v>291</v>
      </c>
    </row>
    <row r="30" spans="1:6" x14ac:dyDescent="0.25">
      <c r="A30" t="s">
        <v>91</v>
      </c>
      <c r="B30" t="s">
        <v>129</v>
      </c>
      <c r="C30" t="s">
        <v>185</v>
      </c>
      <c r="D30" t="s">
        <v>187</v>
      </c>
      <c r="E30" t="s">
        <v>82</v>
      </c>
      <c r="F30" t="s">
        <v>291</v>
      </c>
    </row>
    <row r="31" spans="1:6" x14ac:dyDescent="0.25">
      <c r="A31" t="s">
        <v>334</v>
      </c>
      <c r="B31" t="s">
        <v>335</v>
      </c>
      <c r="C31" t="s">
        <v>190</v>
      </c>
      <c r="D31" t="s">
        <v>281</v>
      </c>
      <c r="E31" t="s">
        <v>75</v>
      </c>
      <c r="F31" t="s">
        <v>289</v>
      </c>
    </row>
    <row r="32" spans="1:6" x14ac:dyDescent="0.25">
      <c r="A32" t="s">
        <v>49</v>
      </c>
      <c r="B32" t="s">
        <v>50</v>
      </c>
      <c r="C32" t="s">
        <v>212</v>
      </c>
      <c r="D32" t="s">
        <v>214</v>
      </c>
      <c r="E32" t="s">
        <v>82</v>
      </c>
      <c r="F32" t="s">
        <v>291</v>
      </c>
    </row>
    <row r="33" spans="1:6" x14ac:dyDescent="0.25">
      <c r="A33" t="s">
        <v>92</v>
      </c>
      <c r="B33" t="s">
        <v>297</v>
      </c>
      <c r="C33" t="s">
        <v>20</v>
      </c>
      <c r="D33" t="s">
        <v>189</v>
      </c>
      <c r="E33" t="s">
        <v>79</v>
      </c>
      <c r="F33" t="s">
        <v>81</v>
      </c>
    </row>
    <row r="34" spans="1:6" x14ac:dyDescent="0.25">
      <c r="A34" t="s">
        <v>314</v>
      </c>
      <c r="B34" t="s">
        <v>315</v>
      </c>
      <c r="C34" t="s">
        <v>20</v>
      </c>
      <c r="D34" t="s">
        <v>189</v>
      </c>
      <c r="E34" t="s">
        <v>79</v>
      </c>
      <c r="F34" t="s">
        <v>81</v>
      </c>
    </row>
    <row r="35" spans="1:6" x14ac:dyDescent="0.25">
      <c r="A35" t="s">
        <v>51</v>
      </c>
      <c r="B35" t="s">
        <v>52</v>
      </c>
      <c r="C35" t="s">
        <v>198</v>
      </c>
      <c r="D35" t="s">
        <v>285</v>
      </c>
      <c r="E35" t="s">
        <v>77</v>
      </c>
      <c r="F35" t="s">
        <v>290</v>
      </c>
    </row>
    <row r="36" spans="1:6" x14ac:dyDescent="0.25">
      <c r="A36" t="s">
        <v>53</v>
      </c>
      <c r="B36" t="s">
        <v>298</v>
      </c>
      <c r="C36" t="s">
        <v>190</v>
      </c>
      <c r="D36" t="s">
        <v>281</v>
      </c>
      <c r="E36" t="s">
        <v>75</v>
      </c>
      <c r="F36" t="s">
        <v>289</v>
      </c>
    </row>
    <row r="37" spans="1:6" x14ac:dyDescent="0.25">
      <c r="A37" t="s">
        <v>55</v>
      </c>
      <c r="B37" t="s">
        <v>56</v>
      </c>
      <c r="C37" t="s">
        <v>196</v>
      </c>
      <c r="D37" t="s">
        <v>284</v>
      </c>
      <c r="E37" t="s">
        <v>75</v>
      </c>
      <c r="F37" t="s">
        <v>289</v>
      </c>
    </row>
    <row r="38" spans="1:6" x14ac:dyDescent="0.25">
      <c r="A38" t="s">
        <v>57</v>
      </c>
      <c r="B38" t="s">
        <v>299</v>
      </c>
      <c r="C38" t="s">
        <v>196</v>
      </c>
      <c r="D38" t="s">
        <v>284</v>
      </c>
      <c r="E38" t="s">
        <v>75</v>
      </c>
      <c r="F38" t="s">
        <v>289</v>
      </c>
    </row>
    <row r="39" spans="1:6" x14ac:dyDescent="0.25">
      <c r="A39" t="s">
        <v>93</v>
      </c>
      <c r="B39" t="s">
        <v>159</v>
      </c>
      <c r="C39" t="s">
        <v>20</v>
      </c>
      <c r="D39" t="s">
        <v>189</v>
      </c>
      <c r="E39" t="s">
        <v>79</v>
      </c>
      <c r="F39" t="s">
        <v>81</v>
      </c>
    </row>
    <row r="40" spans="1:6" x14ac:dyDescent="0.25">
      <c r="A40" t="s">
        <v>59</v>
      </c>
      <c r="B40" t="s">
        <v>60</v>
      </c>
      <c r="C40" t="s">
        <v>206</v>
      </c>
      <c r="D40" t="s">
        <v>208</v>
      </c>
      <c r="E40" t="s">
        <v>82</v>
      </c>
      <c r="F40" t="s">
        <v>291</v>
      </c>
    </row>
    <row r="41" spans="1:6" x14ac:dyDescent="0.25">
      <c r="A41" t="s">
        <v>61</v>
      </c>
      <c r="B41" t="s">
        <v>300</v>
      </c>
      <c r="C41" t="s">
        <v>200</v>
      </c>
      <c r="D41" t="s">
        <v>286</v>
      </c>
      <c r="E41" t="s">
        <v>77</v>
      </c>
      <c r="F41" t="s">
        <v>290</v>
      </c>
    </row>
    <row r="42" spans="1:6" x14ac:dyDescent="0.25">
      <c r="A42" t="s">
        <v>94</v>
      </c>
      <c r="B42" t="s">
        <v>130</v>
      </c>
      <c r="C42" t="s">
        <v>20</v>
      </c>
      <c r="D42" t="s">
        <v>189</v>
      </c>
      <c r="E42" t="s">
        <v>79</v>
      </c>
      <c r="F42" t="s">
        <v>81</v>
      </c>
    </row>
    <row r="43" spans="1:6" x14ac:dyDescent="0.25">
      <c r="A43" t="s">
        <v>346</v>
      </c>
      <c r="B43" t="s">
        <v>347</v>
      </c>
      <c r="C43" t="s">
        <v>200</v>
      </c>
      <c r="D43" t="s">
        <v>286</v>
      </c>
      <c r="E43" t="s">
        <v>77</v>
      </c>
      <c r="F43" t="s">
        <v>290</v>
      </c>
    </row>
    <row r="44" spans="1:6" x14ac:dyDescent="0.25">
      <c r="A44" t="s">
        <v>63</v>
      </c>
      <c r="B44" t="s">
        <v>64</v>
      </c>
      <c r="C44" t="s">
        <v>200</v>
      </c>
      <c r="D44" t="s">
        <v>286</v>
      </c>
      <c r="E44" t="s">
        <v>77</v>
      </c>
      <c r="F44" t="s">
        <v>290</v>
      </c>
    </row>
    <row r="45" spans="1:6" x14ac:dyDescent="0.25">
      <c r="A45" t="s">
        <v>65</v>
      </c>
      <c r="B45" t="s">
        <v>66</v>
      </c>
      <c r="C45" t="s">
        <v>200</v>
      </c>
      <c r="D45" t="s">
        <v>286</v>
      </c>
      <c r="E45" t="s">
        <v>77</v>
      </c>
      <c r="F45" t="s">
        <v>290</v>
      </c>
    </row>
    <row r="46" spans="1:6" x14ac:dyDescent="0.25">
      <c r="A46" t="s">
        <v>67</v>
      </c>
      <c r="B46" t="s">
        <v>301</v>
      </c>
      <c r="C46" t="s">
        <v>204</v>
      </c>
      <c r="D46" t="s">
        <v>288</v>
      </c>
      <c r="E46" t="s">
        <v>77</v>
      </c>
      <c r="F46" t="s">
        <v>290</v>
      </c>
    </row>
    <row r="47" spans="1:6" x14ac:dyDescent="0.25">
      <c r="A47" t="s">
        <v>69</v>
      </c>
      <c r="B47" t="s">
        <v>302</v>
      </c>
      <c r="C47" t="s">
        <v>192</v>
      </c>
      <c r="D47" t="s">
        <v>282</v>
      </c>
      <c r="E47" t="s">
        <v>75</v>
      </c>
      <c r="F47" t="s">
        <v>289</v>
      </c>
    </row>
    <row r="48" spans="1:6" x14ac:dyDescent="0.25">
      <c r="A48" t="s">
        <v>71</v>
      </c>
      <c r="B48" t="s">
        <v>72</v>
      </c>
      <c r="C48" t="s">
        <v>192</v>
      </c>
      <c r="D48" t="s">
        <v>282</v>
      </c>
      <c r="E48" t="s">
        <v>75</v>
      </c>
      <c r="F48" t="s">
        <v>289</v>
      </c>
    </row>
    <row r="49" spans="1:6" x14ac:dyDescent="0.25">
      <c r="A49" t="s">
        <v>73</v>
      </c>
      <c r="B49" t="s">
        <v>74</v>
      </c>
      <c r="C49" t="s">
        <v>192</v>
      </c>
      <c r="D49" t="s">
        <v>282</v>
      </c>
      <c r="E49" t="s">
        <v>75</v>
      </c>
      <c r="F49" t="s">
        <v>289</v>
      </c>
    </row>
    <row r="50" spans="1:6" x14ac:dyDescent="0.25">
      <c r="A50" t="s">
        <v>336</v>
      </c>
      <c r="B50" t="s">
        <v>337</v>
      </c>
      <c r="C50" t="s">
        <v>209</v>
      </c>
      <c r="D50" t="s">
        <v>211</v>
      </c>
      <c r="E50" t="s">
        <v>82</v>
      </c>
      <c r="F50" t="s">
        <v>291</v>
      </c>
    </row>
    <row r="51" spans="1:6" x14ac:dyDescent="0.25">
      <c r="A51" t="s">
        <v>95</v>
      </c>
      <c r="B51" t="s">
        <v>131</v>
      </c>
      <c r="C51" t="s">
        <v>200</v>
      </c>
      <c r="D51" t="s">
        <v>286</v>
      </c>
      <c r="E51" t="s">
        <v>77</v>
      </c>
      <c r="F51" t="s">
        <v>290</v>
      </c>
    </row>
    <row r="52" spans="1:6" x14ac:dyDescent="0.25">
      <c r="A52" t="s">
        <v>96</v>
      </c>
      <c r="B52" t="s">
        <v>303</v>
      </c>
      <c r="C52" t="s">
        <v>190</v>
      </c>
      <c r="D52" t="s">
        <v>281</v>
      </c>
      <c r="E52" t="s">
        <v>75</v>
      </c>
      <c r="F52" t="s">
        <v>289</v>
      </c>
    </row>
    <row r="53" spans="1:6" x14ac:dyDescent="0.25">
      <c r="A53" t="s">
        <v>97</v>
      </c>
      <c r="B53" t="s">
        <v>133</v>
      </c>
      <c r="C53" t="s">
        <v>204</v>
      </c>
      <c r="D53" t="s">
        <v>288</v>
      </c>
      <c r="E53" t="s">
        <v>77</v>
      </c>
      <c r="F53" t="s">
        <v>290</v>
      </c>
    </row>
    <row r="54" spans="1:6" x14ac:dyDescent="0.25">
      <c r="A54" t="s">
        <v>98</v>
      </c>
      <c r="B54" t="s">
        <v>134</v>
      </c>
      <c r="C54" t="s">
        <v>194</v>
      </c>
      <c r="D54" t="s">
        <v>283</v>
      </c>
      <c r="E54" t="s">
        <v>75</v>
      </c>
      <c r="F54" t="s">
        <v>289</v>
      </c>
    </row>
    <row r="55" spans="1:6" x14ac:dyDescent="0.25">
      <c r="A55" t="s">
        <v>99</v>
      </c>
      <c r="B55" t="s">
        <v>135</v>
      </c>
      <c r="C55" t="s">
        <v>190</v>
      </c>
      <c r="D55" t="s">
        <v>281</v>
      </c>
      <c r="E55" t="s">
        <v>75</v>
      </c>
      <c r="F55" t="s">
        <v>289</v>
      </c>
    </row>
    <row r="56" spans="1:6" x14ac:dyDescent="0.25">
      <c r="A56" t="s">
        <v>100</v>
      </c>
      <c r="B56" t="s">
        <v>304</v>
      </c>
      <c r="C56" t="s">
        <v>192</v>
      </c>
      <c r="D56" t="s">
        <v>282</v>
      </c>
      <c r="E56" t="s">
        <v>75</v>
      </c>
      <c r="F56" t="s">
        <v>289</v>
      </c>
    </row>
    <row r="57" spans="1:6" x14ac:dyDescent="0.25">
      <c r="A57" t="s">
        <v>101</v>
      </c>
      <c r="B57" t="s">
        <v>137</v>
      </c>
      <c r="C57" t="s">
        <v>194</v>
      </c>
      <c r="D57" t="s">
        <v>283</v>
      </c>
      <c r="E57" t="s">
        <v>75</v>
      </c>
      <c r="F57" t="s">
        <v>289</v>
      </c>
    </row>
    <row r="58" spans="1:6" x14ac:dyDescent="0.25">
      <c r="A58" t="s">
        <v>102</v>
      </c>
      <c r="B58" t="s">
        <v>138</v>
      </c>
      <c r="C58" t="s">
        <v>212</v>
      </c>
      <c r="D58" t="s">
        <v>214</v>
      </c>
      <c r="E58" t="s">
        <v>82</v>
      </c>
      <c r="F58" t="s">
        <v>291</v>
      </c>
    </row>
    <row r="59" spans="1:6" x14ac:dyDescent="0.25">
      <c r="A59" t="s">
        <v>103</v>
      </c>
      <c r="B59" t="s">
        <v>139</v>
      </c>
      <c r="C59" t="s">
        <v>194</v>
      </c>
      <c r="D59" t="s">
        <v>283</v>
      </c>
      <c r="E59" t="s">
        <v>75</v>
      </c>
      <c r="F59" t="s">
        <v>289</v>
      </c>
    </row>
    <row r="60" spans="1:6" x14ac:dyDescent="0.25">
      <c r="A60" t="s">
        <v>104</v>
      </c>
      <c r="B60" t="s">
        <v>269</v>
      </c>
      <c r="C60" t="s">
        <v>212</v>
      </c>
      <c r="D60" t="s">
        <v>214</v>
      </c>
      <c r="E60" t="s">
        <v>82</v>
      </c>
      <c r="F60" t="s">
        <v>291</v>
      </c>
    </row>
    <row r="61" spans="1:6" x14ac:dyDescent="0.25">
      <c r="A61" t="s">
        <v>105</v>
      </c>
      <c r="B61" t="s">
        <v>140</v>
      </c>
      <c r="C61" t="s">
        <v>194</v>
      </c>
      <c r="D61" t="s">
        <v>283</v>
      </c>
      <c r="E61" t="s">
        <v>75</v>
      </c>
      <c r="F61" t="s">
        <v>289</v>
      </c>
    </row>
    <row r="62" spans="1:6" x14ac:dyDescent="0.25">
      <c r="A62" t="s">
        <v>316</v>
      </c>
      <c r="B62" t="s">
        <v>317</v>
      </c>
      <c r="C62" t="s">
        <v>194</v>
      </c>
      <c r="D62" t="s">
        <v>283</v>
      </c>
      <c r="E62" t="s">
        <v>75</v>
      </c>
      <c r="F62" t="s">
        <v>289</v>
      </c>
    </row>
    <row r="63" spans="1:6" x14ac:dyDescent="0.25">
      <c r="A63" t="s">
        <v>106</v>
      </c>
      <c r="B63" t="s">
        <v>141</v>
      </c>
      <c r="C63" t="s">
        <v>192</v>
      </c>
      <c r="D63" t="s">
        <v>282</v>
      </c>
      <c r="E63" t="s">
        <v>75</v>
      </c>
      <c r="F63" t="s">
        <v>289</v>
      </c>
    </row>
    <row r="64" spans="1:6" x14ac:dyDescent="0.25">
      <c r="A64" t="s">
        <v>328</v>
      </c>
      <c r="B64" t="s">
        <v>329</v>
      </c>
      <c r="C64" t="s">
        <v>192</v>
      </c>
      <c r="D64" t="s">
        <v>282</v>
      </c>
      <c r="E64" t="s">
        <v>75</v>
      </c>
      <c r="F64" t="s">
        <v>289</v>
      </c>
    </row>
    <row r="65" spans="1:6" x14ac:dyDescent="0.25">
      <c r="A65" t="s">
        <v>107</v>
      </c>
      <c r="B65" t="s">
        <v>305</v>
      </c>
      <c r="C65" t="s">
        <v>190</v>
      </c>
      <c r="D65" t="s">
        <v>281</v>
      </c>
      <c r="E65" t="s">
        <v>75</v>
      </c>
      <c r="F65" t="s">
        <v>289</v>
      </c>
    </row>
    <row r="66" spans="1:6" x14ac:dyDescent="0.25">
      <c r="A66" t="s">
        <v>108</v>
      </c>
      <c r="B66" t="s">
        <v>143</v>
      </c>
      <c r="C66" t="s">
        <v>202</v>
      </c>
      <c r="D66" t="s">
        <v>287</v>
      </c>
      <c r="E66" t="s">
        <v>77</v>
      </c>
      <c r="F66" t="s">
        <v>290</v>
      </c>
    </row>
    <row r="67" spans="1:6" x14ac:dyDescent="0.25">
      <c r="A67" t="s">
        <v>109</v>
      </c>
      <c r="B67" t="s">
        <v>306</v>
      </c>
      <c r="C67" t="s">
        <v>202</v>
      </c>
      <c r="D67" t="s">
        <v>287</v>
      </c>
      <c r="E67" t="s">
        <v>77</v>
      </c>
      <c r="F67" t="s">
        <v>290</v>
      </c>
    </row>
    <row r="68" spans="1:6" x14ac:dyDescent="0.25">
      <c r="A68" t="s">
        <v>358</v>
      </c>
      <c r="B68" t="s">
        <v>359</v>
      </c>
      <c r="C68" t="s">
        <v>192</v>
      </c>
      <c r="D68" t="s">
        <v>282</v>
      </c>
      <c r="E68" t="s">
        <v>75</v>
      </c>
      <c r="F68" t="s">
        <v>289</v>
      </c>
    </row>
    <row r="69" spans="1:6" x14ac:dyDescent="0.25">
      <c r="A69" t="s">
        <v>338</v>
      </c>
      <c r="B69" t="s">
        <v>339</v>
      </c>
      <c r="C69" t="s">
        <v>200</v>
      </c>
      <c r="D69" t="s">
        <v>286</v>
      </c>
      <c r="E69" t="s">
        <v>77</v>
      </c>
      <c r="F69" t="s">
        <v>290</v>
      </c>
    </row>
    <row r="70" spans="1:6" x14ac:dyDescent="0.25">
      <c r="A70" t="s">
        <v>110</v>
      </c>
      <c r="B70" t="s">
        <v>307</v>
      </c>
      <c r="C70" t="s">
        <v>196</v>
      </c>
      <c r="D70" t="s">
        <v>284</v>
      </c>
      <c r="E70" t="s">
        <v>75</v>
      </c>
      <c r="F70" t="s">
        <v>289</v>
      </c>
    </row>
    <row r="71" spans="1:6" x14ac:dyDescent="0.25">
      <c r="A71" t="s">
        <v>111</v>
      </c>
      <c r="B71" t="s">
        <v>146</v>
      </c>
      <c r="C71" t="s">
        <v>198</v>
      </c>
      <c r="D71" t="s">
        <v>285</v>
      </c>
      <c r="E71" t="s">
        <v>77</v>
      </c>
      <c r="F71" t="s">
        <v>290</v>
      </c>
    </row>
    <row r="72" spans="1:6" x14ac:dyDescent="0.25">
      <c r="A72" t="s">
        <v>112</v>
      </c>
      <c r="B72" t="s">
        <v>147</v>
      </c>
      <c r="C72" t="s">
        <v>190</v>
      </c>
      <c r="D72" t="s">
        <v>281</v>
      </c>
      <c r="E72" t="s">
        <v>75</v>
      </c>
      <c r="F72" t="s">
        <v>289</v>
      </c>
    </row>
    <row r="73" spans="1:6" x14ac:dyDescent="0.25">
      <c r="A73" t="s">
        <v>113</v>
      </c>
      <c r="B73" t="s">
        <v>148</v>
      </c>
      <c r="C73" t="s">
        <v>192</v>
      </c>
      <c r="D73" t="s">
        <v>282</v>
      </c>
      <c r="E73" t="s">
        <v>75</v>
      </c>
      <c r="F73" t="s">
        <v>289</v>
      </c>
    </row>
    <row r="74" spans="1:6" x14ac:dyDescent="0.25">
      <c r="A74" t="s">
        <v>348</v>
      </c>
      <c r="B74" t="s">
        <v>349</v>
      </c>
      <c r="C74" t="s">
        <v>192</v>
      </c>
      <c r="D74" t="s">
        <v>282</v>
      </c>
      <c r="E74" t="s">
        <v>75</v>
      </c>
      <c r="F74" t="s">
        <v>289</v>
      </c>
    </row>
    <row r="75" spans="1:6" x14ac:dyDescent="0.25">
      <c r="A75" t="s">
        <v>350</v>
      </c>
      <c r="B75" t="s">
        <v>351</v>
      </c>
      <c r="C75" t="s">
        <v>192</v>
      </c>
      <c r="D75" t="s">
        <v>282</v>
      </c>
      <c r="E75" t="s">
        <v>75</v>
      </c>
      <c r="F75" t="s">
        <v>289</v>
      </c>
    </row>
    <row r="76" spans="1:6" x14ac:dyDescent="0.25">
      <c r="A76" t="s">
        <v>114</v>
      </c>
      <c r="B76" t="s">
        <v>308</v>
      </c>
      <c r="C76" t="s">
        <v>198</v>
      </c>
      <c r="D76" t="s">
        <v>285</v>
      </c>
      <c r="E76" t="s">
        <v>77</v>
      </c>
      <c r="F76" t="s">
        <v>290</v>
      </c>
    </row>
    <row r="77" spans="1:6" x14ac:dyDescent="0.25">
      <c r="A77" t="s">
        <v>115</v>
      </c>
      <c r="B77" t="s">
        <v>150</v>
      </c>
      <c r="C77" t="s">
        <v>192</v>
      </c>
      <c r="D77" t="s">
        <v>282</v>
      </c>
      <c r="E77" t="s">
        <v>75</v>
      </c>
      <c r="F77" t="s">
        <v>289</v>
      </c>
    </row>
    <row r="78" spans="1:6" x14ac:dyDescent="0.25">
      <c r="A78" t="s">
        <v>330</v>
      </c>
      <c r="B78" t="s">
        <v>331</v>
      </c>
      <c r="C78" t="s">
        <v>20</v>
      </c>
      <c r="D78" t="s">
        <v>189</v>
      </c>
      <c r="E78" t="s">
        <v>79</v>
      </c>
      <c r="F78" t="s">
        <v>81</v>
      </c>
    </row>
    <row r="79" spans="1:6" x14ac:dyDescent="0.25">
      <c r="A79" t="s">
        <v>116</v>
      </c>
      <c r="B79" t="s">
        <v>151</v>
      </c>
      <c r="C79" t="s">
        <v>209</v>
      </c>
      <c r="D79" t="s">
        <v>211</v>
      </c>
      <c r="E79" t="s">
        <v>82</v>
      </c>
      <c r="F79" t="s">
        <v>291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E32" sqref="E32"/>
    </sheetView>
  </sheetViews>
  <sheetFormatPr defaultRowHeight="15" x14ac:dyDescent="0.25"/>
  <cols>
    <col min="1" max="1" width="9.140625" style="57"/>
  </cols>
  <sheetData>
    <row r="1" spans="1:12" x14ac:dyDescent="0.25">
      <c r="A1" s="2" t="s">
        <v>0</v>
      </c>
      <c r="B1" t="s">
        <v>8</v>
      </c>
    </row>
    <row r="2" spans="1:12" x14ac:dyDescent="0.25">
      <c r="A2"/>
    </row>
    <row r="3" spans="1:12" x14ac:dyDescent="0.25">
      <c r="A3"/>
    </row>
    <row r="4" spans="1:12" x14ac:dyDescent="0.25">
      <c r="A4" s="2" t="s">
        <v>1</v>
      </c>
      <c r="B4" s="2" t="s">
        <v>3</v>
      </c>
    </row>
    <row r="5" spans="1:12" x14ac:dyDescent="0.25">
      <c r="A5" t="s">
        <v>25</v>
      </c>
      <c r="B5" t="s">
        <v>26</v>
      </c>
      <c r="K5" t="str">
        <f>VLOOKUP(A5,Lookup!A:C,3,FALSE)</f>
        <v>Q78</v>
      </c>
      <c r="L5" t="str">
        <f>VLOOKUP(K5,Lookup!C:D,2,FALSE)</f>
        <v>NHS England Midlands and East (Central Midlands)</v>
      </c>
    </row>
  </sheetData>
  <mergeCells count="1">
    <mergeCell ref="A6:A104857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F39" sqref="F39"/>
    </sheetView>
  </sheetViews>
  <sheetFormatPr defaultRowHeight="15" x14ac:dyDescent="0.25"/>
  <sheetData>
    <row r="1" spans="1:2" x14ac:dyDescent="0.25">
      <c r="A1" s="2" t="s">
        <v>4</v>
      </c>
      <c r="B1" t="s">
        <v>10</v>
      </c>
    </row>
    <row r="4" spans="1:2" x14ac:dyDescent="0.25">
      <c r="A4" s="2" t="s">
        <v>162</v>
      </c>
    </row>
    <row r="5" spans="1:2" x14ac:dyDescent="0.25">
      <c r="A5" t="s">
        <v>357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showGridLines="0" tabSelected="1" zoomScaleNormal="100" workbookViewId="0">
      <selection activeCell="A8" sqref="A8"/>
    </sheetView>
  </sheetViews>
  <sheetFormatPr defaultColWidth="0" defaultRowHeight="15" zeroHeight="1" x14ac:dyDescent="0.25"/>
  <cols>
    <col min="1" max="1" width="2.85546875" customWidth="1"/>
    <col min="2" max="15" width="9.140625" customWidth="1"/>
    <col min="16" max="16" width="15.28515625" customWidth="1"/>
    <col min="17" max="17" width="2.85546875" customWidth="1"/>
    <col min="18" max="16384" width="9.140625" hidden="1"/>
  </cols>
  <sheetData>
    <row r="1" spans="2:16" x14ac:dyDescent="0.25"/>
    <row r="2" spans="2:16" x14ac:dyDescent="0.25"/>
    <row r="3" spans="2:16" x14ac:dyDescent="0.25"/>
    <row r="4" spans="2:16" x14ac:dyDescent="0.25"/>
    <row r="5" spans="2:16" x14ac:dyDescent="0.25"/>
    <row r="6" spans="2:16" x14ac:dyDescent="0.25"/>
    <row r="7" spans="2:16" x14ac:dyDescent="0.25"/>
    <row r="8" spans="2:16" ht="35.25" x14ac:dyDescent="0.5">
      <c r="B8" s="60" t="s">
        <v>355</v>
      </c>
      <c r="C8" s="60"/>
      <c r="D8" s="60"/>
      <c r="E8" s="60"/>
      <c r="F8" s="60"/>
      <c r="G8" s="60"/>
      <c r="H8" s="60"/>
      <c r="I8" s="60"/>
      <c r="J8" s="60"/>
      <c r="K8" s="60"/>
      <c r="L8" s="60"/>
      <c r="M8" s="60"/>
      <c r="N8" s="60"/>
      <c r="O8" s="60"/>
      <c r="P8" s="60"/>
    </row>
    <row r="9" spans="2:16" ht="26.25" x14ac:dyDescent="0.4">
      <c r="B9" s="61" t="s">
        <v>244</v>
      </c>
      <c r="C9" s="61"/>
      <c r="D9" s="61"/>
      <c r="E9" s="61"/>
      <c r="F9" s="61"/>
      <c r="G9" s="61"/>
      <c r="H9" s="61"/>
      <c r="I9" s="61"/>
      <c r="J9" s="61"/>
      <c r="K9" s="61"/>
      <c r="L9" s="61"/>
      <c r="M9" s="61"/>
      <c r="N9" s="61"/>
      <c r="O9" s="61"/>
      <c r="P9" s="61"/>
    </row>
    <row r="10" spans="2:16" x14ac:dyDescent="0.25">
      <c r="B10" s="62"/>
      <c r="C10" s="62"/>
      <c r="D10" s="62"/>
      <c r="E10" s="62"/>
      <c r="F10" s="62"/>
      <c r="G10" s="62"/>
      <c r="H10" s="62"/>
      <c r="I10" s="62"/>
      <c r="J10" s="62"/>
      <c r="K10" s="62"/>
      <c r="L10" s="62"/>
      <c r="M10" s="62"/>
      <c r="N10" s="62"/>
      <c r="O10" s="62"/>
      <c r="P10" s="62"/>
    </row>
    <row r="11" spans="2:16" ht="42" customHeight="1" x14ac:dyDescent="0.25">
      <c r="B11" s="63" t="s">
        <v>221</v>
      </c>
      <c r="C11" s="63"/>
      <c r="D11" s="63"/>
      <c r="E11" s="63"/>
      <c r="F11" s="63"/>
      <c r="G11" s="63"/>
      <c r="H11" s="63"/>
      <c r="I11" s="63"/>
      <c r="J11" s="63"/>
      <c r="K11" s="63"/>
      <c r="L11" s="63"/>
      <c r="M11" s="63"/>
      <c r="N11" s="63"/>
      <c r="O11" s="63"/>
      <c r="P11" s="63"/>
    </row>
    <row r="12" spans="2:16" ht="27" customHeight="1" x14ac:dyDescent="0.25">
      <c r="B12" s="64" t="s">
        <v>356</v>
      </c>
      <c r="C12" s="65"/>
      <c r="D12" s="65"/>
      <c r="E12" s="65"/>
      <c r="F12" s="65"/>
      <c r="G12" s="65"/>
      <c r="H12" s="65"/>
      <c r="I12" s="65"/>
      <c r="J12" s="65"/>
      <c r="K12" s="65"/>
      <c r="L12" s="65"/>
      <c r="M12" s="65"/>
      <c r="N12" s="65"/>
      <c r="O12" s="65"/>
      <c r="P12" s="65"/>
    </row>
    <row r="13" spans="2:16" ht="53.25" customHeight="1" x14ac:dyDescent="0.25">
      <c r="B13" s="63" t="s">
        <v>220</v>
      </c>
      <c r="C13" s="63"/>
      <c r="D13" s="63"/>
      <c r="E13" s="63"/>
      <c r="F13" s="63"/>
      <c r="G13" s="63"/>
      <c r="H13" s="63"/>
      <c r="I13" s="63"/>
      <c r="J13" s="63"/>
      <c r="K13" s="63"/>
      <c r="L13" s="63"/>
      <c r="M13" s="63"/>
      <c r="N13" s="63"/>
      <c r="O13" s="63"/>
      <c r="P13" s="63"/>
    </row>
    <row r="14" spans="2:16" ht="63.75" customHeight="1" x14ac:dyDescent="0.25">
      <c r="B14" s="63" t="s">
        <v>362</v>
      </c>
      <c r="C14" s="63"/>
      <c r="D14" s="63"/>
      <c r="E14" s="63"/>
      <c r="F14" s="63"/>
      <c r="G14" s="63"/>
      <c r="H14" s="63"/>
      <c r="I14" s="63"/>
      <c r="J14" s="63"/>
      <c r="K14" s="63"/>
      <c r="L14" s="63"/>
      <c r="M14" s="63"/>
      <c r="N14" s="63"/>
      <c r="O14" s="63"/>
      <c r="P14" s="63"/>
    </row>
    <row r="15" spans="2:16" ht="36.75" customHeight="1" x14ac:dyDescent="0.25">
      <c r="B15" s="63" t="s">
        <v>245</v>
      </c>
      <c r="C15" s="63"/>
      <c r="D15" s="63"/>
      <c r="E15" s="63"/>
      <c r="F15" s="63"/>
      <c r="G15" s="63"/>
      <c r="H15" s="63"/>
      <c r="I15" s="63"/>
      <c r="J15" s="63"/>
      <c r="K15" s="63"/>
      <c r="L15" s="63"/>
      <c r="M15" s="63"/>
      <c r="N15" s="63"/>
      <c r="O15" s="63"/>
      <c r="P15" s="63"/>
    </row>
    <row r="16" spans="2:16" ht="36" customHeight="1" x14ac:dyDescent="0.25">
      <c r="B16" s="63" t="s">
        <v>246</v>
      </c>
      <c r="C16" s="63"/>
      <c r="D16" s="63"/>
      <c r="E16" s="63"/>
      <c r="F16" s="63"/>
      <c r="G16" s="63"/>
      <c r="H16" s="63"/>
      <c r="I16" s="63"/>
      <c r="J16" s="63"/>
      <c r="K16" s="63"/>
      <c r="L16" s="63"/>
      <c r="M16" s="63"/>
      <c r="N16" s="63"/>
      <c r="O16" s="63"/>
      <c r="P16" s="63"/>
    </row>
    <row r="17" spans="2:20" ht="27.75" customHeight="1" x14ac:dyDescent="0.25">
      <c r="B17" s="63" t="s">
        <v>247</v>
      </c>
      <c r="C17" s="63"/>
      <c r="D17" s="63"/>
      <c r="E17" s="63"/>
      <c r="F17" s="63"/>
      <c r="G17" s="63"/>
      <c r="H17" s="63"/>
      <c r="I17" s="63"/>
      <c r="J17" s="63"/>
      <c r="K17" s="63"/>
      <c r="L17" s="63"/>
      <c r="M17" s="63"/>
      <c r="N17" s="63"/>
      <c r="O17" s="63"/>
      <c r="P17" s="63"/>
    </row>
    <row r="18" spans="2:20" ht="15.75" x14ac:dyDescent="0.25">
      <c r="B18" s="66" t="s">
        <v>183</v>
      </c>
      <c r="C18" s="66"/>
      <c r="D18" s="66"/>
      <c r="E18" s="66"/>
      <c r="F18" s="66"/>
      <c r="G18" s="66"/>
      <c r="H18" s="66"/>
      <c r="I18" s="66"/>
      <c r="J18" s="66"/>
      <c r="K18" s="66"/>
      <c r="L18" s="66"/>
      <c r="M18" s="66"/>
      <c r="N18" s="66"/>
      <c r="O18" s="66"/>
      <c r="P18" s="66"/>
    </row>
    <row r="19" spans="2:20" ht="17.25" customHeight="1" x14ac:dyDescent="0.25">
      <c r="B19" s="63" t="s">
        <v>321</v>
      </c>
      <c r="C19" s="63"/>
      <c r="D19" s="63"/>
      <c r="E19" s="63"/>
      <c r="F19" s="63"/>
      <c r="G19" s="63"/>
      <c r="H19" s="63"/>
      <c r="I19" s="63"/>
      <c r="J19" s="63"/>
      <c r="K19" s="63"/>
      <c r="L19" s="63"/>
      <c r="M19" s="63"/>
      <c r="N19" s="63"/>
      <c r="O19" s="63"/>
      <c r="P19" s="63"/>
    </row>
    <row r="20" spans="2:20" ht="161.25" customHeight="1" x14ac:dyDescent="0.25">
      <c r="B20" s="63" t="s">
        <v>181</v>
      </c>
      <c r="C20" s="63"/>
      <c r="D20" s="63"/>
      <c r="E20" s="63"/>
      <c r="F20" s="63"/>
      <c r="G20" s="63"/>
      <c r="H20" s="63"/>
      <c r="I20" s="63"/>
      <c r="J20" s="63"/>
      <c r="K20" s="63"/>
      <c r="L20" s="63"/>
      <c r="M20" s="63"/>
      <c r="N20" s="63"/>
      <c r="O20" s="63"/>
      <c r="P20" s="63"/>
    </row>
    <row r="21" spans="2:20" ht="75" customHeight="1" x14ac:dyDescent="0.25">
      <c r="B21" s="63" t="s">
        <v>182</v>
      </c>
      <c r="C21" s="63"/>
      <c r="D21" s="63"/>
      <c r="E21" s="63"/>
      <c r="F21" s="63"/>
      <c r="G21" s="63"/>
      <c r="H21" s="63"/>
      <c r="I21" s="63"/>
      <c r="J21" s="63"/>
      <c r="K21" s="63"/>
      <c r="L21" s="63"/>
      <c r="M21" s="63"/>
      <c r="N21" s="63"/>
      <c r="O21" s="63"/>
      <c r="P21" s="63"/>
    </row>
    <row r="22" spans="2:20" ht="18.75" x14ac:dyDescent="0.3">
      <c r="B22" s="17"/>
      <c r="C22" s="17"/>
      <c r="D22" s="17"/>
      <c r="E22" s="17"/>
      <c r="F22" s="17"/>
      <c r="G22" s="17"/>
      <c r="H22" s="17"/>
      <c r="I22" s="17"/>
      <c r="J22" s="17"/>
      <c r="K22" s="17"/>
      <c r="L22" s="17"/>
      <c r="M22" s="17"/>
      <c r="N22" s="17"/>
      <c r="O22" s="17"/>
      <c r="P22" s="17"/>
    </row>
    <row r="23" spans="2:20" ht="138" customHeight="1" x14ac:dyDescent="0.25">
      <c r="B23" s="58" t="s">
        <v>322</v>
      </c>
      <c r="C23" s="59"/>
      <c r="D23" s="59"/>
      <c r="E23" s="59"/>
      <c r="F23" s="59"/>
      <c r="G23" s="59"/>
      <c r="H23" s="59"/>
      <c r="I23" s="59"/>
      <c r="J23" s="59"/>
      <c r="K23" s="59"/>
      <c r="L23" s="59"/>
      <c r="M23" s="59"/>
      <c r="N23" s="59"/>
      <c r="O23" s="59"/>
      <c r="P23" s="59"/>
      <c r="Q23" s="22"/>
      <c r="R23" s="22"/>
      <c r="S23" s="22"/>
      <c r="T23" s="22"/>
    </row>
    <row r="24" spans="2:20" x14ac:dyDescent="0.25"/>
    <row r="25" spans="2:20" hidden="1" x14ac:dyDescent="0.25"/>
  </sheetData>
  <mergeCells count="15">
    <mergeCell ref="B23:P23"/>
    <mergeCell ref="B8:P8"/>
    <mergeCell ref="B9:P9"/>
    <mergeCell ref="B10:P10"/>
    <mergeCell ref="B11:P11"/>
    <mergeCell ref="B17:P17"/>
    <mergeCell ref="B12:P12"/>
    <mergeCell ref="B13:P13"/>
    <mergeCell ref="B14:P14"/>
    <mergeCell ref="B20:P20"/>
    <mergeCell ref="B21:P21"/>
    <mergeCell ref="B16:P16"/>
    <mergeCell ref="B15:P15"/>
    <mergeCell ref="B18:P18"/>
    <mergeCell ref="B19:P19"/>
  </mergeCells>
  <hyperlinks>
    <hyperlink ref="B12" r:id="rId1"/>
  </hyperlinks>
  <pageMargins left="0.7" right="0.7" top="0.75" bottom="0.75" header="0.3" footer="0.3"/>
  <pageSetup paperSize="9" scale="61" fitToHeight="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4"/>
  <sheetViews>
    <sheetView showGridLines="0" zoomScaleNormal="100" workbookViewId="0">
      <pane ySplit="10" topLeftCell="A11" activePane="bottomLeft" state="frozen"/>
      <selection pane="bottomLeft"/>
    </sheetView>
  </sheetViews>
  <sheetFormatPr defaultColWidth="0" defaultRowHeight="18.75" zeroHeight="1" x14ac:dyDescent="0.25"/>
  <cols>
    <col min="1" max="1" width="2.85546875" style="8" customWidth="1"/>
    <col min="2" max="5" width="9.140625" style="9" customWidth="1"/>
    <col min="6" max="6" width="30.140625" style="9" customWidth="1"/>
    <col min="7" max="16" width="9.140625" style="9" customWidth="1"/>
    <col min="17" max="17" width="2.85546875" style="4" customWidth="1"/>
    <col min="18" max="18" width="0" style="4" hidden="1" customWidth="1"/>
    <col min="19" max="16384" width="9.140625" style="4" hidden="1"/>
  </cols>
  <sheetData>
    <row r="1" spans="2:18" x14ac:dyDescent="0.25"/>
    <row r="2" spans="2:18" x14ac:dyDescent="0.25">
      <c r="M2" s="53"/>
      <c r="N2" s="53"/>
      <c r="O2" s="53"/>
      <c r="P2" s="53"/>
    </row>
    <row r="3" spans="2:18" ht="18.75" customHeight="1" x14ac:dyDescent="0.25">
      <c r="M3" s="69" t="str">
        <f>"This report only contains providers that successfully submitted at least one booking appointment that took place in "&amp;Period!A5&amp;".
Data source: Maternity Services Data Set (MSDS)"</f>
        <v>This report only contains providers that successfully submitted at least one booking appointment that took place in September 2015.
Data source: Maternity Services Data Set (MSDS)</v>
      </c>
      <c r="N3" s="69"/>
      <c r="O3" s="69"/>
      <c r="P3" s="69"/>
      <c r="R3" s="20"/>
    </row>
    <row r="4" spans="2:18" x14ac:dyDescent="0.25">
      <c r="M4" s="69"/>
      <c r="N4" s="69"/>
      <c r="O4" s="69"/>
      <c r="P4" s="69"/>
    </row>
    <row r="5" spans="2:18" x14ac:dyDescent="0.25">
      <c r="M5" s="69"/>
      <c r="N5" s="69"/>
      <c r="O5" s="69"/>
      <c r="P5" s="69"/>
    </row>
    <row r="6" spans="2:18" x14ac:dyDescent="0.25">
      <c r="M6" s="69"/>
      <c r="N6" s="69"/>
      <c r="O6" s="69"/>
      <c r="P6" s="69"/>
    </row>
    <row r="7" spans="2:18" x14ac:dyDescent="0.25">
      <c r="M7" s="69"/>
      <c r="N7" s="69"/>
      <c r="O7" s="69"/>
      <c r="P7" s="69"/>
    </row>
    <row r="8" spans="2:18" x14ac:dyDescent="0.25">
      <c r="M8" s="69"/>
      <c r="N8" s="69"/>
      <c r="O8" s="69"/>
      <c r="P8" s="69"/>
    </row>
    <row r="9" spans="2:18" x14ac:dyDescent="0.25">
      <c r="B9" s="53"/>
      <c r="C9" s="53"/>
      <c r="D9" s="53"/>
      <c r="E9" s="53"/>
      <c r="F9" s="53"/>
      <c r="G9" s="53"/>
      <c r="H9" s="53"/>
      <c r="I9" s="53"/>
      <c r="J9" s="53"/>
      <c r="K9" s="53"/>
      <c r="L9" s="53"/>
      <c r="M9" s="69"/>
      <c r="N9" s="69"/>
      <c r="O9" s="69"/>
      <c r="P9" s="69"/>
    </row>
    <row r="10" spans="2:18" ht="18.75" customHeight="1" x14ac:dyDescent="0.25">
      <c r="M10" s="69"/>
      <c r="N10" s="69"/>
      <c r="O10" s="69"/>
      <c r="P10" s="69"/>
    </row>
    <row r="11" spans="2:18" x14ac:dyDescent="0.25">
      <c r="O11" s="51"/>
    </row>
    <row r="12" spans="2:18" ht="65.25" customHeight="1" x14ac:dyDescent="0.25">
      <c r="B12" s="79" t="str">
        <f>'Org Control'!B5</f>
        <v>Bedford Hospital NHS Trust</v>
      </c>
      <c r="C12" s="79"/>
      <c r="D12" s="79"/>
      <c r="E12" s="79"/>
      <c r="F12" s="79"/>
      <c r="G12" s="79"/>
      <c r="H12" s="79"/>
      <c r="I12" s="79"/>
      <c r="J12" s="79"/>
      <c r="K12" s="79"/>
      <c r="L12" s="79"/>
      <c r="M12" s="79"/>
      <c r="N12" s="79"/>
      <c r="O12" s="79"/>
      <c r="P12" s="79"/>
    </row>
    <row r="13" spans="2:18" x14ac:dyDescent="0.25"/>
    <row r="14" spans="2:18" ht="60" customHeight="1" x14ac:dyDescent="0.25">
      <c r="B14" s="58" t="str">
        <f>'Submission Status'!AL12</f>
        <v>The Bedford Hospital NHS Trust successfully submitted data for the Maternity Services Data Set for September 2015. They were one of the 4 organisations within the NHS England Midlands and East (Central Midlands) region (geography) that successfully submitted data.</v>
      </c>
      <c r="C14" s="58"/>
      <c r="D14" s="58"/>
      <c r="E14" s="58"/>
      <c r="F14" s="58"/>
      <c r="G14" s="58"/>
      <c r="H14" s="58"/>
      <c r="I14" s="58"/>
      <c r="J14" s="58"/>
      <c r="K14" s="58"/>
      <c r="L14" s="58"/>
      <c r="M14" s="58"/>
      <c r="N14" s="58"/>
      <c r="O14" s="58"/>
      <c r="P14" s="58"/>
    </row>
    <row r="15" spans="2:18" ht="18.75" customHeight="1" x14ac:dyDescent="0.25">
      <c r="B15" s="24"/>
      <c r="C15" s="24"/>
      <c r="D15" s="24"/>
      <c r="E15" s="24"/>
      <c r="F15" s="24"/>
      <c r="G15" s="24"/>
      <c r="H15" s="24"/>
      <c r="I15" s="24"/>
      <c r="J15" s="24"/>
      <c r="K15" s="24"/>
      <c r="L15" s="24"/>
      <c r="M15" s="24"/>
      <c r="N15" s="24"/>
      <c r="O15" s="24"/>
      <c r="P15" s="24"/>
    </row>
    <row r="16" spans="2:18" ht="39" customHeight="1" x14ac:dyDescent="0.25">
      <c r="B16" s="58" t="s">
        <v>279</v>
      </c>
      <c r="C16" s="58"/>
      <c r="D16" s="58"/>
      <c r="E16" s="58"/>
      <c r="F16" s="58"/>
      <c r="G16" s="58"/>
      <c r="H16" s="58"/>
      <c r="I16" s="58"/>
      <c r="J16" s="58"/>
      <c r="K16" s="58"/>
      <c r="L16" s="58"/>
      <c r="M16" s="58"/>
      <c r="N16" s="58"/>
      <c r="O16" s="58"/>
      <c r="P16" s="58"/>
    </row>
    <row r="17" spans="2:16" ht="18.75" customHeight="1" x14ac:dyDescent="0.25">
      <c r="B17" s="64" t="s">
        <v>356</v>
      </c>
      <c r="C17" s="65"/>
      <c r="D17" s="65"/>
      <c r="E17" s="65"/>
      <c r="F17" s="65"/>
      <c r="G17" s="65"/>
      <c r="H17" s="65"/>
      <c r="I17" s="65"/>
      <c r="J17" s="65"/>
      <c r="K17" s="65"/>
      <c r="L17" s="65"/>
      <c r="M17" s="65"/>
      <c r="N17" s="65"/>
      <c r="O17" s="65"/>
      <c r="P17" s="65"/>
    </row>
    <row r="18" spans="2:16" ht="18.75" customHeight="1" x14ac:dyDescent="0.25">
      <c r="B18" s="31"/>
      <c r="C18" s="31"/>
      <c r="D18" s="31"/>
      <c r="E18" s="31"/>
      <c r="F18" s="31"/>
      <c r="G18" s="31"/>
      <c r="H18" s="31"/>
      <c r="I18" s="31"/>
      <c r="J18" s="31"/>
      <c r="K18" s="31"/>
      <c r="L18" s="31"/>
      <c r="M18" s="31"/>
      <c r="N18" s="31"/>
      <c r="O18" s="31"/>
      <c r="P18" s="31"/>
    </row>
    <row r="19" spans="2:16" ht="60.75" customHeight="1" thickBot="1" x14ac:dyDescent="0.3">
      <c r="B19" s="32"/>
      <c r="C19" s="32"/>
      <c r="D19" s="32"/>
      <c r="E19" s="32"/>
      <c r="F19" s="32"/>
      <c r="G19" s="32"/>
      <c r="H19" s="67" t="str">
        <f>VODIM!C1</f>
        <v>3 - MAT001 Mothers Demographics Valid (VODIM)</v>
      </c>
      <c r="I19" s="67"/>
      <c r="J19" s="67"/>
      <c r="K19" s="67" t="str">
        <f>VODIM!D1</f>
        <v>4 - MAT003 GP Practice Registration Valid (VODIM)</v>
      </c>
      <c r="L19" s="67"/>
      <c r="M19" s="67"/>
      <c r="N19" s="67" t="str">
        <f>VODIM!E1</f>
        <v>5 - MAT101 Booking Appointment Details Valid (VODIM)</v>
      </c>
      <c r="O19" s="67"/>
      <c r="P19" s="67"/>
    </row>
    <row r="20" spans="2:16" ht="39.75" customHeight="1" thickBot="1" x14ac:dyDescent="0.3">
      <c r="B20" s="78" t="str">
        <f>VODIM!B2</f>
        <v>Bedford Hospital NHS Trust</v>
      </c>
      <c r="C20" s="78"/>
      <c r="D20" s="78"/>
      <c r="E20" s="78"/>
      <c r="F20" s="78"/>
      <c r="G20" s="78"/>
      <c r="H20" s="68" t="str">
        <f>VODIM!C3</f>
        <v>79%</v>
      </c>
      <c r="I20" s="68"/>
      <c r="J20" s="68"/>
      <c r="K20" s="68" t="str">
        <f>VODIM!D3</f>
        <v>100%</v>
      </c>
      <c r="L20" s="68"/>
      <c r="M20" s="68"/>
      <c r="N20" s="68" t="str">
        <f>VODIM!E3</f>
        <v>89%</v>
      </c>
      <c r="O20" s="68"/>
      <c r="P20" s="68"/>
    </row>
    <row r="21" spans="2:16" ht="18.75" customHeight="1" x14ac:dyDescent="0.25">
      <c r="B21" s="31"/>
      <c r="C21" s="31"/>
      <c r="D21" s="31"/>
      <c r="E21" s="31"/>
      <c r="F21" s="31"/>
      <c r="G21" s="31"/>
      <c r="H21" s="31"/>
      <c r="I21" s="31"/>
      <c r="J21" s="31"/>
      <c r="K21" s="31"/>
      <c r="L21" s="31"/>
      <c r="M21" s="31"/>
      <c r="N21" s="31"/>
      <c r="O21" s="31"/>
      <c r="P21" s="31"/>
    </row>
    <row r="22" spans="2:16" ht="67.5" customHeight="1" x14ac:dyDescent="0.25">
      <c r="B22" s="69" t="s">
        <v>263</v>
      </c>
      <c r="C22" s="69"/>
      <c r="D22" s="69"/>
      <c r="E22" s="69"/>
      <c r="F22" s="69"/>
      <c r="G22" s="69"/>
      <c r="H22" s="69"/>
      <c r="I22" s="69"/>
      <c r="J22" s="69"/>
      <c r="K22" s="69"/>
      <c r="L22" s="69"/>
      <c r="M22" s="69"/>
      <c r="N22" s="69"/>
      <c r="O22" s="69"/>
      <c r="P22" s="69"/>
    </row>
    <row r="23" spans="2:16" ht="56.25" customHeight="1" x14ac:dyDescent="0.25">
      <c r="B23" s="69" t="s">
        <v>256</v>
      </c>
      <c r="C23" s="69"/>
      <c r="D23" s="69"/>
      <c r="E23" s="69"/>
      <c r="F23" s="69"/>
      <c r="G23" s="69"/>
      <c r="H23" s="69"/>
      <c r="I23" s="69"/>
      <c r="J23" s="69"/>
      <c r="K23" s="69"/>
      <c r="L23" s="69"/>
      <c r="M23" s="69"/>
      <c r="N23" s="69"/>
      <c r="O23" s="69"/>
      <c r="P23" s="69"/>
    </row>
    <row r="24" spans="2:16" ht="18.75" customHeight="1" x14ac:dyDescent="0.25"/>
    <row r="25" spans="2:16" ht="21" customHeight="1" x14ac:dyDescent="0.25">
      <c r="B25" s="76" t="s">
        <v>226</v>
      </c>
      <c r="C25" s="77"/>
      <c r="D25" s="77"/>
      <c r="E25" s="77"/>
      <c r="F25" s="77"/>
      <c r="G25" s="77"/>
      <c r="H25" s="77"/>
      <c r="I25" s="77"/>
      <c r="J25" s="77"/>
      <c r="K25" s="77"/>
      <c r="L25" s="77"/>
      <c r="M25" s="77"/>
      <c r="N25" s="77"/>
      <c r="O25" s="77"/>
      <c r="P25" s="77"/>
    </row>
    <row r="26" spans="2:16" ht="58.5" customHeight="1" x14ac:dyDescent="0.25">
      <c r="B26" s="15"/>
      <c r="C26" s="30"/>
      <c r="D26" s="30"/>
      <c r="E26" s="75" t="str">
        <f>'Org Control'!B5</f>
        <v>Bedford Hospital NHS Trust</v>
      </c>
      <c r="F26" s="75"/>
      <c r="G26" s="75"/>
      <c r="H26" s="75"/>
      <c r="I26" s="75" t="str">
        <f>'Org Control'!L5</f>
        <v>NHS England Midlands and East (Central Midlands)</v>
      </c>
      <c r="J26" s="75"/>
      <c r="K26" s="75"/>
      <c r="L26" s="75"/>
      <c r="M26" s="75" t="s">
        <v>223</v>
      </c>
      <c r="N26" s="75"/>
      <c r="O26" s="75"/>
      <c r="P26" s="75"/>
    </row>
    <row r="27" spans="2:16" x14ac:dyDescent="0.25">
      <c r="B27" s="94" t="s">
        <v>119</v>
      </c>
      <c r="C27" s="94"/>
      <c r="D27" s="94"/>
      <c r="E27" s="33"/>
      <c r="F27" s="34"/>
      <c r="G27" s="33"/>
      <c r="H27" s="35"/>
      <c r="I27" s="35"/>
      <c r="J27" s="34" t="str">
        <f>'Submission Status'!AL15</f>
        <v>4 Submitted</v>
      </c>
      <c r="K27" s="36"/>
      <c r="L27" s="33"/>
      <c r="M27" s="33"/>
      <c r="N27" s="34" t="str">
        <f>'Submission Status'!AL14</f>
        <v>78 Submitted</v>
      </c>
      <c r="O27" s="35"/>
      <c r="P27" s="35"/>
    </row>
    <row r="28" spans="2:16" x14ac:dyDescent="0.25">
      <c r="B28" s="72" t="s">
        <v>243</v>
      </c>
      <c r="C28" s="72"/>
      <c r="D28" s="72"/>
      <c r="E28" s="27"/>
      <c r="F28" s="18">
        <f>IFERROR(Mothers!G11,"")</f>
        <v>245</v>
      </c>
      <c r="G28" s="27"/>
      <c r="H28" s="29"/>
      <c r="I28" s="29"/>
      <c r="J28" s="16">
        <f>Mothers!H13</f>
        <v>1220</v>
      </c>
      <c r="K28" s="27"/>
      <c r="L28" s="27"/>
      <c r="M28" s="27"/>
      <c r="N28" s="16">
        <f>Mothers!H11</f>
        <v>33950</v>
      </c>
      <c r="O28" s="29"/>
      <c r="P28" s="29"/>
    </row>
    <row r="29" spans="2:16" x14ac:dyDescent="0.25">
      <c r="B29" s="80" t="s">
        <v>222</v>
      </c>
      <c r="C29" s="80"/>
      <c r="D29" s="80"/>
      <c r="E29" s="33"/>
      <c r="F29" s="34">
        <f>IFERROR('Average Age'!J7,"")</f>
        <v>29.6</v>
      </c>
      <c r="G29" s="33"/>
      <c r="H29" s="35"/>
      <c r="I29" s="35"/>
      <c r="J29" s="37">
        <f>'Average Age'!J8</f>
        <v>30</v>
      </c>
      <c r="K29" s="33"/>
      <c r="L29" s="33"/>
      <c r="M29" s="33"/>
      <c r="N29" s="37">
        <f>'Average Age'!J9</f>
        <v>29.5</v>
      </c>
      <c r="O29" s="35"/>
      <c r="P29" s="35"/>
    </row>
    <row r="30" spans="2:16" ht="21.75" customHeight="1" x14ac:dyDescent="0.25">
      <c r="B30" s="72" t="s">
        <v>179</v>
      </c>
      <c r="C30" s="72"/>
      <c r="D30" s="72"/>
      <c r="E30" s="27"/>
      <c r="F30" s="12" t="str">
        <f>IFERROR(Ethnicity!I6,"")</f>
        <v>White</v>
      </c>
      <c r="G30" s="27"/>
      <c r="H30" s="29"/>
      <c r="I30" s="29"/>
      <c r="J30" s="28" t="str">
        <f>Ethnicity!AF5</f>
        <v>White</v>
      </c>
      <c r="K30" s="27"/>
      <c r="L30" s="27"/>
      <c r="M30" s="27"/>
      <c r="N30" s="12" t="str">
        <f>Ethnicity!I13</f>
        <v>White</v>
      </c>
      <c r="O30" s="29"/>
      <c r="P30" s="29"/>
    </row>
    <row r="31" spans="2:16" ht="60.75" customHeight="1" x14ac:dyDescent="0.25">
      <c r="B31" s="73" t="s">
        <v>275</v>
      </c>
      <c r="C31" s="73"/>
      <c r="D31" s="73"/>
      <c r="E31" s="41"/>
      <c r="F31" s="38">
        <f>GestAgeGroup!T6</f>
        <v>0.68825910931174095</v>
      </c>
      <c r="G31" s="40"/>
      <c r="H31" s="41"/>
      <c r="I31" s="41"/>
      <c r="J31" s="39">
        <f>GestAgeGroup!R7</f>
        <v>0.53153153153153199</v>
      </c>
      <c r="K31" s="41"/>
      <c r="L31" s="41"/>
      <c r="M31" s="41"/>
      <c r="N31" s="39">
        <f>GestAgeGroup!R13</f>
        <v>0.47822256160239701</v>
      </c>
      <c r="O31" s="41"/>
      <c r="P31" s="41"/>
    </row>
    <row r="32" spans="2:16" ht="38.25" customHeight="1" x14ac:dyDescent="0.25">
      <c r="B32" s="90" t="s">
        <v>270</v>
      </c>
      <c r="C32" s="90"/>
      <c r="D32" s="90"/>
      <c r="E32" s="43"/>
      <c r="F32" s="44">
        <f>'Complex Factors'!Q14</f>
        <v>0.12955465587044501</v>
      </c>
      <c r="G32" s="45"/>
      <c r="H32" s="43"/>
      <c r="I32" s="43"/>
      <c r="J32" s="46">
        <f>'Complex Factors'!Q16</f>
        <v>0.180999180999181</v>
      </c>
      <c r="K32" s="43"/>
      <c r="L32" s="43"/>
      <c r="M32" s="43"/>
      <c r="N32" s="46">
        <f>'Complex Factors'!Q15</f>
        <v>9.4349038602671395E-2</v>
      </c>
      <c r="O32" s="43"/>
      <c r="P32" s="43"/>
    </row>
    <row r="33" spans="2:16" x14ac:dyDescent="0.25">
      <c r="B33" s="74" t="s">
        <v>241</v>
      </c>
      <c r="C33" s="74"/>
      <c r="D33" s="74"/>
      <c r="E33" s="42"/>
      <c r="F33" s="47">
        <f>Smokers!AQ6</f>
        <v>0.10121457489878501</v>
      </c>
      <c r="G33" s="48"/>
      <c r="H33" s="42"/>
      <c r="I33" s="42"/>
      <c r="J33" s="49">
        <f>Smokers!AK12</f>
        <v>9.6642096642096595E-2</v>
      </c>
      <c r="K33" s="42"/>
      <c r="L33" s="42"/>
      <c r="M33" s="42"/>
      <c r="N33" s="50">
        <f>Smokers!AM7</f>
        <v>0.10887049430550701</v>
      </c>
      <c r="O33" s="42"/>
      <c r="P33" s="42"/>
    </row>
    <row r="34" spans="2:16" ht="18.75" customHeight="1" x14ac:dyDescent="0.25"/>
    <row r="35" spans="2:16" ht="42.75" customHeight="1" x14ac:dyDescent="0.25">
      <c r="B35" s="58" t="s">
        <v>277</v>
      </c>
      <c r="C35" s="58"/>
      <c r="D35" s="58"/>
      <c r="E35" s="58"/>
      <c r="F35" s="58"/>
      <c r="G35" s="58"/>
      <c r="H35" s="58"/>
      <c r="I35" s="58"/>
      <c r="J35" s="58"/>
      <c r="K35" s="58"/>
      <c r="L35" s="58"/>
      <c r="M35" s="58"/>
      <c r="N35" s="58"/>
      <c r="O35" s="58"/>
      <c r="P35" s="58"/>
    </row>
    <row r="36" spans="2:16" ht="15.75" x14ac:dyDescent="0.25">
      <c r="B36" s="64" t="s">
        <v>363</v>
      </c>
      <c r="C36" s="64"/>
      <c r="D36" s="64"/>
      <c r="E36" s="64"/>
      <c r="F36" s="64"/>
      <c r="G36" s="64"/>
      <c r="H36" s="64"/>
      <c r="I36" s="64"/>
      <c r="J36" s="64"/>
      <c r="K36" s="64"/>
      <c r="L36" s="64"/>
      <c r="M36" s="64"/>
      <c r="N36" s="64"/>
      <c r="O36" s="64"/>
      <c r="P36" s="64"/>
    </row>
    <row r="37" spans="2:16" ht="14.25" customHeight="1" x14ac:dyDescent="0.25"/>
    <row r="38" spans="2:16" ht="45" customHeight="1" x14ac:dyDescent="0.25">
      <c r="B38" s="71" t="str">
        <f>"Figure 1: Percentage of women attending a booking appointment by age group (in years), "&amp;'Org Control'!B5</f>
        <v>Figure 1: Percentage of women attending a booking appointment by age group (in years), Bedford Hospital NHS Trust</v>
      </c>
      <c r="C38" s="71"/>
      <c r="D38" s="71"/>
      <c r="E38" s="71"/>
      <c r="F38" s="71"/>
      <c r="G38" s="71"/>
      <c r="H38" s="71"/>
      <c r="I38" s="71"/>
      <c r="J38" s="71"/>
      <c r="K38" s="71"/>
      <c r="L38" s="71"/>
      <c r="M38" s="71"/>
      <c r="N38" s="71"/>
      <c r="O38" s="71"/>
      <c r="P38" s="71"/>
    </row>
    <row r="39" spans="2:16" x14ac:dyDescent="0.25"/>
    <row r="40" spans="2:16" x14ac:dyDescent="0.25"/>
    <row r="41" spans="2:16" x14ac:dyDescent="0.25"/>
    <row r="42" spans="2:16" x14ac:dyDescent="0.25"/>
    <row r="43" spans="2:16" ht="18.75" customHeight="1" x14ac:dyDescent="0.25"/>
    <row r="44" spans="2:16" ht="18.75" customHeight="1" x14ac:dyDescent="0.25"/>
    <row r="45" spans="2:16" ht="18.75" customHeight="1" x14ac:dyDescent="0.25"/>
    <row r="46" spans="2:16" ht="18.75" customHeight="1" x14ac:dyDescent="0.25"/>
    <row r="47" spans="2:16" x14ac:dyDescent="0.25"/>
    <row r="48" spans="2:16" x14ac:dyDescent="0.25"/>
    <row r="49" spans="2:18" x14ac:dyDescent="0.25"/>
    <row r="50" spans="2:18" x14ac:dyDescent="0.25"/>
    <row r="51" spans="2:18" x14ac:dyDescent="0.25"/>
    <row r="52" spans="2:18" x14ac:dyDescent="0.25"/>
    <row r="53" spans="2:18" x14ac:dyDescent="0.25"/>
    <row r="54" spans="2:18" ht="63.75" customHeight="1" x14ac:dyDescent="0.25">
      <c r="B54" s="58" t="str">
        <f>IFERROR('Average Age'!G12,"No data submitted.")</f>
        <v>The average age of pregnant women that attended a booking appointment at the Bedford Hospital NHS Trust was 29.6. This is lower than the average age for the providers that submitted in the NHS England Midlands and East (Central Midlands) region (30) and higher than the average age from all submissions of 29.5.</v>
      </c>
      <c r="C54" s="58"/>
      <c r="D54" s="58"/>
      <c r="E54" s="58"/>
      <c r="F54" s="58"/>
      <c r="G54" s="58"/>
      <c r="H54" s="58"/>
      <c r="I54" s="58"/>
      <c r="J54" s="58"/>
      <c r="K54" s="58"/>
      <c r="L54" s="58"/>
      <c r="M54" s="58"/>
      <c r="N54" s="58"/>
      <c r="O54" s="58"/>
      <c r="P54" s="58"/>
      <c r="Q54" s="7"/>
      <c r="R54" s="7"/>
    </row>
    <row r="55" spans="2:18" x14ac:dyDescent="0.25"/>
    <row r="56" spans="2:18" ht="41.25" customHeight="1" x14ac:dyDescent="0.25">
      <c r="B56" s="70" t="str">
        <f>"Figure 2: Percentage of women attending a booking appointment by ethnic group, "&amp;'Org Control'!B5</f>
        <v>Figure 2: Percentage of women attending a booking appointment by ethnic group, Bedford Hospital NHS Trust</v>
      </c>
      <c r="C56" s="70"/>
      <c r="D56" s="70"/>
      <c r="E56" s="70"/>
      <c r="F56" s="70"/>
      <c r="G56" s="70"/>
      <c r="H56" s="70"/>
      <c r="I56" s="70"/>
      <c r="J56" s="70"/>
      <c r="K56" s="70"/>
      <c r="L56" s="70"/>
      <c r="M56" s="70"/>
      <c r="N56" s="70"/>
      <c r="O56" s="70"/>
      <c r="P56" s="70"/>
    </row>
    <row r="57" spans="2:18" x14ac:dyDescent="0.25"/>
    <row r="58" spans="2:18" x14ac:dyDescent="0.25"/>
    <row r="59" spans="2:18" x14ac:dyDescent="0.25"/>
    <row r="60" spans="2:18" x14ac:dyDescent="0.25"/>
    <row r="61" spans="2:18" x14ac:dyDescent="0.25"/>
    <row r="62" spans="2:18" x14ac:dyDescent="0.25"/>
    <row r="63" spans="2:18" x14ac:dyDescent="0.25">
      <c r="R63" s="20"/>
    </row>
    <row r="64" spans="2:18" x14ac:dyDescent="0.25"/>
    <row r="65" spans="2:18" x14ac:dyDescent="0.25"/>
    <row r="66" spans="2:18" x14ac:dyDescent="0.25"/>
    <row r="67" spans="2:18" x14ac:dyDescent="0.25"/>
    <row r="68" spans="2:18" x14ac:dyDescent="0.25"/>
    <row r="69" spans="2:18" x14ac:dyDescent="0.25"/>
    <row r="70" spans="2:18" x14ac:dyDescent="0.25"/>
    <row r="71" spans="2:18" x14ac:dyDescent="0.25"/>
    <row r="72" spans="2:18" x14ac:dyDescent="0.25"/>
    <row r="73" spans="2:18" ht="63" customHeight="1" x14ac:dyDescent="0.25">
      <c r="B73" s="58" t="str">
        <f>IFERROR(Ethnicity!G11,"No data submitted.")</f>
        <v>At the Bedford Hospital NHS Trust, the ethnic group with the highest proportion of pregnant women was White, representing 76.9% of all women. This is higher than the proportion across all submitters for this ethnic group of 63.4%.</v>
      </c>
      <c r="C73" s="58"/>
      <c r="D73" s="58"/>
      <c r="E73" s="58"/>
      <c r="F73" s="58"/>
      <c r="G73" s="58"/>
      <c r="H73" s="58"/>
      <c r="I73" s="58"/>
      <c r="J73" s="58"/>
      <c r="K73" s="58"/>
      <c r="L73" s="58"/>
      <c r="M73" s="58"/>
      <c r="N73" s="58"/>
      <c r="O73" s="58"/>
      <c r="P73" s="58"/>
      <c r="Q73" s="7"/>
      <c r="R73" s="7"/>
    </row>
    <row r="74" spans="2:18" x14ac:dyDescent="0.25"/>
    <row r="75" spans="2:18" ht="45" customHeight="1" x14ac:dyDescent="0.25">
      <c r="B75" s="71" t="str">
        <f>"Figure 3: Percentage of women attending a booking appointment by number of previous live births, "&amp;'Org Control'!B5</f>
        <v>Figure 3: Percentage of women attending a booking appointment by number of previous live births, Bedford Hospital NHS Trust</v>
      </c>
      <c r="C75" s="71"/>
      <c r="D75" s="71"/>
      <c r="E75" s="71"/>
      <c r="F75" s="71"/>
      <c r="G75" s="71"/>
      <c r="H75" s="71"/>
      <c r="I75" s="71"/>
      <c r="J75" s="71"/>
      <c r="K75" s="71"/>
      <c r="L75" s="71"/>
      <c r="M75" s="71"/>
      <c r="N75" s="71"/>
      <c r="O75" s="71"/>
      <c r="P75" s="71"/>
    </row>
    <row r="76" spans="2:18" x14ac:dyDescent="0.25"/>
    <row r="77" spans="2:18" x14ac:dyDescent="0.25">
      <c r="L77" s="69" t="str">
        <f>PLB!M9</f>
        <v>Across all submitters, women with no previous live births accounted for 26.4% of women attending booking appointments, and women with 5 or more previous live births accounted for 0.9% of women. In the Bedford Hospital NHS Trust, 47.8% had no previous live births and less than 5 women had 5 or more.</v>
      </c>
      <c r="M77" s="69"/>
      <c r="N77" s="69"/>
      <c r="O77" s="69"/>
      <c r="P77" s="69"/>
    </row>
    <row r="78" spans="2:18" x14ac:dyDescent="0.25">
      <c r="L78" s="69"/>
      <c r="M78" s="69"/>
      <c r="N78" s="69"/>
      <c r="O78" s="69"/>
      <c r="P78" s="69"/>
      <c r="R78" s="20"/>
    </row>
    <row r="79" spans="2:18" x14ac:dyDescent="0.25">
      <c r="L79" s="69"/>
      <c r="M79" s="69"/>
      <c r="N79" s="69"/>
      <c r="O79" s="69"/>
      <c r="P79" s="69"/>
    </row>
    <row r="80" spans="2:18" x14ac:dyDescent="0.25">
      <c r="L80" s="69"/>
      <c r="M80" s="69"/>
      <c r="N80" s="69"/>
      <c r="O80" s="69"/>
      <c r="P80" s="69"/>
    </row>
    <row r="81" spans="2:16" x14ac:dyDescent="0.25">
      <c r="L81" s="69"/>
      <c r="M81" s="69"/>
      <c r="N81" s="69"/>
      <c r="O81" s="69"/>
      <c r="P81" s="69"/>
    </row>
    <row r="82" spans="2:16" x14ac:dyDescent="0.25">
      <c r="L82" s="69"/>
      <c r="M82" s="69"/>
      <c r="N82" s="69"/>
      <c r="O82" s="69"/>
      <c r="P82" s="69"/>
    </row>
    <row r="83" spans="2:16" x14ac:dyDescent="0.25">
      <c r="L83" s="69"/>
      <c r="M83" s="69"/>
      <c r="N83" s="69"/>
      <c r="O83" s="69"/>
      <c r="P83" s="69"/>
    </row>
    <row r="84" spans="2:16" x14ac:dyDescent="0.25">
      <c r="L84" s="69"/>
      <c r="M84" s="69"/>
      <c r="N84" s="69"/>
      <c r="O84" s="69"/>
      <c r="P84" s="69"/>
    </row>
    <row r="85" spans="2:16" x14ac:dyDescent="0.25">
      <c r="L85" s="69"/>
      <c r="M85" s="69"/>
      <c r="N85" s="69"/>
      <c r="O85" s="69"/>
      <c r="P85" s="69"/>
    </row>
    <row r="86" spans="2:16" x14ac:dyDescent="0.25">
      <c r="L86" s="69"/>
      <c r="M86" s="69"/>
      <c r="N86" s="69"/>
      <c r="O86" s="69"/>
      <c r="P86" s="69"/>
    </row>
    <row r="87" spans="2:16" x14ac:dyDescent="0.25">
      <c r="L87" s="69"/>
      <c r="M87" s="69"/>
      <c r="N87" s="69"/>
      <c r="O87" s="69"/>
      <c r="P87" s="69"/>
    </row>
    <row r="88" spans="2:16" x14ac:dyDescent="0.25"/>
    <row r="89" spans="2:16" x14ac:dyDescent="0.25"/>
    <row r="90" spans="2:16" ht="67.5" customHeight="1" x14ac:dyDescent="0.25">
      <c r="B90" s="71" t="str">
        <f>"Table 1 and Figure 4: Number and percentage of women attending a booking appointment by gestation age on the date of the booking appointment, "&amp;'Org Control'!B5</f>
        <v>Table 1 and Figure 4: Number and percentage of women attending a booking appointment by gestation age on the date of the booking appointment, Bedford Hospital NHS Trust</v>
      </c>
      <c r="C90" s="71"/>
      <c r="D90" s="71"/>
      <c r="E90" s="71"/>
      <c r="F90" s="71"/>
      <c r="G90" s="71"/>
      <c r="H90" s="71"/>
      <c r="I90" s="71"/>
      <c r="J90" s="71"/>
      <c r="K90" s="71"/>
      <c r="L90" s="71"/>
      <c r="M90" s="71"/>
      <c r="N90" s="71"/>
      <c r="O90" s="71"/>
      <c r="P90" s="71"/>
    </row>
    <row r="91" spans="2:16" x14ac:dyDescent="0.25"/>
    <row r="92" spans="2:16" ht="41.25" customHeight="1" x14ac:dyDescent="0.25">
      <c r="B92" s="82" t="s">
        <v>161</v>
      </c>
      <c r="C92" s="82"/>
      <c r="D92" s="82"/>
      <c r="E92" s="82"/>
      <c r="F92" s="23" t="s">
        <v>225</v>
      </c>
      <c r="G92" s="23" t="s">
        <v>224</v>
      </c>
    </row>
    <row r="93" spans="2:16" ht="18.75" customHeight="1" x14ac:dyDescent="0.25">
      <c r="B93" s="84" t="str">
        <f>IF(GestAgeGroup!A5="","",GestAgeGroup!A5)</f>
        <v>0 - 70 days</v>
      </c>
      <c r="C93" s="84"/>
      <c r="D93" s="84"/>
      <c r="E93" s="84"/>
      <c r="F93" s="25">
        <f>IF(GestAgeGroup!B5=-1,"*",GestAgeGroup!B5)</f>
        <v>170</v>
      </c>
      <c r="G93" s="26">
        <f>IF(GestAgeGroup!C5=-0.01,"*",GestAgeGroup!C5)</f>
        <v>0.68825910931174095</v>
      </c>
    </row>
    <row r="94" spans="2:16" ht="18.75" customHeight="1" x14ac:dyDescent="0.25">
      <c r="B94" s="83" t="str">
        <f>IF(GestAgeGroup!A6="","",GestAgeGroup!A6)</f>
        <v>71 - 90 days</v>
      </c>
      <c r="C94" s="83"/>
      <c r="D94" s="83"/>
      <c r="E94" s="83"/>
      <c r="F94" s="25">
        <f>IF(GestAgeGroup!B6=-1,"*",GestAgeGroup!B6)</f>
        <v>40</v>
      </c>
      <c r="G94" s="26">
        <f>IF(GestAgeGroup!C6=-0.01,"*",GestAgeGroup!C6)</f>
        <v>0.165991902834008</v>
      </c>
    </row>
    <row r="95" spans="2:16" ht="18.75" customHeight="1" x14ac:dyDescent="0.25">
      <c r="B95" s="83" t="str">
        <f>IF(GestAgeGroup!A7="","",GestAgeGroup!A7)</f>
        <v>91 - 140 days</v>
      </c>
      <c r="C95" s="83"/>
      <c r="D95" s="83"/>
      <c r="E95" s="83"/>
      <c r="F95" s="25">
        <f>IF(GestAgeGroup!B7=-1,"*",GestAgeGroup!B7)</f>
        <v>10</v>
      </c>
      <c r="G95" s="26">
        <f>IF(GestAgeGroup!C7=-0.01,"*",GestAgeGroup!C7)</f>
        <v>4.8582995951416998E-2</v>
      </c>
    </row>
    <row r="96" spans="2:16" ht="18.75" customHeight="1" x14ac:dyDescent="0.25">
      <c r="B96" s="83" t="str">
        <f>IF(GestAgeGroup!A8="","",GestAgeGroup!A8)</f>
        <v>141+ days</v>
      </c>
      <c r="C96" s="83"/>
      <c r="D96" s="83"/>
      <c r="E96" s="83"/>
      <c r="F96" s="25">
        <f>IF(GestAgeGroup!B8=-1,"*",GestAgeGroup!B8)</f>
        <v>25</v>
      </c>
      <c r="G96" s="26">
        <f>IF(GestAgeGroup!C8=-0.01,"*",GestAgeGroup!C8)</f>
        <v>9.7165991902833995E-2</v>
      </c>
    </row>
    <row r="97" spans="2:16" ht="35.25" customHeight="1" x14ac:dyDescent="0.25">
      <c r="B97" s="81" t="str">
        <f>IF(GestAgeGroup!A9="","",GestAgeGroup!A9)</f>
        <v>Missing Value / Value outside reporting parameters</v>
      </c>
      <c r="C97" s="81"/>
      <c r="D97" s="81"/>
      <c r="E97" s="81"/>
      <c r="F97" s="25" t="str">
        <f>IF(GestAgeGroup!B9=-1,"*",GestAgeGroup!B9)</f>
        <v>*</v>
      </c>
      <c r="G97" s="26" t="str">
        <f>IF(GestAgeGroup!C9=-0.01,"*",GestAgeGroup!C9)</f>
        <v>*</v>
      </c>
    </row>
    <row r="98" spans="2:16" x14ac:dyDescent="0.25"/>
    <row r="99" spans="2:16" ht="18.75" customHeight="1" x14ac:dyDescent="0.25">
      <c r="B99" s="69" t="str">
        <f>IFERROR(GestAgeGroup!N11,"No data submitted")</f>
        <v>In the Bedford Hospital NHS Trust, 68.8% of women had their antenatal booking appointment between 0 and 70 days gestation. In the NHS England Midlands and East (Central Midlands) region, 53.2% of women were seen for their booking appointment between 0 and 70 days gestation.</v>
      </c>
      <c r="C99" s="69"/>
      <c r="D99" s="69"/>
      <c r="E99" s="69"/>
      <c r="F99" s="69"/>
      <c r="G99" s="69"/>
      <c r="H99" s="69"/>
    </row>
    <row r="100" spans="2:16" x14ac:dyDescent="0.25">
      <c r="B100" s="69"/>
      <c r="C100" s="69"/>
      <c r="D100" s="69"/>
      <c r="E100" s="69"/>
      <c r="F100" s="69"/>
      <c r="G100" s="69"/>
      <c r="H100" s="69"/>
    </row>
    <row r="101" spans="2:16" x14ac:dyDescent="0.25">
      <c r="B101" s="69"/>
      <c r="C101" s="69"/>
      <c r="D101" s="69"/>
      <c r="E101" s="69"/>
      <c r="F101" s="69"/>
      <c r="G101" s="69"/>
      <c r="H101" s="69"/>
    </row>
    <row r="102" spans="2:16" x14ac:dyDescent="0.25">
      <c r="B102" s="69"/>
      <c r="C102" s="69"/>
      <c r="D102" s="69"/>
      <c r="E102" s="69"/>
      <c r="F102" s="69"/>
      <c r="G102" s="69"/>
      <c r="H102" s="69"/>
    </row>
    <row r="103" spans="2:16" x14ac:dyDescent="0.25">
      <c r="B103" s="69"/>
      <c r="C103" s="69"/>
      <c r="D103" s="69"/>
      <c r="E103" s="69"/>
      <c r="F103" s="69"/>
      <c r="G103" s="69"/>
      <c r="H103" s="69"/>
    </row>
    <row r="104" spans="2:16" x14ac:dyDescent="0.25">
      <c r="B104" s="69"/>
      <c r="C104" s="69"/>
      <c r="D104" s="69"/>
      <c r="E104" s="69"/>
      <c r="F104" s="69"/>
      <c r="G104" s="69"/>
      <c r="H104" s="69"/>
    </row>
    <row r="105" spans="2:16" x14ac:dyDescent="0.25">
      <c r="B105" s="69"/>
      <c r="C105" s="69"/>
      <c r="D105" s="69"/>
      <c r="E105" s="69"/>
      <c r="F105" s="69"/>
      <c r="G105" s="69"/>
      <c r="H105" s="69"/>
    </row>
    <row r="106" spans="2:16" x14ac:dyDescent="0.25">
      <c r="B106" s="69"/>
      <c r="C106" s="69"/>
      <c r="D106" s="69"/>
      <c r="E106" s="69"/>
      <c r="F106" s="69"/>
      <c r="G106" s="69"/>
      <c r="H106" s="69"/>
    </row>
    <row r="107" spans="2:16" x14ac:dyDescent="0.25">
      <c r="B107" s="69"/>
      <c r="C107" s="69"/>
      <c r="D107" s="69"/>
      <c r="E107" s="69"/>
      <c r="F107" s="69"/>
      <c r="G107" s="69"/>
      <c r="H107" s="69"/>
    </row>
    <row r="108" spans="2:16" x14ac:dyDescent="0.25">
      <c r="B108" s="10"/>
      <c r="C108" s="10"/>
      <c r="D108" s="10"/>
      <c r="E108" s="10"/>
      <c r="F108" s="10"/>
      <c r="G108" s="10"/>
      <c r="H108" s="10"/>
    </row>
    <row r="109" spans="2:16" ht="41.25" customHeight="1" x14ac:dyDescent="0.25">
      <c r="B109" s="71" t="str">
        <f>"Figure 5: Percentage of women attending a booking appointment by complex social factor indicator, "&amp;'Org Control'!B5</f>
        <v>Figure 5: Percentage of women attending a booking appointment by complex social factor indicator, Bedford Hospital NHS Trust</v>
      </c>
      <c r="C109" s="71"/>
      <c r="D109" s="71"/>
      <c r="E109" s="71"/>
      <c r="F109" s="71"/>
      <c r="G109" s="71"/>
      <c r="H109" s="71"/>
      <c r="I109" s="71"/>
      <c r="J109" s="71"/>
      <c r="K109" s="71"/>
      <c r="L109" s="71"/>
      <c r="M109" s="71"/>
      <c r="N109" s="71"/>
      <c r="O109" s="71"/>
      <c r="P109" s="71"/>
    </row>
    <row r="110" spans="2:16" x14ac:dyDescent="0.25"/>
    <row r="111" spans="2:16" x14ac:dyDescent="0.25">
      <c r="L111" s="58" t="str">
        <f>IFERROR('Complex Factors'!N12,"No data submitted")</f>
        <v>Women with complex social factors may need additional support to use antenatal care services. 13% of women attending a booking appointment had complex social factors and 86.6% did not. The remaining women did not have a complex social factor value recorded.</v>
      </c>
      <c r="M111" s="58"/>
      <c r="N111" s="58"/>
      <c r="O111" s="58"/>
      <c r="P111" s="58"/>
    </row>
    <row r="112" spans="2:16" x14ac:dyDescent="0.25">
      <c r="L112" s="58"/>
      <c r="M112" s="58"/>
      <c r="N112" s="58"/>
      <c r="O112" s="58"/>
      <c r="P112" s="58"/>
    </row>
    <row r="113" spans="2:18" x14ac:dyDescent="0.25">
      <c r="L113" s="58"/>
      <c r="M113" s="58"/>
      <c r="N113" s="58"/>
      <c r="O113" s="58"/>
      <c r="P113" s="58"/>
    </row>
    <row r="114" spans="2:18" x14ac:dyDescent="0.25">
      <c r="L114" s="58"/>
      <c r="M114" s="58"/>
      <c r="N114" s="58"/>
      <c r="O114" s="58"/>
      <c r="P114" s="58"/>
    </row>
    <row r="115" spans="2:18" x14ac:dyDescent="0.25">
      <c r="L115" s="58"/>
      <c r="M115" s="58"/>
      <c r="N115" s="58"/>
      <c r="O115" s="58"/>
      <c r="P115" s="58"/>
    </row>
    <row r="116" spans="2:18" x14ac:dyDescent="0.25">
      <c r="L116" s="58"/>
      <c r="M116" s="58"/>
      <c r="N116" s="58"/>
      <c r="O116" s="58"/>
      <c r="P116" s="58"/>
    </row>
    <row r="117" spans="2:18" x14ac:dyDescent="0.25">
      <c r="L117" s="58"/>
      <c r="M117" s="58"/>
      <c r="N117" s="58"/>
      <c r="O117" s="58"/>
      <c r="P117" s="58"/>
    </row>
    <row r="118" spans="2:18" x14ac:dyDescent="0.25">
      <c r="L118" s="58"/>
      <c r="M118" s="58"/>
      <c r="N118" s="58"/>
      <c r="O118" s="58"/>
      <c r="P118" s="58"/>
    </row>
    <row r="119" spans="2:18" x14ac:dyDescent="0.25">
      <c r="L119" s="58"/>
      <c r="M119" s="58"/>
      <c r="N119" s="58"/>
      <c r="O119" s="58"/>
      <c r="P119" s="58"/>
    </row>
    <row r="120" spans="2:18" x14ac:dyDescent="0.25">
      <c r="L120" s="58"/>
      <c r="M120" s="58"/>
      <c r="N120" s="58"/>
      <c r="O120" s="58"/>
      <c r="P120" s="58"/>
    </row>
    <row r="121" spans="2:18" x14ac:dyDescent="0.25">
      <c r="L121" s="58"/>
      <c r="M121" s="58"/>
      <c r="N121" s="58"/>
      <c r="O121" s="58"/>
      <c r="P121" s="58"/>
    </row>
    <row r="122" spans="2:18" x14ac:dyDescent="0.25">
      <c r="L122" s="31"/>
      <c r="M122" s="31"/>
      <c r="N122" s="31"/>
      <c r="O122" s="31"/>
      <c r="P122" s="31"/>
    </row>
    <row r="123" spans="2:18" x14ac:dyDescent="0.25">
      <c r="B123" s="58" t="str">
        <f>IFERROR(Smokers!AI10,"No data submitted")</f>
        <v>At the Bedford Hospital NHS Trust, 10.1% of women attending a booking appointment were smokers. Of those that were smokers, the mean number of cigarettes smoked a day was 8.7. Across all submitters, 10.9% of women attending booking appointments were smokers with a mean number of cigarettes smoked per day of 8.</v>
      </c>
      <c r="C123" s="58"/>
      <c r="D123" s="58"/>
      <c r="E123" s="58"/>
      <c r="F123" s="58"/>
      <c r="G123" s="58"/>
      <c r="H123" s="58"/>
      <c r="I123" s="58"/>
      <c r="J123" s="58"/>
      <c r="K123" s="58"/>
      <c r="L123" s="58"/>
      <c r="M123" s="58"/>
      <c r="N123" s="11"/>
      <c r="O123" s="11"/>
      <c r="P123" s="11"/>
    </row>
    <row r="124" spans="2:18" x14ac:dyDescent="0.25">
      <c r="B124" s="58"/>
      <c r="C124" s="58"/>
      <c r="D124" s="58"/>
      <c r="E124" s="58"/>
      <c r="F124" s="58"/>
      <c r="G124" s="58"/>
      <c r="H124" s="58"/>
      <c r="I124" s="58"/>
      <c r="J124" s="58"/>
      <c r="K124" s="58"/>
      <c r="L124" s="58"/>
      <c r="M124" s="58"/>
      <c r="R124" s="20"/>
    </row>
    <row r="125" spans="2:18" x14ac:dyDescent="0.25">
      <c r="B125" s="58"/>
      <c r="C125" s="58"/>
      <c r="D125" s="58"/>
      <c r="E125" s="58"/>
      <c r="F125" s="58"/>
      <c r="G125" s="58"/>
      <c r="H125" s="58"/>
      <c r="I125" s="58"/>
      <c r="J125" s="58"/>
      <c r="K125" s="58"/>
      <c r="L125" s="58"/>
      <c r="M125" s="58"/>
    </row>
    <row r="126" spans="2:18" x14ac:dyDescent="0.25">
      <c r="B126" s="58"/>
      <c r="C126" s="58"/>
      <c r="D126" s="58"/>
      <c r="E126" s="58"/>
      <c r="F126" s="58"/>
      <c r="G126" s="58"/>
      <c r="H126" s="58"/>
      <c r="I126" s="58"/>
      <c r="J126" s="58"/>
      <c r="K126" s="58"/>
      <c r="L126" s="58"/>
      <c r="M126" s="58"/>
    </row>
    <row r="127" spans="2:18" x14ac:dyDescent="0.25"/>
    <row r="128" spans="2:18" x14ac:dyDescent="0.25"/>
    <row r="129" spans="2:18" ht="41.25" customHeight="1" x14ac:dyDescent="0.25">
      <c r="B129" s="71" t="str">
        <f>"Figure 6 and Table 2: Number of women attending a booking appointment by Body Mass Index (BMI) group, "&amp;'Org Control'!B5</f>
        <v>Figure 6 and Table 2: Number of women attending a booking appointment by Body Mass Index (BMI) group, Bedford Hospital NHS Trust</v>
      </c>
      <c r="C129" s="71"/>
      <c r="D129" s="71"/>
      <c r="E129" s="71"/>
      <c r="F129" s="71"/>
      <c r="G129" s="71"/>
      <c r="H129" s="71"/>
      <c r="I129" s="71"/>
      <c r="J129" s="71"/>
      <c r="K129" s="71"/>
      <c r="L129" s="71"/>
      <c r="M129" s="71"/>
      <c r="N129" s="71"/>
      <c r="O129" s="71"/>
      <c r="P129" s="71"/>
    </row>
    <row r="130" spans="2:18" ht="18.75" customHeight="1" x14ac:dyDescent="0.25">
      <c r="B130" s="21"/>
      <c r="C130" s="21"/>
      <c r="D130" s="21"/>
      <c r="E130" s="21"/>
      <c r="F130" s="21"/>
      <c r="G130" s="21"/>
      <c r="H130" s="21"/>
      <c r="I130" s="21"/>
      <c r="J130" s="21"/>
      <c r="K130" s="21"/>
      <c r="L130" s="21"/>
      <c r="M130" s="21"/>
      <c r="N130" s="21"/>
      <c r="O130" s="21"/>
      <c r="P130" s="21"/>
    </row>
    <row r="131" spans="2:18" ht="18.75" customHeight="1" x14ac:dyDescent="0.25">
      <c r="I131" s="88" t="s">
        <v>276</v>
      </c>
      <c r="J131" s="88"/>
      <c r="K131" s="88"/>
      <c r="L131" s="88"/>
      <c r="M131" s="89" t="s">
        <v>225</v>
      </c>
      <c r="N131" s="89"/>
      <c r="O131" s="89" t="s">
        <v>224</v>
      </c>
      <c r="P131" s="89"/>
    </row>
    <row r="132" spans="2:18" x14ac:dyDescent="0.25">
      <c r="I132" s="93" t="str">
        <f>BMI!G7</f>
        <v>Underweight</v>
      </c>
      <c r="J132" s="93"/>
      <c r="K132" s="93"/>
      <c r="L132" s="93"/>
      <c r="M132" s="92" t="str">
        <f>BMI!J7</f>
        <v>*</v>
      </c>
      <c r="N132" s="92"/>
      <c r="O132" s="86" t="str">
        <f>BMI!L7</f>
        <v>*</v>
      </c>
      <c r="P132" s="86"/>
      <c r="R132" s="20"/>
    </row>
    <row r="133" spans="2:18" x14ac:dyDescent="0.25">
      <c r="I133" s="97" t="str">
        <f>BMI!G8</f>
        <v>Normal</v>
      </c>
      <c r="J133" s="97"/>
      <c r="K133" s="97"/>
      <c r="L133" s="97"/>
      <c r="M133" s="95">
        <f>BMI!J8</f>
        <v>120</v>
      </c>
      <c r="N133" s="95"/>
      <c r="O133" s="96">
        <f>BMI!L8</f>
        <v>0.48178137651821901</v>
      </c>
      <c r="P133" s="96"/>
    </row>
    <row r="134" spans="2:18" x14ac:dyDescent="0.25">
      <c r="I134" s="91" t="str">
        <f>BMI!G9</f>
        <v>Overweight</v>
      </c>
      <c r="J134" s="91"/>
      <c r="K134" s="91"/>
      <c r="L134" s="91"/>
      <c r="M134" s="85">
        <f>BMI!J9</f>
        <v>70</v>
      </c>
      <c r="N134" s="85"/>
      <c r="O134" s="87">
        <f>BMI!L9</f>
        <v>0.28744939271255099</v>
      </c>
      <c r="P134" s="87"/>
    </row>
    <row r="135" spans="2:18" x14ac:dyDescent="0.25">
      <c r="I135" s="58" t="str">
        <f>BMI!G10</f>
        <v>Obese</v>
      </c>
      <c r="J135" s="58"/>
      <c r="K135" s="58"/>
      <c r="L135" s="58"/>
      <c r="M135" s="85">
        <f>BMI!J10</f>
        <v>50</v>
      </c>
      <c r="N135" s="85"/>
      <c r="O135" s="87">
        <f>BMI!L10</f>
        <v>0.19433198380566799</v>
      </c>
      <c r="P135" s="87"/>
    </row>
    <row r="136" spans="2:18" ht="39.75" customHeight="1" x14ac:dyDescent="0.25">
      <c r="I136" s="58" t="str">
        <f>BMI!G11</f>
        <v>Missing Value</v>
      </c>
      <c r="J136" s="58"/>
      <c r="K136" s="58"/>
      <c r="L136" s="58"/>
      <c r="M136" s="85">
        <f>BMI!J11</f>
        <v>5</v>
      </c>
      <c r="N136" s="85"/>
      <c r="O136" s="87">
        <f>BMI!L11</f>
        <v>2.8340080971659899E-2</v>
      </c>
      <c r="P136" s="87"/>
    </row>
    <row r="137" spans="2:18" x14ac:dyDescent="0.25">
      <c r="I137" s="52"/>
      <c r="J137" s="52"/>
      <c r="K137" s="52"/>
      <c r="L137" s="52"/>
      <c r="M137" s="52"/>
      <c r="N137" s="52"/>
      <c r="O137" s="52"/>
      <c r="P137" s="52"/>
    </row>
    <row r="138" spans="2:18" x14ac:dyDescent="0.25">
      <c r="I138" s="69" t="str">
        <f>IFERROR(BMI!G21,"No data submitted")</f>
        <v>At the Bedford Hospital NHS Trust, 48.2% of women attending booking appointments were of normal weight, 28.7% of women were overweight and 19.4% of women were obese.</v>
      </c>
      <c r="J138" s="69"/>
      <c r="K138" s="69"/>
      <c r="L138" s="69"/>
      <c r="M138" s="69"/>
      <c r="N138" s="69"/>
      <c r="O138" s="69"/>
      <c r="P138" s="69"/>
    </row>
    <row r="139" spans="2:18" x14ac:dyDescent="0.25">
      <c r="I139" s="69"/>
      <c r="J139" s="69"/>
      <c r="K139" s="69"/>
      <c r="L139" s="69"/>
      <c r="M139" s="69"/>
      <c r="N139" s="69"/>
      <c r="O139" s="69"/>
      <c r="P139" s="69"/>
    </row>
    <row r="140" spans="2:18" x14ac:dyDescent="0.25">
      <c r="I140" s="69"/>
      <c r="J140" s="69"/>
      <c r="K140" s="69"/>
      <c r="L140" s="69"/>
      <c r="M140" s="69"/>
      <c r="N140" s="69"/>
      <c r="O140" s="69"/>
      <c r="P140" s="69"/>
    </row>
    <row r="141" spans="2:18" x14ac:dyDescent="0.25">
      <c r="I141" s="69"/>
      <c r="J141" s="69"/>
      <c r="K141" s="69"/>
      <c r="L141" s="69"/>
      <c r="M141" s="69"/>
      <c r="N141" s="69"/>
      <c r="O141" s="69"/>
      <c r="P141" s="69"/>
    </row>
    <row r="142" spans="2:18" x14ac:dyDescent="0.25"/>
    <row r="143" spans="2:18" ht="37.5" customHeight="1" x14ac:dyDescent="0.25">
      <c r="B143" s="58" t="s">
        <v>323</v>
      </c>
      <c r="C143" s="59"/>
      <c r="D143" s="59"/>
      <c r="E143" s="59"/>
      <c r="F143" s="59"/>
      <c r="G143" s="59"/>
      <c r="H143" s="59"/>
      <c r="I143" s="59"/>
      <c r="J143" s="59"/>
      <c r="K143" s="59"/>
      <c r="L143" s="59"/>
      <c r="M143" s="59"/>
      <c r="N143" s="59"/>
      <c r="O143" s="59"/>
      <c r="P143" s="59"/>
    </row>
    <row r="144" spans="2:18"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sheetData>
  <mergeCells count="66">
    <mergeCell ref="M132:N132"/>
    <mergeCell ref="I132:L132"/>
    <mergeCell ref="I26:L26"/>
    <mergeCell ref="B27:D27"/>
    <mergeCell ref="I135:L135"/>
    <mergeCell ref="B109:P109"/>
    <mergeCell ref="L111:P121"/>
    <mergeCell ref="B96:E96"/>
    <mergeCell ref="B123:M126"/>
    <mergeCell ref="M133:N133"/>
    <mergeCell ref="O133:P133"/>
    <mergeCell ref="I133:L133"/>
    <mergeCell ref="I136:L136"/>
    <mergeCell ref="M10:P10"/>
    <mergeCell ref="M135:N135"/>
    <mergeCell ref="M136:N136"/>
    <mergeCell ref="O132:P132"/>
    <mergeCell ref="O135:P135"/>
    <mergeCell ref="O136:P136"/>
    <mergeCell ref="B129:P129"/>
    <mergeCell ref="M134:N134"/>
    <mergeCell ref="O134:P134"/>
    <mergeCell ref="I131:L131"/>
    <mergeCell ref="M131:N131"/>
    <mergeCell ref="O131:P131"/>
    <mergeCell ref="B32:D32"/>
    <mergeCell ref="B16:P16"/>
    <mergeCell ref="I134:L134"/>
    <mergeCell ref="B143:P143"/>
    <mergeCell ref="B12:P12"/>
    <mergeCell ref="B90:P90"/>
    <mergeCell ref="B99:H107"/>
    <mergeCell ref="B38:P38"/>
    <mergeCell ref="B54:P54"/>
    <mergeCell ref="B73:P73"/>
    <mergeCell ref="B28:D28"/>
    <mergeCell ref="B29:D29"/>
    <mergeCell ref="B14:P14"/>
    <mergeCell ref="B97:E97"/>
    <mergeCell ref="B92:E92"/>
    <mergeCell ref="B95:E95"/>
    <mergeCell ref="B94:E94"/>
    <mergeCell ref="B93:E93"/>
    <mergeCell ref="I138:P141"/>
    <mergeCell ref="M3:P9"/>
    <mergeCell ref="L77:P87"/>
    <mergeCell ref="B23:P23"/>
    <mergeCell ref="B56:P56"/>
    <mergeCell ref="B35:P35"/>
    <mergeCell ref="B36:P36"/>
    <mergeCell ref="B75:P75"/>
    <mergeCell ref="B30:D30"/>
    <mergeCell ref="B31:D31"/>
    <mergeCell ref="B33:D33"/>
    <mergeCell ref="E26:H26"/>
    <mergeCell ref="M26:P26"/>
    <mergeCell ref="B22:P22"/>
    <mergeCell ref="B25:P25"/>
    <mergeCell ref="B17:P17"/>
    <mergeCell ref="B20:G20"/>
    <mergeCell ref="H19:J19"/>
    <mergeCell ref="K19:M19"/>
    <mergeCell ref="N19:P19"/>
    <mergeCell ref="H20:J20"/>
    <mergeCell ref="K20:M20"/>
    <mergeCell ref="N20:P20"/>
  </mergeCells>
  <hyperlinks>
    <hyperlink ref="B36" r:id="rId1"/>
    <hyperlink ref="B17" r:id="rId2"/>
    <hyperlink ref="B36:P36" r:id="rId3" location="page=17" display="http://www.hscic.gov.uk/media/13187/Maternity-Services-Data-Set-User-Guidance-v31/pdf/Maternity_Services_Data_Set_User_Guidance.pdf#page=17"/>
  </hyperlinks>
  <pageMargins left="0.7" right="0.7" top="0.75" bottom="0.75" header="0.3" footer="0.3"/>
  <pageSetup paperSize="9" scale="61" fitToHeight="0" orientation="portrait" r:id="rId4"/>
  <rowBreaks count="2" manualBreakCount="2">
    <brk id="37" max="16383" man="1"/>
    <brk id="89" max="16383" man="1"/>
  </rowBreaks>
  <drawing r:id="rId5"/>
  <extLst>
    <ext xmlns:x14="http://schemas.microsoft.com/office/spreadsheetml/2009/9/main" uri="{A8765BA9-456A-4dab-B4F3-ACF838C121DE}">
      <x14:slicerList>
        <x14:slicer r:id="rId6"/>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Normal="100" workbookViewId="0">
      <selection activeCell="A3" sqref="A3"/>
    </sheetView>
  </sheetViews>
  <sheetFormatPr defaultRowHeight="15" x14ac:dyDescent="0.25"/>
  <cols>
    <col min="1" max="1" width="8.5703125" style="54" customWidth="1"/>
    <col min="2" max="16384" width="9.140625" style="54"/>
  </cols>
  <sheetData>
    <row r="1" spans="1:16" ht="63" customHeight="1" x14ac:dyDescent="0.25">
      <c r="A1" s="98" t="s">
        <v>278</v>
      </c>
      <c r="B1" s="98"/>
      <c r="C1" s="98"/>
      <c r="D1" s="98"/>
      <c r="E1" s="98"/>
      <c r="F1" s="98"/>
      <c r="G1" s="98"/>
      <c r="H1" s="98"/>
      <c r="I1" s="98"/>
      <c r="J1" s="98"/>
      <c r="K1" s="98"/>
      <c r="L1" s="98"/>
      <c r="M1" s="98"/>
      <c r="N1" s="98"/>
      <c r="O1" s="98"/>
      <c r="P1" s="98"/>
    </row>
    <row r="2" spans="1:16" ht="96" customHeight="1" x14ac:dyDescent="0.25">
      <c r="A2" s="99" t="s">
        <v>360</v>
      </c>
      <c r="B2" s="99"/>
      <c r="C2" s="99"/>
      <c r="D2" s="99"/>
      <c r="E2" s="99"/>
      <c r="F2" s="99"/>
      <c r="G2" s="99"/>
      <c r="H2" s="99"/>
      <c r="I2" s="99"/>
      <c r="J2" s="99"/>
      <c r="K2" s="99"/>
      <c r="L2" s="99"/>
      <c r="M2" s="99"/>
      <c r="N2" s="99"/>
      <c r="O2" s="99"/>
    </row>
    <row r="5" spans="1:16" ht="264" customHeight="1" x14ac:dyDescent="0.25">
      <c r="A5" s="100" t="s">
        <v>354</v>
      </c>
      <c r="B5" s="100"/>
      <c r="C5" s="100"/>
      <c r="D5" s="100"/>
      <c r="E5" s="100"/>
      <c r="F5" s="100"/>
      <c r="G5" s="100"/>
      <c r="H5" s="100"/>
      <c r="I5" s="100"/>
      <c r="J5" s="100"/>
      <c r="K5" s="100"/>
      <c r="L5" s="100"/>
      <c r="M5" s="100"/>
      <c r="N5" s="100"/>
      <c r="O5" s="100"/>
    </row>
    <row r="24" spans="2:12" ht="133.5" customHeight="1" x14ac:dyDescent="0.25">
      <c r="B24" s="101"/>
      <c r="C24" s="101"/>
      <c r="D24" s="101"/>
      <c r="E24" s="101"/>
      <c r="F24" s="101"/>
      <c r="G24" s="101"/>
      <c r="H24" s="101"/>
      <c r="I24" s="101"/>
      <c r="J24" s="56"/>
      <c r="K24" s="56"/>
      <c r="L24" s="56"/>
    </row>
    <row r="25" spans="2:12" x14ac:dyDescent="0.25">
      <c r="B25" s="55"/>
      <c r="C25" s="55"/>
      <c r="D25" s="55"/>
      <c r="E25" s="55"/>
      <c r="F25" s="55"/>
      <c r="G25" s="55"/>
      <c r="H25" s="55"/>
    </row>
    <row r="26" spans="2:12" x14ac:dyDescent="0.25">
      <c r="B26" s="55"/>
      <c r="C26" s="55"/>
      <c r="D26" s="55"/>
      <c r="E26" s="55"/>
      <c r="F26" s="55"/>
      <c r="G26" s="55"/>
      <c r="H26" s="55"/>
    </row>
    <row r="27" spans="2:12" x14ac:dyDescent="0.25">
      <c r="B27" s="55"/>
      <c r="C27" s="55"/>
      <c r="D27" s="55"/>
      <c r="E27" s="55"/>
      <c r="F27" s="55"/>
      <c r="G27" s="55"/>
      <c r="H27" s="55"/>
    </row>
    <row r="28" spans="2:12" x14ac:dyDescent="0.25">
      <c r="B28" s="55"/>
      <c r="C28" s="55"/>
      <c r="D28" s="55"/>
      <c r="E28" s="55"/>
      <c r="F28" s="55"/>
      <c r="G28" s="55"/>
      <c r="H28" s="55"/>
    </row>
    <row r="29" spans="2:12" x14ac:dyDescent="0.25">
      <c r="B29" s="55"/>
      <c r="C29" s="55"/>
      <c r="D29" s="55"/>
      <c r="E29" s="55"/>
      <c r="F29" s="55"/>
      <c r="G29" s="55"/>
      <c r="H29" s="55"/>
    </row>
  </sheetData>
  <mergeCells count="4">
    <mergeCell ref="A1:P1"/>
    <mergeCell ref="A2:O2"/>
    <mergeCell ref="A5:O5"/>
    <mergeCell ref="B24:I24"/>
  </mergeCells>
  <pageMargins left="0.7" right="0.7" top="0.75" bottom="0.75" header="0.3" footer="0.3"/>
  <pageSetup paperSize="9"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_x0020_Description xmlns="c4a23b2f-fde4-4a3e-b27e-07cafa19c2d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379705E0C5F1409097B3F41B883AC8" ma:contentTypeVersion="3" ma:contentTypeDescription="Create a new document." ma:contentTypeScope="" ma:versionID="a5f50fb9dff53c465f7160c51c619e32">
  <xsd:schema xmlns:xsd="http://www.w3.org/2001/XMLSchema" xmlns:p="http://schemas.microsoft.com/office/2006/metadata/properties" xmlns:ns2="c4a23b2f-fde4-4a3e-b27e-07cafa19c2d8" targetNamespace="http://schemas.microsoft.com/office/2006/metadata/properties" ma:root="true" ma:fieldsID="11528985b2bb1d3c8665a8a97fc8f12c" ns2:_="">
    <xsd:import namespace="c4a23b2f-fde4-4a3e-b27e-07cafa19c2d8"/>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4a23b2f-fde4-4a3e-b27e-07cafa19c2d8"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199746-9784-46EA-9C16-2557D54AD7B1}"/>
</file>

<file path=customXml/itemProps2.xml><?xml version="1.0" encoding="utf-8"?>
<ds:datastoreItem xmlns:ds="http://schemas.openxmlformats.org/officeDocument/2006/customXml" ds:itemID="{9BA8D6B2-DA61-4B34-A61C-489DDEA3BF2A}"/>
</file>

<file path=customXml/itemProps3.xml><?xml version="1.0" encoding="utf-8"?>
<ds:datastoreItem xmlns:ds="http://schemas.openxmlformats.org/officeDocument/2006/customXml" ds:itemID="{34C527BA-44B1-45D3-97DF-E0F6F82E41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Trust Data</vt:lpstr>
      <vt:lpstr>Regional Data</vt:lpstr>
      <vt:lpstr>VODIM Data</vt:lpstr>
      <vt:lpstr>Lookup</vt:lpstr>
      <vt:lpstr>Org Control</vt:lpstr>
      <vt:lpstr>Period</vt:lpstr>
      <vt:lpstr>Introduction</vt:lpstr>
      <vt:lpstr>Interactive</vt:lpstr>
      <vt:lpstr>Footnotes</vt:lpstr>
      <vt:lpstr>VODIM</vt:lpstr>
      <vt:lpstr>Submission Status</vt:lpstr>
      <vt:lpstr>Mothers</vt:lpstr>
      <vt:lpstr>Average Age</vt:lpstr>
      <vt:lpstr>Ethnicity</vt:lpstr>
      <vt:lpstr>GestAgeGroup</vt:lpstr>
      <vt:lpstr>Complex Factors</vt:lpstr>
      <vt:lpstr>Age</vt:lpstr>
      <vt:lpstr>PLB</vt:lpstr>
      <vt:lpstr>Smokers</vt:lpstr>
      <vt:lpstr>BMI</vt:lpstr>
      <vt:lpstr>Footnotes!Print_Area</vt:lpstr>
      <vt:lpstr>Interactive!Print_Area</vt:lpstr>
    </vt:vector>
  </TitlesOfParts>
  <Company>Health and Social Care Information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Maternity Services Monthly Statistics, England – September 2015, Experimental statistics: Provider Analysis</dc:title>
  <dc:creator>Health and Social Care Information Centre</dc:creator>
  <cp:lastModifiedBy>Dubens, Valentina</cp:lastModifiedBy>
  <cp:lastPrinted>2015-11-05T11:54:53Z</cp:lastPrinted>
  <dcterms:created xsi:type="dcterms:W3CDTF">2015-08-25T12:46:41Z</dcterms:created>
  <dcterms:modified xsi:type="dcterms:W3CDTF">2016-02-24T18:31:36Z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0x01010062379705E0C5F1409097B3F41B883AC8</vt:lpwstr>
  </property>
</Properties>
</file>