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IMD\Statistics Branch\Tribunals\Publications\201516\Q2\Final\"/>
    </mc:Choice>
  </mc:AlternateContent>
  <bookViews>
    <workbookView xWindow="0" yWindow="0" windowWidth="20490" windowHeight="7755"/>
  </bookViews>
  <sheets>
    <sheet name="Index" sheetId="1" r:id="rId1"/>
    <sheet name="SEND.1" sheetId="15" r:id="rId2"/>
    <sheet name="SEND.2" sheetId="2" r:id="rId3"/>
    <sheet name="SEND.3" sheetId="3" r:id="rId4"/>
    <sheet name="SEND.4" sheetId="7" r:id="rId5"/>
    <sheet name="SEND.5" sheetId="17" r:id="rId6"/>
    <sheet name="SEND.6" sheetId="5" r:id="rId7"/>
    <sheet name="SEND.7" sheetId="4" r:id="rId8"/>
    <sheet name="SEND.8" sheetId="19" r:id="rId9"/>
    <sheet name="SEND.9" sheetId="18" r:id="rId10"/>
    <sheet name="SEND.10" sheetId="9" r:id="rId11"/>
    <sheet name="SEND.11" sheetId="11" r:id="rId12"/>
  </sheets>
  <externalReferences>
    <externalReference r:id="rId13"/>
    <externalReference r:id="rId14"/>
    <externalReference r:id="rId15"/>
    <externalReference r:id="rId16"/>
    <externalReference r:id="rId17"/>
    <externalReference r:id="rId18"/>
    <externalReference r:id="rId19"/>
    <externalReference r:id="rId20"/>
  </externalReferences>
  <definedNames>
    <definedName name="AACCASELOADCHANGE">OFFSET('[1]TABLE 10'!$B$15,0,1,1,'[1]TABLE 10'!$D$1)</definedName>
    <definedName name="AACCASELOADRANGE">OFFSET('[1]TABLE 10'!$B$13,0,1,1,'[1]TABLE 10'!$D$1)</definedName>
    <definedName name="AACDISPOSALSAVERAGERANGE">OFFSET('[1]TABLE 10'!$B$9,0,1,1,'[1]TABLE 10'!$D$1)</definedName>
    <definedName name="AACDISPOSALSRANGE">OFFSET('[1]TABLE 10'!$B$5,0,1,1,'[1]TABLE 10'!$D$1)</definedName>
    <definedName name="AACRATIORANGE">OFFSET('[1]TABLE 10'!$B$11,0,1,1,'[1]TABLE 10'!$D$1)</definedName>
    <definedName name="AACRATIORANGE2">OFFSET('[1]TABLE 10'!$B$12,0,1,1,'[1]TABLE 10'!$D$1)</definedName>
    <definedName name="AACRECEIPTSAVERAGERANGE">OFFSET('[1]TABLE 10'!$B$7,0,1,1,'[1]TABLE 10'!$D$1)</definedName>
    <definedName name="AACRECEIPTSRANGE">OFFSET('[1]TABLE 10'!$B$3,0,1,1,'[1]TABLE 10'!$D$1)</definedName>
    <definedName name="AACTIMELINESSRANGE">OFFSET('[1]TABLE 10'!$B$17,0,1,1,'[1]TABLE 10'!$D$1)</definedName>
    <definedName name="AACTIMELINESSRANGE2">OFFSET('[1]TABLE 10'!$B$20,0,1,1,'[1]TABLE 10'!$D$1)</definedName>
    <definedName name="Accommodation">#REF!</definedName>
    <definedName name="ACTUALLOOKUP">'[2]TABLE 2'!$N$255:$O$284</definedName>
    <definedName name="ADJACTUALLOOKUP">'[3]MH data'!$S$232:$AD$238</definedName>
    <definedName name="AGEN">#REF!</definedName>
    <definedName name="agen1">#REF!</definedName>
    <definedName name="AIMB">#REF!</definedName>
    <definedName name="Albie"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1"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NAL">#REF!</definedName>
    <definedName name="ASTCASELOADCHANGE">OFFSET('[1]TABLE 10'!$B$119,0,1,1,'[1]TABLE 10'!$D$1)</definedName>
    <definedName name="ASTCASELOADRANGE">OFFSET('[1]TABLE 10'!$B$117,0,1,1,'[1]TABLE 10'!$D$1)</definedName>
    <definedName name="ASTDISPOSALSAVERAGERANGE">OFFSET('[1]TABLE 10'!$B$113,0,1,1,'[1]TABLE 10'!$D$105)</definedName>
    <definedName name="ASTDISPOSALSRANGE">OFFSET('[1]TABLE 10'!$B$109,0,1,1,'[1]TABLE 10'!$D$105)</definedName>
    <definedName name="ASTRATIORANGE">OFFSET('[1]TABLE 10'!$B$115,0,1,1,'[1]TABLE 10'!$D$1)</definedName>
    <definedName name="ASTRECEIPTSAVERAGERANGE">OFFSET('[1]TABLE 10'!$B$111,0,1,1,'[1]TABLE 10'!$D$105)</definedName>
    <definedName name="ASTRECEIPTSRANGE">OFFSET('[1]TABLE 10'!$B$107,0,1,1,'[1]TABLE 10'!$D$105)</definedName>
    <definedName name="ASTTIMELINESSRANGE">OFFSET('[1]TABLE 10'!$B$121,0,1,1,'[1]TABLE 10'!$D$1)</definedName>
    <definedName name="CCS_Team">#REF!</definedName>
    <definedName name="CHAMBERDAYSSALARIEDACTUALLOOKUP">'[3]MH data'!$S$216:$AD$217</definedName>
    <definedName name="CHAMBERDAYSSALARIEDMEDICALACTUALLOOKUP">'[3]MH data'!$S$224:$AD$225</definedName>
    <definedName name="CHAMBERDAYSSALARIEDMEDICALPROFILELOOKUP">'[3]MH data'!$E$224:$P$225</definedName>
    <definedName name="CHAMBERDAYSSALARIEDPROFILELOOKUP">'[3]MH data'!$E$216:$P$217</definedName>
    <definedName name="CICCASELOADCHANGE">OFFSET('[1]TABLE 10'!$B$222,0,1,1,'[1]TABLE 10'!$D$1)</definedName>
    <definedName name="CICCASELOADRANGE">OFFSET('[1]TABLE 10'!$B$220,0,1,1,'[1]TABLE 10'!$D$1)</definedName>
    <definedName name="CICDISPOSALSAVERAGERANGE">OFFSET('[1]TABLE 10'!$B$216,0,1,1,'[1]TABLE 10'!$D$1)</definedName>
    <definedName name="CICDISPOSALSRANGE">OFFSET('[1]TABLE 10'!$B$212,0,1,1,'[1]TABLE 10'!$D$1)</definedName>
    <definedName name="CICRATIORANGE">OFFSET('[1]TABLE 10'!$B$218,0,1,1,'[1]TABLE 10'!$D$1)</definedName>
    <definedName name="CICRECEIPTSAVERAGERANGE">OFFSET('[1]TABLE 10'!$B$214,0,1,1,'[1]TABLE 10'!$D$1)</definedName>
    <definedName name="CICRECEIPTSRANGE">OFFSET('[1]TABLE 10'!$B$210,0,1,1,'[1]TABLE 10'!$D$1)</definedName>
    <definedName name="CICTIMELINESSRANGE">OFFSET('[1]TABLE 10'!$B$224,0,1,1,'[1]TABLE 10'!$D$1)</definedName>
    <definedName name="Civil_and_Family">#REF!</definedName>
    <definedName name="Criminal_Court_Operations">#REF!</definedName>
    <definedName name="Customers">#REF!</definedName>
    <definedName name="Development_Training">#REF!</definedName>
    <definedName name="DISPOSALSFORECASTLOOKUP">'[2]TABLE 3'!$AJ$46:$AK$77</definedName>
    <definedName name="DISPOSALSLOOKUP">'[2]TABLE 2'!$N$189:$O$218</definedName>
    <definedName name="DISPOSALSPROFILE">'[2]TABLE 3'!$AD$46:$AE$77</definedName>
    <definedName name="DISPOSEDNONRESTRICTEDACTUALLOOKUP">'[3]MH data'!$S$176:$AD$177</definedName>
    <definedName name="DISPOSEDRESTRICTEDACTUALLOOKUP">'[3]MH data'!$S$184:$AD$185</definedName>
    <definedName name="DISPOSEDS2ACTUALLOOKUP">'[3]MH data'!$S$168:$AD$169</definedName>
    <definedName name="fg">[4]Data!$A$265:$D$267</definedName>
    <definedName name="FORECASTDISPOSALSPROFILE">'[2]TABLE 3'!$AL$46:$AM$77</definedName>
    <definedName name="FORECASTOUTSTANDINGLOOKUP">'[2]TABLE 3'!$AJ$179:$AK$202</definedName>
    <definedName name="FORECASTRECEIPTSLOOKUP">'[2]TABLE 3'!$AJ$153:$AK$176</definedName>
    <definedName name="FORECASTRECEIPTSPROFILE">'[2]TABLE 3'!$AL$153:$AM$176</definedName>
    <definedName name="FTICASELOADCHANGE">OFFSET('[1]TABLE 10'!$B$328,0,1,1,'[1]TABLE 10'!$D$1)</definedName>
    <definedName name="FTICASELOADRANGE">OFFSET('[1]TABLE 10'!$B$326,0,1,1,'[1]TABLE 10'!$D$1)</definedName>
    <definedName name="FTIDISPOSALSAVERAGERANGE">OFFSET('[1]TABLE 10'!$B$322,0,1,1,'[1]TABLE 10'!$D$1)</definedName>
    <definedName name="FTIDISPOSALSRANGE">OFFSET('[1]TABLE 10'!$B$318,0,1,1,'[1]TABLE 10'!$D$1)</definedName>
    <definedName name="FTIRATIORANGE">OFFSET('[1]TABLE 10'!$B$324,0,1,1,'[1]TABLE 10'!$D$1)</definedName>
    <definedName name="FTIRECEIPTSAVERAGERANGE">OFFSET('[1]TABLE 10'!$B$320,0,1,1,'[1]TABLE 10'!$D$1)</definedName>
    <definedName name="FTIRECEIPTSRANGE">OFFSET('[1]TABLE 10'!$B$316,0,1,1,'[1]TABLE 10'!$D$1)</definedName>
    <definedName name="FTITIMELINESSRANGE">OFFSET('[1]TABLE 10'!$B$330,0,1,1,'[1]TABLE 10'!$D$1)</definedName>
    <definedName name="GRPCASELOADCHANGE">OFFSET('[1]TABLE 10'!$B$434,0,1,1,'[1]TABLE 10'!$D$1)</definedName>
    <definedName name="GRPCASELOADRANGE">OFFSET('[1]TABLE 10'!$B$432,0,1,1,'[1]TABLE 10'!$D$1)</definedName>
    <definedName name="GRPDISPOSALSAVERAGERANGE">OFFSET('[1]TABLE 10'!$B$428,0,1,1,'[1]TABLE 10'!$D$1)</definedName>
    <definedName name="GRPDISPOSALSRANGE">OFFSET('[1]TABLE 10'!$B$424,0,1,1,'[1]TABLE 10'!$D$1)</definedName>
    <definedName name="GRPRATIORANGE">OFFSET('[1]TABLE 10'!$B$430,0,1,1,'[1]TABLE 10'!$D$1)</definedName>
    <definedName name="GRPRATIORANGE2">OFFSET('[1]TABLE 10'!$B$431,0,1,1,'[1]TABLE 10'!$D$1)</definedName>
    <definedName name="GRPRECEIPTSAVERAGERANGE">OFFSET('[1]TABLE 10'!$B$426,0,1,1,'[1]TABLE 10'!$D$1)</definedName>
    <definedName name="GRPRECEIPTSRANGE">OFFSET('[1]TABLE 10'!$B$422,0,1,1,'[1]TABLE 10'!$D$1)</definedName>
    <definedName name="GRPTIMELINESSRANGE">OFFSET('[1]TABLE 10'!$B$436,0,1,1,'[1]TABLE 10'!$D$1)</definedName>
    <definedName name="h">#REF!</definedName>
    <definedName name="Head_of_Training">#REF!</definedName>
    <definedName name="HEARDACTUALLOOKUP">'[3]MH data'!$S$156:$AD$157</definedName>
    <definedName name="HEARDPROFILELOOKUP">'[3]MH data'!$E$156:$P$157</definedName>
    <definedName name="HEARINGDAYSFEEACTUALLOOKUP">'[3]MH data'!$S$196:$AD$197</definedName>
    <definedName name="HEARINGDAYSFEEMEDICALACTUALLOOKUP">'[3]MH data'!$S$200:$AD$201</definedName>
    <definedName name="HEARINGDAYSFEEMEDICALPROFILELOOKUP">'[3]MH data'!$E$200:$P$201</definedName>
    <definedName name="HEARINGDAYSFEEMEMBERACTUALLOOKUP">'[3]MH data'!$S$204:$AD$205</definedName>
    <definedName name="HEARINGDAYSFEEMEMBERPROFILELOOKUP">'[3]MH data'!$E$204:$P$205</definedName>
    <definedName name="HEARINGDAYSFEEPROFILELOOKUP">'[3]MH data'!$E$196:$P$197</definedName>
    <definedName name="HEARINGDAYSSALARIEDACTUALLOOKUP">'[3]MH data'!$S$212:$AD$213</definedName>
    <definedName name="HEARINGDAYSSALARIEDMEDICALACTUALLOOKUP">'[3]MH data'!$S$220:$AD$221</definedName>
    <definedName name="HEARINGDAYSSALARIEDMEDICALPROFILELOOKUP">'[3]MH data'!$E$220:$P$221</definedName>
    <definedName name="HEARINGDAYSSALARIEDPROFILELOOKUP">'[3]MH data'!$E$212:$P$213</definedName>
    <definedName name="HEARINGSACTUALLOOKUP">'[3]MH data'!$S$249:$AD$251</definedName>
    <definedName name="Information_Services_Division">#REF!</definedName>
    <definedName name="INTARGETNONRESTRICTEDACTUALLOOKUP">'[3]MH data'!$S$180:$AD$181</definedName>
    <definedName name="INTARGETRESTRICTEDACTUALLOOKUP">'[3]MH data'!$S$188:$AD$189</definedName>
    <definedName name="INTARGETS2ACTUALLOOKUP">'[3]MH data'!$S$172:$AD$173</definedName>
    <definedName name="ITCASELOADCHANGE">OFFSET('[1]TABLE 10'!$B$538,0,1,1,'[1]TABLE 10'!$D$1)</definedName>
    <definedName name="ITCASELOADRANGE">OFFSET('[1]TABLE 10'!$B$536,0,1,1,'[1]TABLE 10'!$D$1)</definedName>
    <definedName name="ITDISPOSALSAVERAGERANGE">OFFSET('[1]TABLE 10'!$B$532,0,1,1,'[1]TABLE 10'!$D$1)</definedName>
    <definedName name="ITDISPOSALSRANGE">OFFSET('[1]TABLE 10'!$B$528,0,1,1,'[1]TABLE 10'!$D$1)</definedName>
    <definedName name="ITRATIORANGE">OFFSET('[1]TABLE 10'!$B$534,0,1,1,'[1]TABLE 10'!$D$1)</definedName>
    <definedName name="ITRATIORANGE2">OFFSET('[1]TABLE 10'!$B$535,0,1,1,'[1]TABLE 10'!$D$1)</definedName>
    <definedName name="ITRECEIPTSAVERAGERANGE">OFFSET('[1]TABLE 10'!$B$530,0,1,1,'[1]TABLE 10'!$D$1)</definedName>
    <definedName name="ITRECEIPTSRANGE">OFFSET('[1]TABLE 10'!$B$526,0,1,1,'[1]TABLE 10'!$D$1)</definedName>
    <definedName name="ITTIMELINESSRANGE">OFFSET('[1]TABLE 10'!$B$540,0,1,1,'[1]TABLE 10'!$D$1)</definedName>
    <definedName name="jhkjhkh">#REF!</definedName>
    <definedName name="kjhkjhk">#REF!</definedName>
    <definedName name="kjhkjhkjh">#REF!</definedName>
    <definedName name="kjhkjhkjlk">#REF!</definedName>
    <definedName name="LISTEDACTUALLOOKUP">'[3]MH data'!$S$228:$AD$229</definedName>
    <definedName name="LO">#REF!</definedName>
    <definedName name="MHCASELOADCHANGE">OFFSET('[5]MH PERFORMANCE REPORT CHARTS'!$B$15,0,1,1,'[5]MH PERFORMANCE REPORT CHARTS'!$D$1)</definedName>
    <definedName name="MHCASELOADRANGE">OFFSET('[5]MH PERFORMANCE REPORT CHARTS'!$B$13,0,1,1,'[5]MH PERFORMANCE REPORT CHARTS'!$D$1)</definedName>
    <definedName name="MHDISPOSALSAVERAGERANGE">OFFSET('[5]MH PERFORMANCE REPORT CHARTS'!$B$9,0,1,1,'[5]MH PERFORMANCE REPORT CHARTS'!$D$1)</definedName>
    <definedName name="MHDISPOSALSRANGE">OFFSET('[5]MH PERFORMANCE REPORT CHARTS'!$B$5,0,1,1,'[5]MH PERFORMANCE REPORT CHARTS'!$D$1)</definedName>
    <definedName name="MHRATIORANGE">OFFSET('[5]MH PERFORMANCE REPORT CHARTS'!$B$11,0,1,1,'[5]MH PERFORMANCE REPORT CHARTS'!$D$1)</definedName>
    <definedName name="MHRATIORANGE2">OFFSET('[5]MH PERFORMANCE REPORT CHARTS'!$B$12,0,1,1,'[5]MH PERFORMANCE REPORT CHARTS'!$D$1)</definedName>
    <definedName name="MHRECEIPTSAVERAGERANGE">OFFSET('[5]MH PERFORMANCE REPORT CHARTS'!$B$7,0,1,1,'[5]MH PERFORMANCE REPORT CHARTS'!$D$1)</definedName>
    <definedName name="MHRECEIPTSRANGE">OFFSET('[5]MH PERFORMANCE REPORT CHARTS'!$B$3,0,1,1,'[5]MH PERFORMANCE REPORT CHARTS'!$D$1)</definedName>
    <definedName name="MHTIMELINESSRANGE">OFFSET('[5]MH PERFORMANCE REPORT CHARTS'!$B$17,0,1,1,'[5]MH PERFORMANCE REPORT CHARTS'!$D$1)</definedName>
    <definedName name="MHTIMELINESSRANGE2">OFFSET('[5]MH PERFORMANCE REPORT CHARTS'!$B$20,0,1,1,'[5]MH PERFORMANCE REPORT CHARTS'!$D$1)</definedName>
    <definedName name="MHTIMELINESSRANGE3">OFFSET('[5]MH PERFORMANCE REPORT CHARTS'!$B$23,0,1,1,'[5]MH PERFORMANCE REPORT CHARTS'!$D$1)</definedName>
    <definedName name="MO">#REF!</definedName>
    <definedName name="MONTHSLOOKUP">'[1]TABLE 10'!$C$1119:$AL$1120</definedName>
    <definedName name="NAT_AVG">#REF!</definedName>
    <definedName name="NE">#REF!</definedName>
    <definedName name="new">#REF!</definedName>
    <definedName name="NO">#REF!</definedName>
    <definedName name="non_running">[6]Sheet1!$A$28:$K$48</definedName>
    <definedName name="NONRESTRICTED">'[7]Table 1.a'!$E$340:$P$345</definedName>
    <definedName name="NONRESTRICTEDYTD">'[7]Table 1.a'!$T$348:$W$353</definedName>
    <definedName name="oipoipoi">#REF!</definedName>
    <definedName name="old">#REF!</definedName>
    <definedName name="OTHERACTUALLOOKUP">'[3]MH data'!$S$160:$AD$161</definedName>
    <definedName name="OTHERPROFILELOOKUP">'[3]MH data'!$E$160:$P$161</definedName>
    <definedName name="OUTCOMEACTUALLOOKUP">'[3]MH data'!$S$254:$AD$257</definedName>
    <definedName name="OUTSTANDINGACTUALLOOKUP">'[3]MH data'!$S$164:$AD$165</definedName>
    <definedName name="OUTSTANDINGFORECASTPROFILE">'[2]TABLE 3'!$AL$179:$AM$202</definedName>
    <definedName name="OUTSTANDINGLOOKUP">'[2]TABLE 2'!$N$314:$O$338</definedName>
    <definedName name="OUTSTANDINGPROFILE">'[2]TABLE 3'!$AD$179:$AE$202</definedName>
    <definedName name="OUTSTANDINGPROFILELOOKUP">'[3]MH data'!$E$164:$P$165</definedName>
    <definedName name="PFI_Team">#REF!</definedName>
    <definedName name="PIFORECASTLOOKUP">'[2]TABLE 3'!$AJ$122:$AK$150</definedName>
    <definedName name="PILOOKUP">'[2]TABLE 2'!$N$155:$O$184</definedName>
    <definedName name="POSTACTUALLOOKUP">'[3]MH data'!$S$241:$AD$246</definedName>
    <definedName name="_xlnm.Print_Area" localSheetId="5">SEND.5!$A$1:$A$170</definedName>
    <definedName name="PROF">#REF!</definedName>
    <definedName name="QUARTERLINK">[7]Contents!$B$100:$C$103</definedName>
    <definedName name="RECEIPTSACTUALLOOKUP">'[3]MH data'!$S$152:$AD$153</definedName>
    <definedName name="RECEIPTSLOOKUP">'[2]TABLE 2'!$N$287:$O$311</definedName>
    <definedName name="RECEIPTSPROFILE">'[2]TABLE 3'!$AD$153:$AE$176</definedName>
    <definedName name="RECEIPTSPROFILELOOKUP">'[3]MH data'!$E$152:$P$153</definedName>
    <definedName name="Resources">#REF!</definedName>
    <definedName name="RESTRICTED">'[7]Table 1.a'!$E$320:$P$327</definedName>
    <definedName name="RESTRICTEDYTD">'[7]Table 1.a'!$T$330:$W$337</definedName>
    <definedName name="RISK">[8]Sheet2!$B$23:$B$26</definedName>
    <definedName name="running">[6]Sheet1!$A$1:$K$26</definedName>
    <definedName name="SE">#REF!</definedName>
    <definedName name="SECTION2">'[7]Table 1.a'!$E$304:$P$309</definedName>
    <definedName name="SECTION2YTD">'[7]Table 1.a'!$T$312:$W$317</definedName>
    <definedName name="SENDCASELOADCHANGE">OFFSET('[1]TABLE 10'!$B$644,0,1,1,'[1]TABLE 10'!$D$1)</definedName>
    <definedName name="SENDCASELOADRANGE">OFFSET('[1]TABLE 10'!$B$642,0,1,1,'[1]TABLE 10'!$D$1)</definedName>
    <definedName name="SENDDISPOSALSAVERAGERANGE">OFFSET('[1]TABLE 10'!$B$638,0,1,1,'[1]TABLE 10'!$D$1)</definedName>
    <definedName name="SENDDISPOSALSRANGE">OFFSET('[1]TABLE 10'!$B$634,0,1,1,'[1]TABLE 10'!$D$1)</definedName>
    <definedName name="SENDRATIORANGE">OFFSET('[1]TABLE 10'!$B$640,0,1,1,'[1]TABLE 10'!$D$1)</definedName>
    <definedName name="SENDRATIORANGE2">OFFSET('[1]TABLE 10'!$B$641,0,1,1,'[1]TABLE 10'!$D$1)</definedName>
    <definedName name="SENDRECEIPTSAVERAGERANGE">OFFSET('[1]TABLE 10'!$B$636,0,1,1,'[1]TABLE 10'!$D$1)</definedName>
    <definedName name="SENDRECEIPTSRANGE">OFFSET('[1]TABLE 10'!$B$632,0,1,1,'[1]TABLE 10'!$D$1)</definedName>
    <definedName name="SENDTIMELINESSRANGE">OFFSET('[1]TABLE 10'!$B$646,0,1,1,'[1]TABLE 10'!$D$1)</definedName>
    <definedName name="TARGETLOOKUP">'[2]TABLE 2'!$N$222:$O$251</definedName>
    <definedName name="TAXCASELOADCHANGE">OFFSET('[1]TABLE 10'!$B$749,0,1,1,'[1]TABLE 10'!$D$1)</definedName>
    <definedName name="TAXCASELOADRANGE">OFFSET('[1]TABLE 10'!$B$747,0,1,1,'[1]TABLE 10'!$D$1)</definedName>
    <definedName name="TAXDISPOSALSAVERAGERANGE">OFFSET('[1]TABLE 10'!$B$743,0,1,1,'[1]TABLE 10'!$D$1)</definedName>
    <definedName name="TAXDISPOSALSRANGE">OFFSET('[1]TABLE 10'!$B$739,0,1,1,'[1]TABLE 10'!$D$1)</definedName>
    <definedName name="TAXRATIORANGE">OFFSET('[1]TABLE 10'!$B$745,0,1,1,'[1]TABLE 10'!$D$1)</definedName>
    <definedName name="TAXRATIORANGE2">OFFSET('[1]TABLE 10'!$B$746,0,1,1,'[1]TABLE 10'!$D$1)</definedName>
    <definedName name="TAXRECEIPTSAVERAGERANGE">OFFSET('[1]TABLE 10'!$B$741,0,1,1,'[1]TABLE 10'!$D$1)</definedName>
    <definedName name="TAXRECEIPTSRANGE">OFFSET('[1]TABLE 10'!$B$737,0,1,1,'[1]TABLE 10'!$D$1)</definedName>
    <definedName name="TAXTIMELINESSRANGE">OFFSET('[1]TABLE 10'!$B$751,0,1,1,'[1]TABLE 10'!$D$1)</definedName>
    <definedName name="TAXTIMELINESSRANGE2">OFFSET('[1]TABLE 10'!$B$753,0,1,1,'[1]TABLE 10'!$D$1)</definedName>
    <definedName name="TAXTIMELINESSRANGE3">OFFSET('[1]TABLE 10'!$B$755,0,1,1,'[1]TABLE 10'!$D$1)</definedName>
    <definedName name="tbl_Details">#REF!</definedName>
    <definedName name="test"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Training_Support_Manager">#REF!</definedName>
    <definedName name="TSM_HQ">#REF!</definedName>
    <definedName name="TSM_IAA">#REF!</definedName>
    <definedName name="TSM_Tribunals">#REF!</definedName>
    <definedName name="WC">#REF!</definedName>
    <definedName name="WE">#REF!</definedName>
    <definedName name="what">#REF!</definedName>
    <definedName name="WPCASELOADCHANGE">OFFSET('[1]TABLE 10'!$B$899,0,1,1,'[1]TABLE 10'!$D$1)</definedName>
    <definedName name="WPCASELOADRANGE">OFFSET('[1]TABLE 10'!$B$897,0,1,1,'[1]TABLE 10'!$D$1)</definedName>
    <definedName name="WPDISPOSALSAVERAGERANGE">OFFSET('[1]TABLE 10'!$B$893,0,1,1,'[1]TABLE 10'!$D$1)</definedName>
    <definedName name="WPDISPOSALSRANGE">OFFSET('[1]TABLE 10'!$B$889,0,1,1,'[1]TABLE 10'!$D$1)</definedName>
    <definedName name="WPRATIORANGE">OFFSET('[1]TABLE 10'!$B$895,0,1,1,'[1]TABLE 10'!$D$1)</definedName>
    <definedName name="WPRATIORANGE2">OFFSET('[1]TABLE 10'!$B$896,0,1,1,'[1]TABLE 10'!$D$1)</definedName>
    <definedName name="WPRECEIPTSAVERAGERANGE">OFFSET('[1]TABLE 10'!$B$891,0,1,1,'[1]TABLE 10'!$D$1)</definedName>
    <definedName name="WPRECEIPTSRANGE">OFFSET('[1]TABLE 10'!$B$887,0,1,1,'[1]TABLE 10'!$D$1)</definedName>
    <definedName name="WPTIMELINESSRANGE">OFFSET('[1]TABLE 10'!$B$901,0,1,1,'[1]TABLE 10'!$D$1)</definedName>
    <definedName name="wrn.Exec._.Summary."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wrn.Management._.Board." hidden="1">{#N/A,#N/A,TRUE,"Front Page";#N/A,#N/A,TRUE,"KPI(2)";#N/A,#N/A,TRUE,"Volumetrics";#N/A,#N/A,TRUE,"Headcount MB";#N/A,#N/A,TRUE,"Sick";#N/A,#N/A,TRUE,"Operating Account May";#N/A,#N/A,TRUE,"Budget Control";#N/A,#N/A,TRUE,"Risk";#N/A,#N/A,TRUE,"Improving the way we work (1)";#N/A,#N/A,TRUE,"Improving the way we work (2)";#N/A,#N/A,TRUE,"Audit Committee";#N/A,#N/A,TRUE,"Overall Headcount"}</definedName>
    <definedName name="wrn.OMG." hidden="1">{#N/A,#N/A,TRUE,"Front Page";#N/A,#N/A,TRUE,"KPI summary";#N/A,#N/A,TRUE,"Headcount data";#N/A,#N/A,TRUE,"Headcount chart";#N/A,#N/A,TRUE,"Headcount_individual charts";#N/A,#N/A,TRUE,"Sick chart";#N/A,#N/A,TRUE,"Sick data";#N/A,#N/A,TRUE,"Sick-short_long";#N/A,#N/A,TRUE,"Sick-short_long (1)";#N/A,#N/A,TRUE,"Projects1";#N/A,#N/A,TRUE,"Audit Committee bf-24_06";#N/A,#N/A,TRUE,"Risk";#N/A,#N/A,TRUE,"Asylum &amp; Immigration";#N/A,#N/A,TRUE,"Employment";#N/A,#N/A,TRUE,"SSCSA";#N/A,#N/A,TRUE,"SENDIST";#N/A,#N/A,TRUE,"CICAP";#N/A,#N/A,TRUE,"MHRT";#N/A,#N/A,TRUE,"ALR";#N/A,#N/A,TRUE,"Comm Office";#N/A,#N/A,TRUE,"FSMT";#N/A,#N/A,TRUE,"GRP";#N/A,#N/A,TRUE,"IST";#N/A,#N/A,TRUE,"IT";#N/A,#N/A,TRUE,"Lands";#N/A,#N/A,TRUE,"Pat";#N/A,#N/A,TRUE,"PRT";#N/A,#N/A,TRUE,"SCIT";#N/A,#N/A,TRUE,"Transport";#N/A,#N/A,TRUE,"VAT";#N/A,#N/A,TRUE,"Volumetrics";#N/A,#N/A,TRUE,"Overall Headcount_May"}</definedName>
  </definedNames>
  <calcPr calcId="152511"/>
</workbook>
</file>

<file path=xl/calcChain.xml><?xml version="1.0" encoding="utf-8"?>
<calcChain xmlns="http://schemas.openxmlformats.org/spreadsheetml/2006/main">
  <c r="N5" i="19" l="1"/>
  <c r="M5" i="19"/>
  <c r="L5" i="19"/>
  <c r="K5" i="19"/>
  <c r="J5" i="19"/>
  <c r="I5" i="19"/>
  <c r="H5" i="19"/>
  <c r="F5" i="19"/>
  <c r="E5" i="19"/>
  <c r="D5" i="19"/>
  <c r="C5" i="19"/>
  <c r="B5" i="19"/>
  <c r="M7" i="3"/>
  <c r="M6" i="3"/>
  <c r="L16" i="19" l="1"/>
  <c r="K16" i="19"/>
  <c r="H16" i="19"/>
  <c r="F16" i="19"/>
  <c r="E16" i="19"/>
  <c r="D16" i="19"/>
  <c r="C16" i="19"/>
  <c r="T10" i="5"/>
  <c r="R10" i="5"/>
  <c r="Q10" i="5"/>
  <c r="P10" i="5"/>
  <c r="O10" i="5"/>
  <c r="L10" i="5"/>
  <c r="H10" i="5"/>
  <c r="F10" i="5"/>
  <c r="B9" i="7"/>
  <c r="L9" i="2"/>
  <c r="K9" i="2"/>
  <c r="C9" i="2"/>
</calcChain>
</file>

<file path=xl/sharedStrings.xml><?xml version="1.0" encoding="utf-8"?>
<sst xmlns="http://schemas.openxmlformats.org/spreadsheetml/2006/main" count="694" uniqueCount="345">
  <si>
    <t>Special Educational Needs</t>
  </si>
  <si>
    <t>Disability Discrimination Claims</t>
  </si>
  <si>
    <t>Local Authority</t>
  </si>
  <si>
    <t>SEND.1</t>
  </si>
  <si>
    <t>SEND.2</t>
  </si>
  <si>
    <t>SEND.3</t>
  </si>
  <si>
    <t>SEND.4</t>
  </si>
  <si>
    <t>SEND.5</t>
  </si>
  <si>
    <t>SEND.6</t>
  </si>
  <si>
    <t>SEND.7</t>
  </si>
  <si>
    <t>SEND.8</t>
  </si>
  <si>
    <t>SEND.9</t>
  </si>
  <si>
    <t>SEND.10</t>
  </si>
  <si>
    <t>SEND.11</t>
  </si>
  <si>
    <t>1 September 2011 to 31 August 2012</t>
  </si>
  <si>
    <t>-</t>
  </si>
  <si>
    <t>Against school named in statement</t>
  </si>
  <si>
    <t>Against failure to name a school</t>
  </si>
  <si>
    <t>Against contents of the statement - parts 2 &amp; 3</t>
  </si>
  <si>
    <t>Against contents of the statement - parts 2,3 &amp; 4</t>
  </si>
  <si>
    <t>Against contents of the statement - part 4</t>
  </si>
  <si>
    <t>Total appeals registered</t>
  </si>
  <si>
    <t>Table SEND.1</t>
  </si>
  <si>
    <t>Index</t>
  </si>
  <si>
    <t>Autistic Spectrum Disorder (ASD)</t>
  </si>
  <si>
    <t>Behaviour, Emotional and Social Difficulty (BESD)</t>
  </si>
  <si>
    <t>Hearing Impairment (HI)</t>
  </si>
  <si>
    <t>Moderate Learning Difficulty (MLD)</t>
  </si>
  <si>
    <t>Multi Sensory Impairment (MSI)</t>
  </si>
  <si>
    <t>Other (OTH)</t>
  </si>
  <si>
    <t>Physical Disability (PD)</t>
  </si>
  <si>
    <t>Severe Learning Difficulty (SLD)</t>
  </si>
  <si>
    <t>Specific Learning Difficulty (SpLD)</t>
  </si>
  <si>
    <t>Speech, Language and Communication Needs (SLCN)</t>
  </si>
  <si>
    <t>Unknown</t>
  </si>
  <si>
    <t>Visual Impairment (VI)</t>
  </si>
  <si>
    <t>1 September 2012 to 31 August 2013</t>
  </si>
  <si>
    <t>Decision in favour of appellant</t>
  </si>
  <si>
    <t>Decision Revised against appellant</t>
  </si>
  <si>
    <t>Decision Upheld</t>
  </si>
  <si>
    <t>Total</t>
  </si>
  <si>
    <t>Decided</t>
  </si>
  <si>
    <t>Appeals not involving contents of statements</t>
  </si>
  <si>
    <t>Refusal to assess</t>
  </si>
  <si>
    <t>Refusal to statement</t>
  </si>
  <si>
    <t>Refusal to re-assess</t>
  </si>
  <si>
    <t>Refusal to amend statement following a review</t>
  </si>
  <si>
    <t>Cease to maintain</t>
  </si>
  <si>
    <t>Contents of statement</t>
  </si>
  <si>
    <t>Parts 2 and/or 3, not 4</t>
  </si>
  <si>
    <t>Parts 2, 3 and 4</t>
  </si>
  <si>
    <t>Part 4 only</t>
  </si>
  <si>
    <t>Refusal to change school named</t>
  </si>
  <si>
    <t>Failure to name a school</t>
  </si>
  <si>
    <t>Asian - Any other</t>
  </si>
  <si>
    <t>Asian - Bangladeshi</t>
  </si>
  <si>
    <t>Black African</t>
  </si>
  <si>
    <t>Black Caribbean</t>
  </si>
  <si>
    <t>Black - Other</t>
  </si>
  <si>
    <t>Chinese</t>
  </si>
  <si>
    <t>Indian</t>
  </si>
  <si>
    <t>Pakistani</t>
  </si>
  <si>
    <t>White</t>
  </si>
  <si>
    <t>Other</t>
  </si>
  <si>
    <t>Not completed</t>
  </si>
  <si>
    <t>Table SEND.2</t>
  </si>
  <si>
    <t>Table SEND.3</t>
  </si>
  <si>
    <t>Table SEND.4</t>
  </si>
  <si>
    <t>Table SEND.6</t>
  </si>
  <si>
    <t>Table SEND.7</t>
  </si>
  <si>
    <t>Child's admission to a school</t>
  </si>
  <si>
    <t>Child's permanent exclusion from school</t>
  </si>
  <si>
    <t>Child's temporary exclusion from school</t>
  </si>
  <si>
    <t>Other issues to do with education and associated services</t>
  </si>
  <si>
    <t>Claims registered uncategorised</t>
  </si>
  <si>
    <t>Table SEND.8</t>
  </si>
  <si>
    <t>Table SEND.9</t>
  </si>
  <si>
    <t>Another issue with child's education</t>
  </si>
  <si>
    <t>Disability Discrimination Claims Uncategorised</t>
  </si>
  <si>
    <t>Table SEND.10</t>
  </si>
  <si>
    <t>Table SEND.11</t>
  </si>
  <si>
    <t>Per 10,000 of school population</t>
  </si>
  <si>
    <t>Barnet</t>
  </si>
  <si>
    <t>Barnsley</t>
  </si>
  <si>
    <t>Bexley</t>
  </si>
  <si>
    <t>Birmingham</t>
  </si>
  <si>
    <t>Blackpool</t>
  </si>
  <si>
    <t>Bolton</t>
  </si>
  <si>
    <t>Bournemouth</t>
  </si>
  <si>
    <t>Bracknell Forest</t>
  </si>
  <si>
    <t>Bradford</t>
  </si>
  <si>
    <t>Brent</t>
  </si>
  <si>
    <t>Brighton and Hove</t>
  </si>
  <si>
    <t>Bromley</t>
  </si>
  <si>
    <t>Buckinghamshire</t>
  </si>
  <si>
    <t>Bury</t>
  </si>
  <si>
    <t>Calderdale</t>
  </si>
  <si>
    <t>Cambridgeshire</t>
  </si>
  <si>
    <t>Camden</t>
  </si>
  <si>
    <t>Central Bedfordshire</t>
  </si>
  <si>
    <t>Cheshire East</t>
  </si>
  <si>
    <t>Cornwall</t>
  </si>
  <si>
    <t>Coventry</t>
  </si>
  <si>
    <t>Croydon</t>
  </si>
  <si>
    <t>Cumbria</t>
  </si>
  <si>
    <t>Darlington</t>
  </si>
  <si>
    <t>Derbyshire</t>
  </si>
  <si>
    <t>Devon</t>
  </si>
  <si>
    <t>Doncaster</t>
  </si>
  <si>
    <t>Dorset</t>
  </si>
  <si>
    <t>Dudley</t>
  </si>
  <si>
    <t>Durham</t>
  </si>
  <si>
    <t>Ealing</t>
  </si>
  <si>
    <t>East Riding of Yorkshire</t>
  </si>
  <si>
    <t>East Sussex</t>
  </si>
  <si>
    <t>Enfield</t>
  </si>
  <si>
    <t>Essex</t>
  </si>
  <si>
    <t>Gateshead</t>
  </si>
  <si>
    <t>Gloucestershire</t>
  </si>
  <si>
    <t>Greenwich</t>
  </si>
  <si>
    <t>Hackney</t>
  </si>
  <si>
    <t>Halton</t>
  </si>
  <si>
    <t>Hampshire</t>
  </si>
  <si>
    <t>Haringey</t>
  </si>
  <si>
    <t>Harrow</t>
  </si>
  <si>
    <t>Hartlepool</t>
  </si>
  <si>
    <t>Havering</t>
  </si>
  <si>
    <t>Herefordshire</t>
  </si>
  <si>
    <t>Hertfordshire</t>
  </si>
  <si>
    <t>Hillingdon</t>
  </si>
  <si>
    <t>Hounslow</t>
  </si>
  <si>
    <t>Isle of Wight</t>
  </si>
  <si>
    <t>Isles of Scilly</t>
  </si>
  <si>
    <t>Islington</t>
  </si>
  <si>
    <t>Kent</t>
  </si>
  <si>
    <t>Kingston upon Thames</t>
  </si>
  <si>
    <t>Kirklees</t>
  </si>
  <si>
    <t>Knowsley</t>
  </si>
  <si>
    <t>Lambeth</t>
  </si>
  <si>
    <t>Lancashire</t>
  </si>
  <si>
    <t>Leeds</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</si>
  <si>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</si>
  <si>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</si>
  <si>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</si>
  <si>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</si>
  <si>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</si>
  <si>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</si>
  <si>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</si>
  <si>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</si>
  <si>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</si>
  <si>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</si>
  <si>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</si>
  <si>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</si>
  <si>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</si>
  <si>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</si>
  <si>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</si>
  <si>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Somerset</t>
  </si>
  <si>
    <t>North Tyneside</t>
  </si>
  <si>
    <t>North Yorkshire</t>
  </si>
  <si>
    <t>Northamptonshire</t>
  </si>
  <si>
    <t>Northumberland</t>
  </si>
  <si>
    <t>Nottinghamshire</t>
  </si>
  <si>
    <t>Oldham</t>
  </si>
  <si>
    <t>Oxfordshire</t>
  </si>
  <si>
    <t>Peterborough</t>
  </si>
  <si>
    <t>Plymouth</t>
  </si>
  <si>
    <t>Poole</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</si>
  <si>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</si>
  <si>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</si>
  <si>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</si>
  <si>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</si>
  <si>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</si>
  <si>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</si>
  <si>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</si>
  <si>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</si>
  <si>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</si>
  <si>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</si>
  <si>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</si>
  <si>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</si>
  <si>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</si>
  <si>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</si>
  <si>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</si>
  <si>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</si>
  <si>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</si>
  <si>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</si>
  <si>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</si>
  <si>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Southwark</t>
  </si>
  <si>
    <t>Staffordshire</t>
  </si>
  <si>
    <t>Stockport</t>
  </si>
  <si>
    <t>Stockton-on-Tees</t>
  </si>
  <si>
    <t>Stoke-on-Trent</t>
  </si>
  <si>
    <t>Suffolk</t>
  </si>
  <si>
    <t>Sunderland</t>
  </si>
  <si>
    <t>Surrey</t>
  </si>
  <si>
    <t>Sutton</t>
  </si>
  <si>
    <t>Swindon</t>
  </si>
  <si>
    <t>Tameside</t>
  </si>
  <si>
    <t>Thurrock</t>
  </si>
  <si>
    <t>Torbay</t>
  </si>
  <si>
    <t>Tower Hamlets</t>
  </si>
  <si>
    <t>Trafford</t>
  </si>
  <si>
    <t>Wakefield</t>
  </si>
  <si>
    <t>Walsall</t>
  </si>
  <si>
    <t>Waltham Forest</t>
  </si>
  <si>
    <t>Wandsworth</t>
  </si>
  <si>
    <t>Warrington</t>
  </si>
  <si>
    <t>Warwickshire</t>
  </si>
  <si>
    <t>West Berkshire</t>
  </si>
  <si>
    <t>West Sussex</t>
  </si>
  <si>
    <t>Westminster</t>
  </si>
  <si>
    <t>Wigan</t>
  </si>
  <si>
    <t>Wiltshire</t>
  </si>
  <si>
    <t>Wirral</t>
  </si>
  <si>
    <t>Wokingham</t>
  </si>
  <si>
    <t>Wolverhampton</t>
  </si>
  <si>
    <t>Worcestershire</t>
  </si>
  <si>
    <t>Upheld</t>
  </si>
  <si>
    <t>Dismissed</t>
  </si>
  <si>
    <t>Registered appeals</t>
  </si>
  <si>
    <t>Barking and Dagenham</t>
  </si>
  <si>
    <t>Hammersmith and Fulham</t>
  </si>
  <si>
    <t>Kensington and Chelsea</t>
  </si>
  <si>
    <t>Telford and Wrekin</t>
  </si>
  <si>
    <t>Windsor and Maidenhead</t>
  </si>
  <si>
    <t>Bath and North East Somerset</t>
  </si>
  <si>
    <t>Blackburn with Darwen</t>
  </si>
  <si>
    <t>Bristol, City of</t>
  </si>
  <si>
    <t>Cheshire West and Chester</t>
  </si>
  <si>
    <t>Derby</t>
  </si>
  <si>
    <t>Kingston Upon Hull, City of</t>
  </si>
  <si>
    <t>Leicester</t>
  </si>
  <si>
    <t>Nottingham</t>
  </si>
  <si>
    <t>Southend-on-Sea</t>
  </si>
  <si>
    <t>St. Helens</t>
  </si>
  <si>
    <t>York</t>
  </si>
  <si>
    <t>Bedford</t>
  </si>
  <si>
    <t>City of London</t>
  </si>
  <si>
    <t>England Total</t>
  </si>
  <si>
    <t>NORTH EAST</t>
  </si>
  <si>
    <t>NORTH WEST</t>
  </si>
  <si>
    <t>YORKSHIRE AND THE HUMBER</t>
  </si>
  <si>
    <t>EAST MIDLANDS</t>
  </si>
  <si>
    <t>WEST MIDLANDS</t>
  </si>
  <si>
    <t>EAST OF ENGLAND</t>
  </si>
  <si>
    <t>LONDON</t>
  </si>
  <si>
    <t>INNER LONDON</t>
  </si>
  <si>
    <t>OUTER LONDON</t>
  </si>
  <si>
    <t>SOUTH EAST</t>
  </si>
  <si>
    <t>SOUTH WEST</t>
  </si>
  <si>
    <t>Unknown or Other</t>
  </si>
  <si>
    <t>* Includes some Wales appeals</t>
  </si>
  <si>
    <t>Unknown / Other</t>
  </si>
  <si>
    <t>Notes</t>
  </si>
  <si>
    <t>Outcomes decided</t>
  </si>
  <si>
    <t>Withdrawn / Conceded</t>
  </si>
  <si>
    <t>Please note withdrawn and conceded have been grouped together as these outcomes can be used interchangeably</t>
  </si>
  <si>
    <t>All outcomes (conceded, decided and withdrawn)</t>
  </si>
  <si>
    <t>Total outcomes</t>
  </si>
  <si>
    <t>1 September 2013 to 31 August 2014</t>
  </si>
  <si>
    <t>All school population at January 2014</t>
  </si>
  <si>
    <t>Table SEND.5</t>
  </si>
  <si>
    <t>1 September 2014 to 31 August 2015</t>
  </si>
  <si>
    <t>All school population at January 2015</t>
  </si>
  <si>
    <t>.. Not available</t>
  </si>
  <si>
    <t>..</t>
  </si>
  <si>
    <t>- zero</t>
  </si>
  <si>
    <t>Appeals registered</t>
  </si>
  <si>
    <r>
      <t xml:space="preserve">1 September 2011 to 31 August 2012 </t>
    </r>
    <r>
      <rPr>
        <b/>
        <i/>
        <sz val="10"/>
        <rFont val="Arial"/>
        <family val="2"/>
      </rPr>
      <t>Total</t>
    </r>
  </si>
  <si>
    <r>
      <t xml:space="preserve">1 September 2012 to 31 August 2013 </t>
    </r>
    <r>
      <rPr>
        <b/>
        <i/>
        <sz val="10"/>
        <rFont val="Arial"/>
        <family val="2"/>
      </rPr>
      <t>Total</t>
    </r>
  </si>
  <si>
    <r>
      <t xml:space="preserve">1 September 2013 to 31 August 2014 </t>
    </r>
    <r>
      <rPr>
        <b/>
        <i/>
        <sz val="10"/>
        <rFont val="Arial"/>
        <family val="2"/>
      </rPr>
      <t>Total</t>
    </r>
  </si>
  <si>
    <r>
      <t xml:space="preserve">1 September 2014 to 31 August 2015 </t>
    </r>
    <r>
      <rPr>
        <b/>
        <i/>
        <sz val="10"/>
        <rFont val="Arial"/>
        <family val="2"/>
      </rPr>
      <t>Total</t>
    </r>
  </si>
  <si>
    <r>
      <t xml:space="preserve">1 September 2014 to 31 August 2015 </t>
    </r>
    <r>
      <rPr>
        <b/>
        <i/>
        <sz val="10"/>
        <rFont val="Arial"/>
        <family val="2"/>
      </rPr>
      <t xml:space="preserve"> Total</t>
    </r>
  </si>
  <si>
    <r>
      <t>Per School Population from the Department for Education School Census</t>
    </r>
    <r>
      <rPr>
        <i/>
        <vertAlign val="superscript"/>
        <sz val="10"/>
        <rFont val="Arial"/>
        <family val="2"/>
      </rPr>
      <t>1</t>
    </r>
  </si>
  <si>
    <t>1. Totals have been rounded to the nearest 10. There may be discrepancies between the sum of constituent items and totals as shown.</t>
  </si>
  <si>
    <t>Total outcome of appeals</t>
  </si>
  <si>
    <t>Refusal to secure an EHC Assessment</t>
  </si>
  <si>
    <t>Refusal to make an EHC Plan</t>
  </si>
  <si>
    <t>Section B &amp; F</t>
  </si>
  <si>
    <t>Section B, F &amp; I</t>
  </si>
  <si>
    <t>Section F</t>
  </si>
  <si>
    <t>Section F &amp; I</t>
  </si>
  <si>
    <t>Section I</t>
  </si>
  <si>
    <t>Cease to Maintain the EHC Plan</t>
  </si>
  <si>
    <t>Source: GAPS2</t>
  </si>
  <si>
    <t>1. These appeal rights were introduced with the Children and Families Act in September 2014</t>
  </si>
  <si>
    <t>Source: GAPS2 Appeals Database, extracted data from Crystal Reports</t>
  </si>
  <si>
    <t>Refusal to amend EHC Plan following a review</t>
  </si>
  <si>
    <t>No School named in the EHC Plan</t>
  </si>
  <si>
    <r>
      <t>Appeals not involving contents of EHC Plans</t>
    </r>
    <r>
      <rPr>
        <b/>
        <vertAlign val="superscript"/>
        <sz val="10"/>
        <rFont val="Arial"/>
        <family val="2"/>
      </rPr>
      <t>1</t>
    </r>
  </si>
  <si>
    <r>
      <t>Contents of EHC Plan</t>
    </r>
    <r>
      <rPr>
        <b/>
        <vertAlign val="superscript"/>
        <sz val="10"/>
        <rFont val="Arial"/>
        <family val="2"/>
      </rPr>
      <t>1</t>
    </r>
  </si>
  <si>
    <r>
      <t>1 September 2013 to 31 August 2014</t>
    </r>
    <r>
      <rPr>
        <vertAlign val="superscript"/>
        <sz val="10"/>
        <rFont val="Arial"/>
        <family val="2"/>
      </rPr>
      <t>r</t>
    </r>
  </si>
  <si>
    <t>Rights of Appeal following changes introduced with the Children and Families Act 2014</t>
  </si>
  <si>
    <t>1. Total registered appeals includes some unknown grounds</t>
  </si>
  <si>
    <r>
      <t>Total appeals registered</t>
    </r>
    <r>
      <rPr>
        <b/>
        <vertAlign val="superscript"/>
        <sz val="10"/>
        <rFont val="Arial"/>
        <family val="2"/>
      </rPr>
      <t>1</t>
    </r>
  </si>
  <si>
    <t>Refusal to replace the EHC Plan after re-assessment</t>
  </si>
  <si>
    <t>Refusal to replace the EHC Plan after an annual review</t>
  </si>
  <si>
    <t>No School Named in the EHC Plan</t>
  </si>
  <si>
    <t>Refusal to make a statement</t>
  </si>
  <si>
    <t>Refusal to change name of school</t>
  </si>
  <si>
    <t>Refusal to amend the statement following a review</t>
  </si>
  <si>
    <t>Cease to maintain statement</t>
  </si>
  <si>
    <t>Against contents of section B &amp; F</t>
  </si>
  <si>
    <t>Against contents of section B, F &amp; I</t>
  </si>
  <si>
    <t>Against contents of section F</t>
  </si>
  <si>
    <t>Against contents of section F &amp; I</t>
  </si>
  <si>
    <t>Against contents of section I</t>
  </si>
  <si>
    <t xml:space="preserve">Total outcomes </t>
  </si>
  <si>
    <t>r) Figures have been revised as part of an annual reconciliation exercise</t>
  </si>
  <si>
    <r>
      <t>1 September 2013 to 31 August 2014</t>
    </r>
    <r>
      <rPr>
        <b/>
        <vertAlign val="superscript"/>
        <sz val="10"/>
        <rFont val="Arial"/>
        <family val="2"/>
      </rPr>
      <t>r</t>
    </r>
  </si>
  <si>
    <t>Profound and Multiple Learning Difficulty (PMLD)</t>
  </si>
  <si>
    <r>
      <t xml:space="preserve">Source: </t>
    </r>
    <r>
      <rPr>
        <sz val="9"/>
        <rFont val="Arial"/>
        <family val="2"/>
      </rPr>
      <t>https://www.gov.uk/government/statistics/schools-pupils-and-their-characteristics-january-2015 LA and Regional Tables SFR16/2015, and GAPS2</t>
    </r>
  </si>
  <si>
    <r>
      <t>1 September 2011 to 31 August 2012</t>
    </r>
    <r>
      <rPr>
        <b/>
        <vertAlign val="superscript"/>
        <sz val="10"/>
        <rFont val="Arial"/>
        <family val="2"/>
      </rPr>
      <t>r</t>
    </r>
    <r>
      <rPr>
        <b/>
        <sz val="10"/>
        <rFont val="Arial"/>
        <family val="2"/>
      </rPr>
      <t xml:space="preserve"> </t>
    </r>
    <r>
      <rPr>
        <b/>
        <i/>
        <sz val="10"/>
        <rFont val="Arial"/>
        <family val="2"/>
      </rPr>
      <t>Total</t>
    </r>
  </si>
  <si>
    <r>
      <t>1 September 2011 to 31 August 2012</t>
    </r>
    <r>
      <rPr>
        <vertAlign val="superscript"/>
        <sz val="10"/>
        <rFont val="Arial"/>
        <family val="2"/>
      </rPr>
      <t>r</t>
    </r>
  </si>
  <si>
    <t>Appeals registered per local authority are no longer suppressed (Table SEND.5).</t>
  </si>
  <si>
    <t xml:space="preserve">All figures are based on academic year, which run from 1st September to 31st August. </t>
  </si>
  <si>
    <t>Between 1994 and 2005 the SEND tribunal was part of what is now Department for Education. After 2005 the tribunal was moved out of DfE and is now part of HMCTS</t>
  </si>
  <si>
    <t xml:space="preserve">The following tables have been removed due to a lack of data for the more recent years: </t>
  </si>
  <si>
    <r>
      <t xml:space="preserve">However they are available in previous editions (most recently Tribunal Statistics Quarterly, July to September 2013 - </t>
    </r>
    <r>
      <rPr>
        <u/>
        <sz val="10"/>
        <color indexed="12"/>
        <rFont val="Arial"/>
        <family val="2"/>
      </rPr>
      <t>https://www.gov.uk/government/statistics/tribunal-statistics-quarterly-july-to-september-2013</t>
    </r>
    <r>
      <rPr>
        <sz val="10"/>
        <rFont val="Arial"/>
        <family val="2"/>
      </rPr>
      <t xml:space="preserve">): </t>
    </r>
  </si>
  <si>
    <t>Total registered appeals</t>
  </si>
  <si>
    <t>Appeals registered and outcomes in England, 2011-12 to 2014-15</t>
  </si>
  <si>
    <t>Registered appeals by type in England, 2011-12 to 2014-15</t>
  </si>
  <si>
    <t>Appeals registered by nature of educational need in England, 2011-12 to 2014-15</t>
  </si>
  <si>
    <t>Appeals broken down of child's ethnic origin, 2011-12 to 2014-15</t>
  </si>
  <si>
    <t>Appeals registered per local authority in England, 2013-14 to 2014-15</t>
  </si>
  <si>
    <t>Outcomes of appeals; decided, withdrawn, conceded, 2011-12 to 2014-15</t>
  </si>
  <si>
    <t>Decisions by Special Educational Need (SEN), 2011-12 to 2014-15</t>
  </si>
  <si>
    <t>Outcomes by Special Educational Need (SEN) category, 2011-12 to 2014-15</t>
  </si>
  <si>
    <t>Appeals registered and outcomes, 2011-12 to 2014-15</t>
  </si>
  <si>
    <t>Registered appeals by type, 2011-12 to 2014-15</t>
  </si>
  <si>
    <t>Outcomes of claims by type, 2011-12 to 2014-15</t>
  </si>
  <si>
    <t xml:space="preserve">         - Special educational Needs Legal representation for parents and LEAs at hearings (breakdown not recorded since 2009-10);  </t>
  </si>
  <si>
    <t xml:space="preserve">         - Disability discrimination claims, broken down of child's ethnic origin, (breakdown not recorded since 2009-10);  and;  </t>
  </si>
  <si>
    <t xml:space="preserve">         - Disability discrimination claims - legal representation for parents and LEAs, (breakdown not recorded since 2011-12);  </t>
  </si>
  <si>
    <r>
      <t>Data relating to appeals prior to the academic year 2011-12 have been removed from these tables however they are still available in previous editions, most recently July to September 2014 (</t>
    </r>
    <r>
      <rPr>
        <u/>
        <sz val="10"/>
        <color rgb="FF0000FF"/>
        <rFont val="Arial"/>
        <family val="2"/>
      </rPr>
      <t>https://www.gov.uk/government/statistics/tribunals-and-gender-recognition-certificate-statistics-quarterly-july-to-september-2014</t>
    </r>
    <r>
      <rPr>
        <sz val="10"/>
        <rFont val="Arial"/>
        <family val="2"/>
      </rPr>
      <t>)</t>
    </r>
  </si>
  <si>
    <t>Special Educational Needs: Appeals registered and outcomes in England, 2011-12 to 2014-15</t>
  </si>
  <si>
    <t>Special Educational Needs: Registered appeals by type in England, 2011-12 to 2014-15</t>
  </si>
  <si>
    <t>Special Educational Needs: Appeals registered by nature of educational need in England, 2011-12 to 2014-15</t>
  </si>
  <si>
    <t>Special Educational Needs: Appeals broken down of child's ethnic origin, 2011-12 to 2014-15</t>
  </si>
  <si>
    <t>Special Educational Needs: Appeals registered per local authority in England, 2013-14 to 2014-15</t>
  </si>
  <si>
    <t>Special Educational Needs: Outcomes of appeals; decided, withdrawn, conceded, 2011-12 to 2014-15</t>
  </si>
  <si>
    <t>Special Educational Needs: Decisions by Special Educational Need (SEN), 2011-12 to 2014-15</t>
  </si>
  <si>
    <t>Special Educational Needs: Outcomes by Special Educational Need (SEN) category, 2011-12 to 2014-15</t>
  </si>
  <si>
    <t>Disability Discrimination Claims: Appeals registered and outcomes*, 2011-12 to 2014-15</t>
  </si>
  <si>
    <t>Disability Discrimination Claims: Registered appeals by type, 2011-12 to 2014-15</t>
  </si>
  <si>
    <t>Disability Discrimination Claims: Outcomes of claims by type, 2011-12 to 2014-15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</si>
</sst>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 #,##0_-;_-* &quot;-&quot;_-;_-@_-"/>
    <numFmt numFmtId="43" formatCode="_-* #,##0.00_-;\-* #,##0.00_-;_-* &quot;-&quot;??_-;_-@_-"/>
    <numFmt numFmtId="164" formatCode="_-* #,##0_-;\-* #,##0_-;_-* &quot;-&quot;??_-;_-@_-"/>
    <numFmt numFmtId="165" formatCode="General_)"/>
    <numFmt numFmtId="166" formatCode="_-* #,##0.0_-;\-* #,##0.0_-;_-* &quot;-&quot;_-;_-@_-"/>
  </numFmts>
  <fonts count="32" x14ac:knownFonts="1">
    <font>
      <sz val="10"/>
      <name val="Arial"/>
    </font>
    <font>
      <sz val="10"/>
      <name val="Arial"/>
    </font>
    <font>
      <b/>
      <sz val="10"/>
      <name val="Arial"/>
      <family val="2"/>
    </font>
    <font>
      <sz val="10"/>
      <name val="Arial"/>
      <family val="2"/>
    </font>
    <font>
      <i/>
      <sz val="10"/>
      <name val="Arial"/>
      <family val="2"/>
    </font>
    <font>
      <u/>
      <sz val="10"/>
      <color indexed="12"/>
      <name val="Arial"/>
      <family val="2"/>
    </font>
    <font>
      <sz val="8"/>
      <name val="Arial"/>
      <family val="2"/>
    </font>
    <font>
      <b/>
      <i/>
      <sz val="10"/>
      <name val="Arial"/>
      <family val="2"/>
    </font>
    <font>
      <vertAlign val="superscript"/>
      <sz val="10"/>
      <name val="Arial"/>
      <family val="2"/>
    </font>
    <font>
      <b/>
      <vertAlign val="superscript"/>
      <sz val="10"/>
      <name val="Arial"/>
      <family val="2"/>
    </font>
    <font>
      <b/>
      <sz val="10"/>
      <name val="Arial"/>
      <family val="2"/>
    </font>
    <font>
      <sz val="10"/>
      <name val="Arial"/>
      <family val="2"/>
    </font>
    <font>
      <b/>
      <sz val="10"/>
      <color indexed="10"/>
      <name val="Arial"/>
      <family val="2"/>
    </font>
    <font>
      <sz val="10"/>
      <name val="Arial"/>
      <family val="2"/>
    </font>
    <font>
      <b/>
      <u/>
      <sz val="10"/>
      <name val="Arial"/>
      <family val="2"/>
    </font>
    <font>
      <sz val="10"/>
      <name val="Arial"/>
      <family val="2"/>
    </font>
    <font>
      <sz val="10"/>
      <name val="Courier"/>
      <family val="3"/>
    </font>
    <font>
      <sz val="11"/>
      <name val="Arial"/>
      <family val="2"/>
    </font>
    <font>
      <b/>
      <sz val="11"/>
      <name val="Arial"/>
      <family val="2"/>
    </font>
    <font>
      <b/>
      <u/>
      <sz val="8"/>
      <name val="Arial"/>
      <family val="2"/>
    </font>
    <font>
      <b/>
      <sz val="8"/>
      <name val="Arial"/>
      <family val="2"/>
    </font>
    <font>
      <i/>
      <vertAlign val="superscript"/>
      <sz val="10"/>
      <name val="Arial"/>
      <family val="2"/>
    </font>
    <font>
      <sz val="10"/>
      <name val="Courier"/>
    </font>
    <font>
      <b/>
      <u/>
      <sz val="10"/>
      <color indexed="12"/>
      <name val="Arial"/>
      <family val="2"/>
    </font>
    <font>
      <b/>
      <sz val="9"/>
      <name val="Arial"/>
      <family val="2"/>
    </font>
    <font>
      <sz val="10"/>
      <color rgb="FFFF0000"/>
      <name val="Arial"/>
      <family val="2"/>
    </font>
    <font>
      <sz val="10"/>
      <color theme="1"/>
      <name val="Arial"/>
      <family val="2"/>
    </font>
    <font>
      <b/>
      <sz val="10"/>
      <color theme="1"/>
      <name val="Arial"/>
      <family val="2"/>
    </font>
    <font>
      <sz val="9"/>
      <name val="Arial"/>
      <family val="2"/>
    </font>
    <font>
      <b/>
      <sz val="12"/>
      <name val="Arial"/>
      <family val="2"/>
    </font>
    <font>
      <sz val="10"/>
      <color rgb="FF0000FF"/>
      <name val="Arial"/>
      <family val="2"/>
    </font>
    <font>
      <u/>
      <sz val="10"/>
      <color rgb="FF0000FF"/>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9">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dotted">
        <color indexed="64"/>
      </right>
      <top style="thin">
        <color indexed="64"/>
      </top>
      <bottom style="thin">
        <color indexed="64"/>
      </bottom>
      <diagonal/>
    </border>
    <border>
      <left/>
      <right style="dotted">
        <color indexed="64"/>
      </right>
      <top/>
      <bottom/>
      <diagonal/>
    </border>
    <border>
      <left/>
      <right style="dotted">
        <color indexed="64"/>
      </right>
      <top/>
      <bottom style="thin">
        <color indexed="64"/>
      </bottom>
      <diagonal/>
    </border>
    <border>
      <left style="dotted">
        <color indexed="64"/>
      </left>
      <right/>
      <top/>
      <bottom style="thin">
        <color indexed="64"/>
      </bottom>
      <diagonal/>
    </border>
  </borders>
  <cellStyleXfs count="6">
    <xf numFmtId="0" fontId="0" fillId="0" borderId="0"/>
    <xf numFmtId="43" fontId="1" fillId="0" borderId="0" applyFont="0" applyFill="0" applyBorder="0" applyAlignment="0" applyProtection="0"/>
    <xf numFmtId="0" fontId="5" fillId="0" borderId="0" applyNumberFormat="0" applyFill="0" applyBorder="0" applyAlignment="0" applyProtection="0">
      <alignment vertical="top"/>
      <protection locked="0"/>
    </xf>
    <xf numFmtId="0" fontId="16" fillId="0" borderId="0"/>
    <xf numFmtId="9" fontId="1" fillId="0" borderId="0" applyFont="0" applyFill="0" applyBorder="0" applyAlignment="0" applyProtection="0"/>
    <xf numFmtId="165" fontId="22" fillId="0" borderId="0"/>
  </cellStyleXfs>
  <cellXfs count="239">
    <xf numFmtId="0" fontId="0" fillId="0" borderId="0" xfId="0"/>
    <xf numFmtId="0" fontId="10" fillId="2" borderId="0" xfId="0" applyFont="1" applyFill="1"/>
    <xf numFmtId="0" fontId="11" fillId="2" borderId="0" xfId="0" applyFont="1" applyFill="1"/>
    <xf numFmtId="0" fontId="5" fillId="2" borderId="0" xfId="2" applyFont="1" applyFill="1" applyAlignment="1" applyProtection="1"/>
    <xf numFmtId="0" fontId="12" fillId="2" borderId="0" xfId="0" applyFont="1" applyFill="1"/>
    <xf numFmtId="0" fontId="13" fillId="2" borderId="0" xfId="0" applyFont="1" applyFill="1"/>
    <xf numFmtId="0" fontId="14" fillId="2" borderId="0" xfId="0" applyFont="1" applyFill="1"/>
    <xf numFmtId="0" fontId="15" fillId="2" borderId="0" xfId="0" applyFont="1" applyFill="1"/>
    <xf numFmtId="0" fontId="2" fillId="2" borderId="0" xfId="0" applyFont="1" applyFill="1"/>
    <xf numFmtId="0" fontId="15" fillId="2" borderId="0" xfId="0" quotePrefix="1" applyFont="1" applyFill="1"/>
    <xf numFmtId="0" fontId="0" fillId="2" borderId="0" xfId="0" applyFill="1" applyAlignment="1">
      <alignment wrapText="1"/>
    </xf>
    <xf numFmtId="0" fontId="0" fillId="2" borderId="0" xfId="0" applyFill="1" applyBorder="1" applyAlignment="1">
      <alignment wrapText="1"/>
    </xf>
    <xf numFmtId="0" fontId="0" fillId="2" borderId="0" xfId="0" applyFill="1"/>
    <xf numFmtId="0" fontId="5" fillId="2" borderId="0" xfId="2" applyFill="1" applyAlignment="1" applyProtection="1">
      <alignment horizontal="left"/>
    </xf>
    <xf numFmtId="0" fontId="0" fillId="2" borderId="0" xfId="0" applyFill="1" applyBorder="1"/>
    <xf numFmtId="0" fontId="0" fillId="2" borderId="4" xfId="0" applyFill="1" applyBorder="1"/>
    <xf numFmtId="0" fontId="3" fillId="2" borderId="0" xfId="0" applyFont="1" applyFill="1"/>
    <xf numFmtId="0" fontId="0" fillId="2" borderId="0" xfId="0" applyFill="1" applyAlignment="1"/>
    <xf numFmtId="0" fontId="5" fillId="2" borderId="0" xfId="2" applyFill="1" applyAlignment="1" applyProtection="1">
      <alignment horizontal="right"/>
    </xf>
    <xf numFmtId="164" fontId="0" fillId="2" borderId="0" xfId="1" applyNumberFormat="1" applyFont="1" applyFill="1" applyBorder="1" applyAlignment="1">
      <alignment horizontal="right" wrapText="1"/>
    </xf>
    <xf numFmtId="0" fontId="2" fillId="2" borderId="0" xfId="0" applyFont="1" applyFill="1" applyAlignment="1">
      <alignment wrapText="1"/>
    </xf>
    <xf numFmtId="0" fontId="2" fillId="2" borderId="0" xfId="0" applyFont="1" applyFill="1" applyBorder="1"/>
    <xf numFmtId="0" fontId="3" fillId="2" borderId="0" xfId="0" applyFont="1" applyFill="1" applyBorder="1" applyAlignment="1">
      <alignment horizontal="left"/>
    </xf>
    <xf numFmtId="0" fontId="3" fillId="2" borderId="0" xfId="0" applyFont="1" applyFill="1" applyBorder="1"/>
    <xf numFmtId="0" fontId="4" fillId="2" borderId="0" xfId="0" applyFont="1" applyFill="1" applyAlignment="1"/>
    <xf numFmtId="0" fontId="2" fillId="2" borderId="8" xfId="0" applyFont="1" applyFill="1" applyBorder="1"/>
    <xf numFmtId="0" fontId="3" fillId="2" borderId="8" xfId="0" applyFont="1" applyFill="1" applyBorder="1"/>
    <xf numFmtId="0" fontId="2" fillId="2" borderId="14" xfId="0" applyFont="1" applyFill="1" applyBorder="1"/>
    <xf numFmtId="1" fontId="3" fillId="2" borderId="0" xfId="0" applyNumberFormat="1" applyFont="1" applyFill="1"/>
    <xf numFmtId="164" fontId="3" fillId="2" borderId="0" xfId="1" applyNumberFormat="1" applyFont="1" applyFill="1"/>
    <xf numFmtId="164" fontId="0" fillId="2" borderId="0" xfId="1" applyNumberFormat="1" applyFont="1" applyFill="1"/>
    <xf numFmtId="164" fontId="0" fillId="2" borderId="0" xfId="0" applyNumberFormat="1" applyFill="1"/>
    <xf numFmtId="9" fontId="2" fillId="2" borderId="0" xfId="4" applyFont="1" applyFill="1" applyBorder="1"/>
    <xf numFmtId="0" fontId="3" fillId="2" borderId="14" xfId="0" applyFont="1" applyFill="1" applyBorder="1" applyAlignment="1">
      <alignment horizontal="right" textRotation="180"/>
    </xf>
    <xf numFmtId="0" fontId="3" fillId="2" borderId="9" xfId="0" applyFont="1" applyFill="1" applyBorder="1" applyAlignment="1">
      <alignment horizontal="right" textRotation="180"/>
    </xf>
    <xf numFmtId="0" fontId="0" fillId="2" borderId="9" xfId="0" applyFill="1" applyBorder="1" applyAlignment="1">
      <alignment wrapText="1"/>
    </xf>
    <xf numFmtId="0" fontId="3" fillId="2" borderId="0" xfId="0" applyFont="1" applyFill="1" applyAlignment="1"/>
    <xf numFmtId="0" fontId="3" fillId="2" borderId="6" xfId="0" applyFont="1" applyFill="1" applyBorder="1" applyAlignment="1">
      <alignment wrapText="1"/>
    </xf>
    <xf numFmtId="0" fontId="0" fillId="2" borderId="3" xfId="0" applyFill="1" applyBorder="1" applyAlignment="1">
      <alignment wrapText="1"/>
    </xf>
    <xf numFmtId="0" fontId="2" fillId="2" borderId="0" xfId="0" applyFont="1" applyFill="1" applyBorder="1" applyAlignment="1">
      <alignment horizontal="right" wrapText="1"/>
    </xf>
    <xf numFmtId="0" fontId="2" fillId="2" borderId="11" xfId="0" applyFont="1" applyFill="1" applyBorder="1" applyAlignment="1">
      <alignment horizontal="right" wrapText="1"/>
    </xf>
    <xf numFmtId="0" fontId="2" fillId="2" borderId="1" xfId="0" applyFont="1" applyFill="1" applyBorder="1" applyAlignment="1">
      <alignment horizontal="right" wrapText="1"/>
    </xf>
    <xf numFmtId="0" fontId="2" fillId="2" borderId="1" xfId="0" applyFont="1" applyFill="1" applyBorder="1" applyAlignment="1">
      <alignment horizontal="center" wrapText="1"/>
    </xf>
    <xf numFmtId="0" fontId="2" fillId="2" borderId="9" xfId="0" applyFont="1" applyFill="1" applyBorder="1" applyAlignment="1">
      <alignment horizontal="right" wrapText="1"/>
    </xf>
    <xf numFmtId="0" fontId="19" fillId="2" borderId="0" xfId="0" applyFont="1" applyFill="1"/>
    <xf numFmtId="0" fontId="6" fillId="2" borderId="0" xfId="0" applyFont="1" applyFill="1"/>
    <xf numFmtId="0" fontId="6" fillId="2" borderId="0" xfId="0" applyFont="1" applyFill="1" applyAlignment="1"/>
    <xf numFmtId="0" fontId="6" fillId="2" borderId="0" xfId="0" quotePrefix="1" applyFont="1" applyFill="1"/>
    <xf numFmtId="0" fontId="2" fillId="2" borderId="1" xfId="0" applyFont="1" applyFill="1" applyBorder="1" applyAlignment="1">
      <alignment wrapText="1"/>
    </xf>
    <xf numFmtId="0" fontId="19" fillId="2" borderId="0" xfId="0" applyFont="1" applyFill="1" applyAlignment="1">
      <alignment wrapText="1"/>
    </xf>
    <xf numFmtId="0" fontId="6" fillId="2" borderId="0" xfId="0" applyFont="1" applyFill="1" applyBorder="1" applyAlignment="1"/>
    <xf numFmtId="0" fontId="3" fillId="2" borderId="0" xfId="0" applyFont="1" applyFill="1" applyBorder="1" applyAlignment="1">
      <alignment wrapText="1"/>
    </xf>
    <xf numFmtId="0" fontId="3" fillId="2" borderId="9" xfId="0" applyFont="1" applyFill="1" applyBorder="1" applyAlignment="1">
      <alignment wrapText="1"/>
    </xf>
    <xf numFmtId="0" fontId="19" fillId="2" borderId="0" xfId="0" applyFont="1" applyFill="1" applyBorder="1"/>
    <xf numFmtId="0" fontId="6" fillId="2" borderId="0" xfId="0" applyFont="1" applyFill="1" applyBorder="1"/>
    <xf numFmtId="0" fontId="2" fillId="2" borderId="10" xfId="0" applyFont="1" applyFill="1" applyBorder="1"/>
    <xf numFmtId="0" fontId="20" fillId="2" borderId="0" xfId="0" applyFont="1" applyFill="1" applyBorder="1"/>
    <xf numFmtId="0" fontId="6" fillId="2" borderId="0" xfId="0" applyFont="1" applyFill="1" applyAlignment="1">
      <alignment wrapText="1"/>
    </xf>
    <xf numFmtId="0" fontId="6" fillId="2" borderId="0" xfId="0" quotePrefix="1" applyFont="1" applyFill="1" applyAlignment="1">
      <alignment wrapText="1"/>
    </xf>
    <xf numFmtId="0" fontId="19" fillId="2" borderId="0" xfId="0" applyFont="1" applyFill="1" applyBorder="1" applyAlignment="1">
      <alignment horizontal="left"/>
    </xf>
    <xf numFmtId="0" fontId="2" fillId="2" borderId="7" xfId="0" applyFont="1" applyFill="1" applyBorder="1" applyAlignment="1">
      <alignment wrapText="1"/>
    </xf>
    <xf numFmtId="0" fontId="4" fillId="2" borderId="8" xfId="0" applyFont="1" applyFill="1" applyBorder="1" applyAlignment="1">
      <alignment horizontal="right"/>
    </xf>
    <xf numFmtId="3" fontId="3" fillId="3" borderId="0" xfId="0" applyNumberFormat="1" applyFont="1" applyFill="1" applyBorder="1" applyAlignment="1">
      <alignment horizontal="right"/>
    </xf>
    <xf numFmtId="3" fontId="2" fillId="3" borderId="0" xfId="0" applyNumberFormat="1" applyFont="1" applyFill="1" applyBorder="1" applyAlignment="1">
      <alignment horizontal="right"/>
    </xf>
    <xf numFmtId="9" fontId="3" fillId="2" borderId="0" xfId="4" applyFont="1" applyFill="1"/>
    <xf numFmtId="3" fontId="3" fillId="3" borderId="9" xfId="0" applyNumberFormat="1" applyFont="1" applyFill="1" applyBorder="1" applyAlignment="1">
      <alignment horizontal="right"/>
    </xf>
    <xf numFmtId="0" fontId="2" fillId="2" borderId="8" xfId="0" applyFont="1" applyFill="1" applyBorder="1" applyAlignment="1">
      <alignment horizontal="right" wrapText="1"/>
    </xf>
    <xf numFmtId="0" fontId="2" fillId="2" borderId="1" xfId="0" applyFont="1" applyFill="1" applyBorder="1" applyAlignment="1">
      <alignment horizontal="right" textRotation="180" wrapText="1"/>
    </xf>
    <xf numFmtId="0" fontId="19" fillId="3" borderId="0" xfId="0" applyFont="1" applyFill="1"/>
    <xf numFmtId="0" fontId="0" fillId="2" borderId="0" xfId="0" applyFill="1" applyAlignment="1">
      <alignment horizontal="right"/>
    </xf>
    <xf numFmtId="0" fontId="0" fillId="3" borderId="0" xfId="0" applyFill="1"/>
    <xf numFmtId="0" fontId="0" fillId="2" borderId="0" xfId="0" applyFill="1" applyBorder="1" applyAlignment="1">
      <alignment horizontal="center"/>
    </xf>
    <xf numFmtId="0" fontId="3" fillId="2" borderId="9" xfId="0" applyFont="1" applyFill="1" applyBorder="1" applyAlignment="1">
      <alignment horizontal="center"/>
    </xf>
    <xf numFmtId="0" fontId="2" fillId="2" borderId="2" xfId="0" applyFont="1" applyFill="1" applyBorder="1" applyAlignment="1">
      <alignment wrapText="1"/>
    </xf>
    <xf numFmtId="0" fontId="3" fillId="2" borderId="13" xfId="0" applyFont="1" applyFill="1" applyBorder="1"/>
    <xf numFmtId="0" fontId="2" fillId="2" borderId="1" xfId="0" applyFont="1" applyFill="1" applyBorder="1" applyAlignment="1">
      <alignment horizontal="center" vertical="center" wrapText="1"/>
    </xf>
    <xf numFmtId="0" fontId="7" fillId="2" borderId="0" xfId="0" applyFont="1" applyFill="1" applyBorder="1" applyAlignment="1">
      <alignment horizontal="right" wrapText="1"/>
    </xf>
    <xf numFmtId="0" fontId="4" fillId="2" borderId="0" xfId="0" applyFont="1" applyFill="1" applyBorder="1" applyAlignment="1">
      <alignment horizontal="right" wrapText="1"/>
    </xf>
    <xf numFmtId="0" fontId="3" fillId="2" borderId="0" xfId="0" applyFont="1" applyFill="1" applyBorder="1" applyAlignment="1">
      <alignment horizontal="right" wrapText="1"/>
    </xf>
    <xf numFmtId="0" fontId="7" fillId="2" borderId="9" xfId="0" applyFont="1" applyFill="1" applyBorder="1" applyAlignment="1">
      <alignment horizontal="right" wrapText="1"/>
    </xf>
    <xf numFmtId="0" fontId="6" fillId="2" borderId="0" xfId="0" quotePrefix="1" applyFont="1" applyFill="1" applyBorder="1"/>
    <xf numFmtId="0" fontId="6" fillId="0" borderId="0" xfId="5" applyNumberFormat="1" applyFont="1" applyAlignment="1"/>
    <xf numFmtId="0" fontId="0" fillId="2" borderId="9" xfId="0" applyFill="1" applyBorder="1"/>
    <xf numFmtId="0" fontId="23" fillId="2" borderId="0" xfId="2" applyFont="1" applyFill="1" applyAlignment="1" applyProtection="1">
      <alignment horizontal="right"/>
    </xf>
    <xf numFmtId="0" fontId="4" fillId="2" borderId="0" xfId="0" applyFont="1" applyFill="1"/>
    <xf numFmtId="0" fontId="7" fillId="2" borderId="0" xfId="0" applyFont="1" applyFill="1"/>
    <xf numFmtId="164" fontId="3" fillId="2" borderId="15" xfId="1" applyNumberFormat="1" applyFont="1" applyFill="1" applyBorder="1" applyAlignment="1">
      <alignment horizontal="right" textRotation="180" wrapText="1"/>
    </xf>
    <xf numFmtId="0" fontId="3" fillId="2" borderId="15" xfId="0" applyFont="1" applyFill="1" applyBorder="1" applyAlignment="1">
      <alignment horizontal="right" textRotation="180" wrapText="1"/>
    </xf>
    <xf numFmtId="0" fontId="2" fillId="2" borderId="1" xfId="0" applyFont="1" applyFill="1" applyBorder="1" applyAlignment="1">
      <alignment horizontal="right" textRotation="180"/>
    </xf>
    <xf numFmtId="0" fontId="2" fillId="2" borderId="7" xfId="0" applyFont="1" applyFill="1" applyBorder="1" applyAlignment="1">
      <alignment horizontal="right"/>
    </xf>
    <xf numFmtId="0" fontId="2" fillId="3" borderId="0" xfId="0" applyFont="1" applyFill="1"/>
    <xf numFmtId="0" fontId="3" fillId="3" borderId="0" xfId="0" applyFont="1" applyFill="1"/>
    <xf numFmtId="0" fontId="2" fillId="3" borderId="0" xfId="0" applyFont="1" applyFill="1" applyAlignment="1">
      <alignment wrapText="1"/>
    </xf>
    <xf numFmtId="164" fontId="5" fillId="3" borderId="0" xfId="1" applyNumberFormat="1" applyFont="1" applyFill="1" applyAlignment="1">
      <alignment horizontal="right"/>
    </xf>
    <xf numFmtId="0" fontId="3" fillId="3" borderId="0" xfId="0" applyFont="1" applyFill="1" applyAlignment="1"/>
    <xf numFmtId="164" fontId="0" fillId="3" borderId="0" xfId="1" applyNumberFormat="1" applyFont="1" applyFill="1"/>
    <xf numFmtId="0" fontId="5" fillId="3" borderId="0" xfId="2" applyFill="1" applyAlignment="1" applyProtection="1">
      <alignment horizontal="left"/>
    </xf>
    <xf numFmtId="164" fontId="2" fillId="3" borderId="1" xfId="1" applyNumberFormat="1" applyFont="1" applyFill="1" applyBorder="1" applyAlignment="1">
      <alignment horizontal="right" wrapText="1"/>
    </xf>
    <xf numFmtId="0" fontId="2" fillId="3" borderId="1" xfId="0" applyFont="1" applyFill="1" applyBorder="1" applyAlignment="1">
      <alignment horizontal="right" wrapText="1"/>
    </xf>
    <xf numFmtId="164" fontId="2" fillId="3" borderId="0" xfId="1" applyNumberFormat="1" applyFont="1" applyFill="1" applyBorder="1" applyAlignment="1">
      <alignment horizontal="right" wrapText="1"/>
    </xf>
    <xf numFmtId="0" fontId="0" fillId="3" borderId="0" xfId="0" applyFill="1" applyAlignment="1">
      <alignment horizontal="right"/>
    </xf>
    <xf numFmtId="0" fontId="19" fillId="3" borderId="0" xfId="0" applyFont="1" applyFill="1" applyAlignment="1">
      <alignment wrapText="1"/>
    </xf>
    <xf numFmtId="164" fontId="0" fillId="3" borderId="0" xfId="1" applyNumberFormat="1" applyFont="1" applyFill="1" applyAlignment="1">
      <alignment horizontal="right"/>
    </xf>
    <xf numFmtId="0" fontId="6" fillId="3" borderId="0" xfId="0" applyFont="1" applyFill="1" applyAlignment="1">
      <alignment wrapText="1"/>
    </xf>
    <xf numFmtId="0" fontId="6" fillId="3" borderId="0" xfId="0" quotePrefix="1" applyFont="1" applyFill="1" applyAlignment="1">
      <alignment wrapText="1"/>
    </xf>
    <xf numFmtId="164" fontId="7" fillId="3" borderId="0" xfId="1" applyNumberFormat="1" applyFont="1" applyFill="1" applyBorder="1" applyAlignment="1">
      <alignment horizontal="right" wrapText="1"/>
    </xf>
    <xf numFmtId="164" fontId="4" fillId="3" borderId="0" xfId="1" applyNumberFormat="1" applyFont="1" applyFill="1" applyBorder="1" applyAlignment="1">
      <alignment horizontal="right" wrapText="1"/>
    </xf>
    <xf numFmtId="41" fontId="4" fillId="3" borderId="0" xfId="1" applyNumberFormat="1" applyFont="1" applyFill="1" applyBorder="1" applyAlignment="1">
      <alignment horizontal="right" wrapText="1"/>
    </xf>
    <xf numFmtId="0" fontId="3" fillId="2" borderId="2" xfId="0" applyFont="1" applyFill="1" applyBorder="1" applyAlignment="1">
      <alignment horizontal="right" textRotation="180" wrapText="1"/>
    </xf>
    <xf numFmtId="41" fontId="0" fillId="2" borderId="0" xfId="0" applyNumberFormat="1" applyFill="1" applyBorder="1" applyAlignment="1">
      <alignment horizontal="right" wrapText="1"/>
    </xf>
    <xf numFmtId="41" fontId="2" fillId="2" borderId="8" xfId="0" applyNumberFormat="1" applyFont="1" applyFill="1" applyBorder="1" applyAlignment="1">
      <alignment horizontal="right" wrapText="1"/>
    </xf>
    <xf numFmtId="41" fontId="2" fillId="2" borderId="0" xfId="1" applyNumberFormat="1" applyFont="1" applyFill="1" applyBorder="1" applyAlignment="1">
      <alignment horizontal="right"/>
    </xf>
    <xf numFmtId="41" fontId="2" fillId="2" borderId="0" xfId="0" applyNumberFormat="1" applyFont="1" applyFill="1" applyBorder="1" applyAlignment="1">
      <alignment horizontal="right"/>
    </xf>
    <xf numFmtId="41" fontId="0" fillId="2" borderId="0" xfId="1" applyNumberFormat="1" applyFont="1" applyFill="1" applyBorder="1" applyAlignment="1">
      <alignment horizontal="right"/>
    </xf>
    <xf numFmtId="41" fontId="3" fillId="3" borderId="0" xfId="0" applyNumberFormat="1" applyFont="1" applyFill="1" applyBorder="1" applyAlignment="1">
      <alignment horizontal="right"/>
    </xf>
    <xf numFmtId="41" fontId="3" fillId="3" borderId="9" xfId="0" applyNumberFormat="1" applyFont="1" applyFill="1" applyBorder="1" applyAlignment="1">
      <alignment horizontal="right"/>
    </xf>
    <xf numFmtId="41" fontId="0" fillId="2" borderId="9" xfId="0" applyNumberFormat="1" applyFill="1" applyBorder="1" applyAlignment="1">
      <alignment horizontal="right" wrapText="1"/>
    </xf>
    <xf numFmtId="41" fontId="3" fillId="2" borderId="0" xfId="0" applyNumberFormat="1" applyFont="1" applyFill="1" applyBorder="1" applyAlignment="1">
      <alignment horizontal="right" wrapText="1"/>
    </xf>
    <xf numFmtId="41" fontId="3" fillId="2" borderId="9" xfId="0" applyNumberFormat="1" applyFont="1" applyFill="1" applyBorder="1" applyAlignment="1">
      <alignment horizontal="right" wrapText="1"/>
    </xf>
    <xf numFmtId="0" fontId="6" fillId="2" borderId="0" xfId="0" applyFont="1" applyFill="1" applyBorder="1" applyAlignment="1">
      <alignment wrapText="1"/>
    </xf>
    <xf numFmtId="3" fontId="2" fillId="3" borderId="9" xfId="0" applyNumberFormat="1" applyFont="1" applyFill="1" applyBorder="1" applyAlignment="1">
      <alignment horizontal="right"/>
    </xf>
    <xf numFmtId="0" fontId="24" fillId="3" borderId="0" xfId="0" applyFont="1" applyFill="1"/>
    <xf numFmtId="41" fontId="2" fillId="3" borderId="0" xfId="0" applyNumberFormat="1" applyFont="1" applyFill="1" applyBorder="1" applyAlignment="1">
      <alignment horizontal="right"/>
    </xf>
    <xf numFmtId="41" fontId="2" fillId="3" borderId="9" xfId="0" applyNumberFormat="1" applyFont="1" applyFill="1" applyBorder="1" applyAlignment="1">
      <alignment horizontal="right"/>
    </xf>
    <xf numFmtId="41" fontId="3" fillId="3" borderId="9" xfId="1" applyNumberFormat="1" applyFont="1" applyFill="1" applyBorder="1"/>
    <xf numFmtId="164" fontId="0" fillId="3" borderId="0" xfId="1" applyNumberFormat="1" applyFont="1" applyFill="1" applyBorder="1" applyAlignment="1">
      <alignment horizontal="right"/>
    </xf>
    <xf numFmtId="164" fontId="2" fillId="3" borderId="0" xfId="1" applyNumberFormat="1" applyFont="1" applyFill="1" applyBorder="1" applyAlignment="1">
      <alignment horizontal="right"/>
    </xf>
    <xf numFmtId="164" fontId="0" fillId="3" borderId="9" xfId="1" applyNumberFormat="1" applyFont="1" applyFill="1" applyBorder="1" applyAlignment="1">
      <alignment horizontal="right"/>
    </xf>
    <xf numFmtId="0" fontId="4" fillId="2" borderId="14" xfId="0" applyFont="1" applyFill="1" applyBorder="1" applyAlignment="1">
      <alignment horizontal="right"/>
    </xf>
    <xf numFmtId="41" fontId="7" fillId="2" borderId="0" xfId="0" applyNumberFormat="1" applyFont="1" applyFill="1" applyBorder="1" applyAlignment="1">
      <alignment horizontal="right"/>
    </xf>
    <xf numFmtId="41" fontId="4" fillId="2" borderId="0" xfId="0" applyNumberFormat="1" applyFont="1" applyFill="1" applyBorder="1" applyAlignment="1">
      <alignment horizontal="right"/>
    </xf>
    <xf numFmtId="41" fontId="3" fillId="2" borderId="0" xfId="0" applyNumberFormat="1" applyFont="1" applyFill="1" applyBorder="1" applyAlignment="1">
      <alignment horizontal="right"/>
    </xf>
    <xf numFmtId="41" fontId="7" fillId="3" borderId="0" xfId="0" applyNumberFormat="1" applyFont="1" applyFill="1" applyBorder="1" applyAlignment="1">
      <alignment horizontal="right"/>
    </xf>
    <xf numFmtId="41" fontId="2" fillId="3" borderId="0" xfId="1" applyNumberFormat="1" applyFont="1" applyFill="1" applyBorder="1" applyAlignment="1">
      <alignment horizontal="right"/>
    </xf>
    <xf numFmtId="41" fontId="0" fillId="3" borderId="0" xfId="1" applyNumberFormat="1" applyFont="1" applyFill="1" applyBorder="1" applyAlignment="1">
      <alignment horizontal="right"/>
    </xf>
    <xf numFmtId="41" fontId="7" fillId="3" borderId="9" xfId="0" applyNumberFormat="1" applyFont="1" applyFill="1" applyBorder="1" applyAlignment="1">
      <alignment horizontal="right"/>
    </xf>
    <xf numFmtId="41" fontId="0" fillId="3" borderId="9" xfId="1" applyNumberFormat="1" applyFont="1" applyFill="1" applyBorder="1" applyAlignment="1">
      <alignment horizontal="right"/>
    </xf>
    <xf numFmtId="0" fontId="3" fillId="3" borderId="7" xfId="0" applyFont="1" applyFill="1" applyBorder="1" applyAlignment="1">
      <alignment horizontal="right" textRotation="180"/>
    </xf>
    <xf numFmtId="0" fontId="3" fillId="3" borderId="1" xfId="0" applyFont="1" applyFill="1" applyBorder="1" applyAlignment="1">
      <alignment horizontal="right" textRotation="180"/>
    </xf>
    <xf numFmtId="0" fontId="3" fillId="3" borderId="2" xfId="0" applyFont="1" applyFill="1" applyBorder="1" applyAlignment="1">
      <alignment horizontal="right" textRotation="180" wrapText="1"/>
    </xf>
    <xf numFmtId="41" fontId="2" fillId="2" borderId="8" xfId="0" applyNumberFormat="1" applyFont="1" applyFill="1" applyBorder="1" applyAlignment="1">
      <alignment horizontal="right"/>
    </xf>
    <xf numFmtId="41" fontId="2" fillId="2" borderId="4" xfId="0" applyNumberFormat="1" applyFont="1" applyFill="1" applyBorder="1" applyAlignment="1">
      <alignment horizontal="right"/>
    </xf>
    <xf numFmtId="41" fontId="3" fillId="2" borderId="16" xfId="0" applyNumberFormat="1" applyFont="1" applyFill="1" applyBorder="1" applyAlignment="1">
      <alignment horizontal="right"/>
    </xf>
    <xf numFmtId="41" fontId="3" fillId="2" borderId="4" xfId="0" applyNumberFormat="1" applyFont="1" applyFill="1" applyBorder="1" applyAlignment="1">
      <alignment horizontal="right"/>
    </xf>
    <xf numFmtId="0" fontId="3" fillId="3" borderId="15" xfId="0" applyFont="1" applyFill="1" applyBorder="1" applyAlignment="1">
      <alignment horizontal="right" textRotation="180" wrapText="1"/>
    </xf>
    <xf numFmtId="41" fontId="2" fillId="3" borderId="14" xfId="0" applyNumberFormat="1" applyFont="1" applyFill="1" applyBorder="1" applyAlignment="1">
      <alignment horizontal="right"/>
    </xf>
    <xf numFmtId="164" fontId="7" fillId="3" borderId="9" xfId="1" applyNumberFormat="1" applyFont="1" applyFill="1" applyBorder="1" applyAlignment="1">
      <alignment horizontal="right" wrapText="1"/>
    </xf>
    <xf numFmtId="0" fontId="2" fillId="3" borderId="8" xfId="0" applyFont="1" applyFill="1" applyBorder="1" applyAlignment="1">
      <alignment horizontal="right" wrapText="1"/>
    </xf>
    <xf numFmtId="0" fontId="4" fillId="3" borderId="8" xfId="0" applyFont="1" applyFill="1" applyBorder="1" applyAlignment="1">
      <alignment horizontal="right" wrapText="1"/>
    </xf>
    <xf numFmtId="0" fontId="4" fillId="3" borderId="14" xfId="0" applyFont="1" applyFill="1" applyBorder="1" applyAlignment="1">
      <alignment horizontal="right" wrapText="1"/>
    </xf>
    <xf numFmtId="164" fontId="2" fillId="3" borderId="0" xfId="1" applyNumberFormat="1" applyFont="1" applyFill="1" applyBorder="1"/>
    <xf numFmtId="0" fontId="2" fillId="3" borderId="7" xfId="0" applyFont="1" applyFill="1" applyBorder="1" applyAlignment="1">
      <alignment wrapText="1"/>
    </xf>
    <xf numFmtId="164" fontId="0" fillId="3" borderId="9" xfId="1" applyNumberFormat="1" applyFont="1" applyFill="1" applyBorder="1" applyAlignment="1">
      <alignment horizontal="right" wrapText="1"/>
    </xf>
    <xf numFmtId="41" fontId="2" fillId="3" borderId="14" xfId="0" applyNumberFormat="1" applyFont="1" applyFill="1" applyBorder="1" applyAlignment="1">
      <alignment horizontal="right" wrapText="1"/>
    </xf>
    <xf numFmtId="41" fontId="0" fillId="3" borderId="9" xfId="0" applyNumberFormat="1" applyFill="1" applyBorder="1" applyAlignment="1">
      <alignment horizontal="right" wrapText="1"/>
    </xf>
    <xf numFmtId="41" fontId="2" fillId="3" borderId="9" xfId="0" applyNumberFormat="1" applyFont="1" applyFill="1" applyBorder="1" applyAlignment="1">
      <alignment horizontal="right" wrapText="1"/>
    </xf>
    <xf numFmtId="0" fontId="25" fillId="2" borderId="0" xfId="0" applyFont="1" applyFill="1" applyBorder="1"/>
    <xf numFmtId="3" fontId="25" fillId="3" borderId="0" xfId="0" applyNumberFormat="1" applyFont="1" applyFill="1" applyBorder="1" applyAlignment="1">
      <alignment horizontal="right"/>
    </xf>
    <xf numFmtId="3" fontId="26" fillId="3" borderId="0" xfId="0" applyNumberFormat="1" applyFont="1" applyFill="1" applyBorder="1" applyAlignment="1">
      <alignment horizontal="right"/>
    </xf>
    <xf numFmtId="0" fontId="3" fillId="3" borderId="0" xfId="0" applyFont="1" applyFill="1" applyBorder="1" applyAlignment="1">
      <alignment wrapText="1"/>
    </xf>
    <xf numFmtId="41" fontId="3" fillId="3" borderId="0" xfId="0" applyNumberFormat="1" applyFont="1" applyFill="1" applyBorder="1" applyAlignment="1">
      <alignment horizontal="right" wrapText="1"/>
    </xf>
    <xf numFmtId="41" fontId="27" fillId="2" borderId="9" xfId="1" applyNumberFormat="1" applyFont="1" applyFill="1" applyBorder="1" applyAlignment="1">
      <alignment horizontal="right" wrapText="1"/>
    </xf>
    <xf numFmtId="41" fontId="27" fillId="2" borderId="0" xfId="0" applyNumberFormat="1" applyFont="1" applyFill="1" applyBorder="1" applyAlignment="1">
      <alignment horizontal="right" wrapText="1"/>
    </xf>
    <xf numFmtId="41" fontId="2" fillId="3" borderId="0" xfId="0" applyNumberFormat="1" applyFont="1" applyFill="1" applyBorder="1" applyAlignment="1">
      <alignment horizontal="right" wrapText="1"/>
    </xf>
    <xf numFmtId="41" fontId="26" fillId="2" borderId="0" xfId="0" applyNumberFormat="1" applyFont="1" applyFill="1" applyBorder="1" applyAlignment="1">
      <alignment horizontal="right" wrapText="1"/>
    </xf>
    <xf numFmtId="41" fontId="3" fillId="3" borderId="0" xfId="0" applyNumberFormat="1" applyFont="1" applyFill="1" applyBorder="1" applyAlignment="1">
      <alignment horizontal="right" vertical="center" wrapText="1"/>
    </xf>
    <xf numFmtId="41" fontId="27" fillId="3" borderId="0" xfId="0" applyNumberFormat="1" applyFont="1" applyFill="1" applyBorder="1" applyAlignment="1">
      <alignment horizontal="right" wrapText="1"/>
    </xf>
    <xf numFmtId="1" fontId="3" fillId="3" borderId="0" xfId="0" applyNumberFormat="1" applyFont="1" applyFill="1"/>
    <xf numFmtId="41" fontId="2" fillId="2" borderId="0" xfId="3" applyNumberFormat="1" applyFont="1" applyFill="1" applyBorder="1" applyAlignment="1" applyProtection="1">
      <alignment horizontal="right" wrapText="1"/>
    </xf>
    <xf numFmtId="41" fontId="2" fillId="3" borderId="0" xfId="3" applyNumberFormat="1" applyFont="1" applyFill="1" applyBorder="1" applyAlignment="1" applyProtection="1">
      <alignment horizontal="right" wrapText="1"/>
    </xf>
    <xf numFmtId="41" fontId="3" fillId="2" borderId="0" xfId="3" applyNumberFormat="1" applyFont="1" applyFill="1" applyBorder="1" applyAlignment="1" applyProtection="1">
      <alignment horizontal="right" wrapText="1"/>
    </xf>
    <xf numFmtId="41" fontId="3" fillId="3" borderId="0" xfId="3" applyNumberFormat="1" applyFont="1" applyFill="1" applyBorder="1" applyAlignment="1" applyProtection="1">
      <alignment horizontal="right" wrapText="1"/>
    </xf>
    <xf numFmtId="41" fontId="2" fillId="2" borderId="9" xfId="3" applyNumberFormat="1" applyFont="1" applyFill="1" applyBorder="1" applyAlignment="1" applyProtection="1">
      <alignment horizontal="right" wrapText="1"/>
    </xf>
    <xf numFmtId="41" fontId="2" fillId="3" borderId="9" xfId="3" applyNumberFormat="1" applyFont="1" applyFill="1" applyBorder="1" applyAlignment="1" applyProtection="1">
      <alignment horizontal="right" wrapText="1"/>
    </xf>
    <xf numFmtId="166" fontId="2" fillId="3" borderId="0" xfId="0" applyNumberFormat="1" applyFont="1" applyFill="1" applyBorder="1" applyAlignment="1">
      <alignment horizontal="right" wrapText="1"/>
    </xf>
    <xf numFmtId="166" fontId="2" fillId="3" borderId="9" xfId="0" applyNumberFormat="1" applyFont="1" applyFill="1" applyBorder="1" applyAlignment="1">
      <alignment horizontal="right" wrapText="1"/>
    </xf>
    <xf numFmtId="166" fontId="3" fillId="3" borderId="0" xfId="0" applyNumberFormat="1" applyFont="1" applyFill="1" applyBorder="1" applyAlignment="1">
      <alignment horizontal="right" wrapText="1"/>
    </xf>
    <xf numFmtId="41" fontId="0" fillId="3" borderId="14" xfId="1" applyNumberFormat="1" applyFont="1" applyFill="1" applyBorder="1" applyAlignment="1"/>
    <xf numFmtId="41" fontId="0" fillId="3" borderId="9" xfId="1" applyNumberFormat="1" applyFont="1" applyFill="1" applyBorder="1" applyAlignment="1"/>
    <xf numFmtId="41" fontId="0" fillId="3" borderId="18" xfId="1" applyNumberFormat="1" applyFont="1" applyFill="1" applyBorder="1" applyAlignment="1"/>
    <xf numFmtId="41" fontId="0" fillId="3" borderId="17" xfId="1" applyNumberFormat="1" applyFont="1" applyFill="1" applyBorder="1" applyAlignment="1"/>
    <xf numFmtId="41" fontId="0" fillId="3" borderId="13" xfId="1" applyNumberFormat="1" applyFont="1" applyFill="1" applyBorder="1" applyAlignment="1"/>
    <xf numFmtId="41" fontId="4" fillId="3" borderId="18" xfId="1" applyNumberFormat="1" applyFont="1" applyFill="1" applyBorder="1" applyAlignment="1">
      <alignment horizontal="right"/>
    </xf>
    <xf numFmtId="41" fontId="4" fillId="3" borderId="0" xfId="1" applyNumberFormat="1" applyFont="1" applyFill="1" applyBorder="1" applyAlignment="1">
      <alignment horizontal="right"/>
    </xf>
    <xf numFmtId="41" fontId="4" fillId="3" borderId="4" xfId="1" applyNumberFormat="1" applyFont="1" applyFill="1" applyBorder="1" applyAlignment="1">
      <alignment horizontal="right"/>
    </xf>
    <xf numFmtId="41" fontId="4" fillId="3" borderId="16" xfId="1" applyNumberFormat="1" applyFont="1" applyFill="1" applyBorder="1" applyAlignment="1">
      <alignment horizontal="right"/>
    </xf>
    <xf numFmtId="41" fontId="0" fillId="2" borderId="16" xfId="1" applyNumberFormat="1" applyFont="1" applyFill="1" applyBorder="1" applyAlignment="1">
      <alignment horizontal="right"/>
    </xf>
    <xf numFmtId="41" fontId="0" fillId="2" borderId="4" xfId="1" applyNumberFormat="1" applyFont="1" applyFill="1" applyBorder="1" applyAlignment="1">
      <alignment horizontal="right"/>
    </xf>
    <xf numFmtId="1" fontId="0" fillId="3" borderId="0" xfId="0" applyNumberFormat="1" applyFill="1"/>
    <xf numFmtId="164" fontId="2" fillId="3" borderId="9" xfId="1" applyNumberFormat="1" applyFont="1" applyFill="1" applyBorder="1" applyAlignment="1">
      <alignment horizontal="right"/>
    </xf>
    <xf numFmtId="0" fontId="18" fillId="2" borderId="0" xfId="0" applyFont="1" applyFill="1" applyAlignment="1"/>
    <xf numFmtId="0" fontId="17" fillId="2" borderId="0" xfId="0" applyFont="1" applyFill="1" applyAlignment="1"/>
    <xf numFmtId="0" fontId="5" fillId="2" borderId="0" xfId="2" applyFill="1" applyAlignment="1" applyProtection="1"/>
    <xf numFmtId="0" fontId="3" fillId="2" borderId="3" xfId="0" applyFont="1" applyFill="1" applyBorder="1" applyAlignment="1">
      <alignment wrapText="1"/>
    </xf>
    <xf numFmtId="41" fontId="4" fillId="2" borderId="0" xfId="1" applyNumberFormat="1" applyFont="1" applyFill="1" applyBorder="1" applyAlignment="1">
      <alignment horizontal="right"/>
    </xf>
    <xf numFmtId="41" fontId="4" fillId="2" borderId="16" xfId="1" applyNumberFormat="1" applyFont="1" applyFill="1" applyBorder="1" applyAlignment="1">
      <alignment horizontal="right"/>
    </xf>
    <xf numFmtId="41" fontId="7" fillId="3" borderId="0" xfId="1" applyNumberFormat="1" applyFont="1" applyFill="1" applyBorder="1" applyAlignment="1">
      <alignment horizontal="right" wrapText="1"/>
    </xf>
    <xf numFmtId="0" fontId="29" fillId="2" borderId="0" xfId="0" applyFont="1" applyFill="1"/>
    <xf numFmtId="0" fontId="3" fillId="2" borderId="0" xfId="0" quotePrefix="1" applyFont="1" applyFill="1"/>
    <xf numFmtId="0" fontId="30" fillId="2" borderId="0" xfId="0" applyFont="1" applyFill="1"/>
    <xf numFmtId="0" fontId="3" fillId="3" borderId="0" xfId="0" applyFont="1" applyFill="1" applyAlignment="1">
      <alignment horizontal="left" vertical="center"/>
    </xf>
    <xf numFmtId="0" fontId="15" fillId="3" borderId="0" xfId="0" applyFont="1" applyFill="1"/>
    <xf numFmtId="0" fontId="18" fillId="2" borderId="0" xfId="0" applyFont="1" applyFill="1" applyAlignment="1"/>
    <xf numFmtId="0" fontId="17" fillId="2" borderId="0" xfId="0" applyFont="1" applyFill="1" applyAlignment="1"/>
    <xf numFmtId="0" fontId="2" fillId="2" borderId="11" xfId="0" applyFont="1" applyFill="1" applyBorder="1" applyAlignment="1">
      <alignment wrapText="1"/>
    </xf>
    <xf numFmtId="0" fontId="0" fillId="2" borderId="9" xfId="0" applyFill="1" applyBorder="1" applyAlignment="1">
      <alignment wrapText="1"/>
    </xf>
    <xf numFmtId="0" fontId="2" fillId="2" borderId="11" xfId="0" applyFont="1" applyFill="1" applyBorder="1" applyAlignment="1">
      <alignment horizontal="right" wrapText="1"/>
    </xf>
    <xf numFmtId="0" fontId="2" fillId="2" borderId="9" xfId="0" applyFont="1" applyFill="1" applyBorder="1" applyAlignment="1">
      <alignment horizontal="right" wrapText="1"/>
    </xf>
    <xf numFmtId="0" fontId="2" fillId="2" borderId="1" xfId="0" applyFont="1" applyFill="1" applyBorder="1" applyAlignment="1">
      <alignment horizontal="center" wrapText="1"/>
    </xf>
    <xf numFmtId="0" fontId="2" fillId="2"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0" xfId="0" applyFont="1" applyFill="1" applyBorder="1" applyAlignment="1">
      <alignment vertical="center" wrapText="1"/>
    </xf>
    <xf numFmtId="0" fontId="2" fillId="2" borderId="14" xfId="0" applyFont="1" applyFill="1" applyBorder="1" applyAlignment="1">
      <alignment vertical="center" wrapText="1"/>
    </xf>
    <xf numFmtId="0" fontId="2" fillId="3" borderId="7" xfId="0" applyFont="1" applyFill="1" applyBorder="1" applyAlignment="1">
      <alignment horizontal="center" wrapText="1"/>
    </xf>
    <xf numFmtId="0" fontId="2" fillId="3" borderId="1" xfId="0" applyFont="1" applyFill="1" applyBorder="1" applyAlignment="1">
      <alignment horizontal="center" wrapText="1"/>
    </xf>
    <xf numFmtId="0" fontId="2" fillId="3" borderId="2" xfId="0" applyFont="1" applyFill="1" applyBorder="1" applyAlignment="1">
      <alignment horizontal="center" wrapText="1"/>
    </xf>
    <xf numFmtId="0" fontId="0" fillId="3" borderId="7" xfId="0" applyFill="1" applyBorder="1" applyAlignment="1">
      <alignment horizontal="center" wrapText="1"/>
    </xf>
    <xf numFmtId="0" fontId="0" fillId="3" borderId="15" xfId="0" applyFill="1" applyBorder="1" applyAlignment="1">
      <alignment horizontal="center" wrapText="1"/>
    </xf>
    <xf numFmtId="0" fontId="0" fillId="3" borderId="1" xfId="0" applyFill="1" applyBorder="1" applyAlignment="1">
      <alignment horizontal="center" wrapText="1"/>
    </xf>
    <xf numFmtId="0" fontId="0" fillId="3" borderId="2" xfId="0" applyFill="1" applyBorder="1" applyAlignment="1">
      <alignment horizontal="center" wrapText="1"/>
    </xf>
    <xf numFmtId="0" fontId="2" fillId="2" borderId="5" xfId="0" applyFont="1" applyFill="1" applyBorder="1" applyAlignment="1">
      <alignment wrapText="1"/>
    </xf>
    <xf numFmtId="0" fontId="2" fillId="2" borderId="3" xfId="0" applyFont="1" applyFill="1" applyBorder="1" applyAlignment="1">
      <alignment wrapText="1"/>
    </xf>
    <xf numFmtId="0" fontId="2" fillId="2" borderId="6" xfId="0" applyFont="1" applyFill="1" applyBorder="1" applyAlignment="1">
      <alignment wrapText="1"/>
    </xf>
    <xf numFmtId="0" fontId="3" fillId="2" borderId="7" xfId="0" applyFont="1" applyFill="1" applyBorder="1" applyAlignment="1">
      <alignment horizontal="center" wrapText="1"/>
    </xf>
    <xf numFmtId="0" fontId="3" fillId="2" borderId="15" xfId="0" applyFont="1" applyFill="1" applyBorder="1" applyAlignment="1">
      <alignment horizontal="center" wrapText="1"/>
    </xf>
    <xf numFmtId="0" fontId="3" fillId="2" borderId="1" xfId="0" applyFont="1" applyFill="1" applyBorder="1" applyAlignment="1">
      <alignment horizontal="center" wrapText="1"/>
    </xf>
    <xf numFmtId="0" fontId="0" fillId="2" borderId="1" xfId="0" applyFill="1" applyBorder="1" applyAlignment="1">
      <alignment horizontal="center" wrapText="1"/>
    </xf>
    <xf numFmtId="0" fontId="0" fillId="2" borderId="2" xfId="0" applyFill="1" applyBorder="1" applyAlignment="1">
      <alignment horizontal="center" wrapText="1"/>
    </xf>
    <xf numFmtId="0" fontId="2" fillId="2" borderId="7" xfId="0" applyFont="1" applyFill="1" applyBorder="1" applyAlignment="1">
      <alignment horizontal="center" vertical="top" wrapText="1"/>
    </xf>
    <xf numFmtId="0" fontId="2" fillId="2" borderId="1" xfId="0"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10" xfId="0" applyFont="1" applyFill="1" applyBorder="1" applyAlignment="1">
      <alignment horizontal="center" wrapText="1"/>
    </xf>
    <xf numFmtId="0" fontId="2" fillId="2" borderId="11" xfId="0" applyFont="1" applyFill="1" applyBorder="1" applyAlignment="1">
      <alignment horizontal="center" wrapText="1"/>
    </xf>
    <xf numFmtId="0" fontId="2" fillId="2" borderId="12" xfId="0" applyFont="1" applyFill="1" applyBorder="1" applyAlignment="1">
      <alignment horizontal="center" wrapText="1"/>
    </xf>
    <xf numFmtId="0" fontId="2" fillId="2" borderId="14" xfId="0" applyFont="1" applyFill="1" applyBorder="1" applyAlignment="1">
      <alignment horizontal="center" wrapText="1"/>
    </xf>
    <xf numFmtId="0" fontId="2" fillId="2" borderId="9" xfId="0" applyFont="1" applyFill="1" applyBorder="1" applyAlignment="1">
      <alignment horizontal="center" wrapText="1"/>
    </xf>
    <xf numFmtId="0" fontId="2" fillId="2" borderId="13" xfId="0" applyFont="1" applyFill="1" applyBorder="1" applyAlignment="1">
      <alignment horizontal="center" wrapText="1"/>
    </xf>
    <xf numFmtId="0" fontId="0" fillId="2" borderId="15" xfId="0" applyFill="1" applyBorder="1" applyAlignment="1">
      <alignment horizontal="center" wrapText="1"/>
    </xf>
  </cellXfs>
  <cellStyles count="6">
    <cellStyle name="Comma" xfId="1" builtinId="3"/>
    <cellStyle name="Hyperlink" xfId="2" builtinId="8"/>
    <cellStyle name="Normal" xfId="0" builtinId="0"/>
    <cellStyle name="Normal_Table13" xfId="5"/>
    <cellStyle name="Normal_Table14" xfId="3"/>
    <cellStyle name="Percent" xfId="4" builtinId="5"/>
  </cellStyles>
  <dxfs count="5">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SOURCES\CORPORATE\2010-11\Regional%20pack\Special%20Tribunals\Reports\Specials%20reports\Specials%20Report%20Temp%20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RESOURCES\CORPORATE\2010-11\Regional%20pack\Special%20Tribunals\MBPs\2011-12\2011-12\June%202011-12\Specials%20Report%20Jun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ESOURCES\CORPORATE\2010-11\Regional%20pack\Special%20Tribunals\MBPs\2011-12\2011-12\June%202011-12\June%20MH%20Summar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fz21013\102500701\workgroup\RESOURCES\EXCEL\STRATEGY\MON2004\Performance%20Info\SMT%20Info\Sep_04_DB\Dashboard_Sep.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RESOURCES\CORPORATE\2010-11\Regional%20pack\Special%20Tribunals\MBPs\2011-12\2011-12\Oct%202011-12\MH%20Performance%20Report%20Oc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ESOURCES\CORPORATE\2011-12\Quarterly%20and%20Annual%20reports%202011-12\2011-12\Q4%202011-12\Final%20tables\Rpd\Rpb\Forward%20Planning%20Packs\2000-2001\May%2000%202nd%20Board%20Pack.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RESOURCES\CORPORATE\2010-11\Regional%20pack\Special%20Tribunals\Statistics%20and%20Reports\Annual%20and%20Quarterly%20Reports\2011-12%20Q3\MH%20and%20Specials\Specials%20tables-q3%20report-2011-12%20MS%20v.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RESOURCES\CORPORATE\2011-12\Quarterly%20and%20Annual%20reports%202011-12\2011-12\Q4%202011-12\Final%20tables\TEMP\LCD05%20return%20v4%2030-11-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A"/>
      <sheetName val="TABLE B"/>
      <sheetName val="TABLE 1"/>
      <sheetName val="TABLE 2"/>
      <sheetName val="TABLE 3"/>
      <sheetName val="TABLE 4"/>
      <sheetName val="TABLE 5"/>
      <sheetName val="TABLE 6"/>
      <sheetName val="TABLE 7"/>
      <sheetName val="TABLE 8"/>
      <sheetName val="TABLE 9"/>
      <sheetName val="TABLE 10"/>
      <sheetName val="TABLE 11"/>
      <sheetName val="DATA"/>
      <sheetName val="YTD TIMES IA Q4"/>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row r="1">
          <cell r="D1">
            <v>27</v>
          </cell>
        </row>
        <row r="3">
          <cell r="B3" t="str">
            <v>RECEIPTS</v>
          </cell>
        </row>
        <row r="5">
          <cell r="B5" t="str">
            <v>DISPOSALS</v>
          </cell>
        </row>
        <row r="7">
          <cell r="B7" t="str">
            <v>AVERAGE RECEIPTS</v>
          </cell>
        </row>
        <row r="9">
          <cell r="B9" t="str">
            <v>AVERAGE DISPOSALS</v>
          </cell>
        </row>
        <row r="11">
          <cell r="B11" t="str">
            <v>RATIO OF DISPOSALS TO RECEIPTS</v>
          </cell>
        </row>
        <row r="13">
          <cell r="B13" t="str">
            <v>OUTSTANDING CASELOAD</v>
          </cell>
        </row>
        <row r="15">
          <cell r="B15" t="str">
            <v>% CHANGE IN CASELOAD</v>
          </cell>
        </row>
        <row r="17">
          <cell r="B17" t="str">
            <v>% OF APPEALS DISPOSED OF IN 20 WEEKS OF RECEIPT</v>
          </cell>
        </row>
        <row r="20">
          <cell r="B20" t="str">
            <v>% OF APPLICATIONS FOR LEAVE TO APPEAL TO BE DISPOSED WITHIN 10 WEEKS OF RECEIPT</v>
          </cell>
        </row>
        <row r="105">
          <cell r="D105">
            <v>27</v>
          </cell>
        </row>
        <row r="107">
          <cell r="B107" t="str">
            <v>RECEIPTS</v>
          </cell>
        </row>
        <row r="109">
          <cell r="B109" t="str">
            <v>DISPOSALS</v>
          </cell>
        </row>
        <row r="111">
          <cell r="B111" t="str">
            <v>AVERAGE RECEIPTS</v>
          </cell>
        </row>
        <row r="113">
          <cell r="B113" t="str">
            <v>AVERAGE DISPOSALS</v>
          </cell>
        </row>
        <row r="115">
          <cell r="B115" t="str">
            <v>RATIO OF DISPOSALS TO RECEIPTS</v>
          </cell>
        </row>
        <row r="117">
          <cell r="B117" t="str">
            <v>OUTSTANDING CASELOAD</v>
          </cell>
        </row>
        <row r="119">
          <cell r="B119" t="str">
            <v>% CHANGE IN CASELOAD</v>
          </cell>
        </row>
        <row r="121">
          <cell r="B121" t="str">
            <v>% OF CASES DISPOSED OF WITHIN 12 WORKING DAYS OF RECEIPT</v>
          </cell>
        </row>
        <row r="210">
          <cell r="B210" t="str">
            <v>RECEIPTS</v>
          </cell>
        </row>
        <row r="212">
          <cell r="B212" t="str">
            <v>DISPOSALS</v>
          </cell>
        </row>
        <row r="214">
          <cell r="B214" t="str">
            <v>AVERAGE RECEIPTS</v>
          </cell>
        </row>
        <row r="216">
          <cell r="B216" t="str">
            <v>AVERAGE DISPOSALS</v>
          </cell>
        </row>
        <row r="218">
          <cell r="B218" t="str">
            <v>RATIO OF DISPOSALS TO RECEIPTS</v>
          </cell>
        </row>
        <row r="220">
          <cell r="B220" t="str">
            <v>OUTSTANDING CASELOAD</v>
          </cell>
        </row>
        <row r="222">
          <cell r="B222" t="str">
            <v>% CHANGE IN CASELOAD</v>
          </cell>
        </row>
        <row r="224">
          <cell r="B224" t="str">
            <v>% OF CASES RESOLVED WITHIN 32 WEEKS OF RECEIPT</v>
          </cell>
        </row>
        <row r="316">
          <cell r="B316" t="str">
            <v>RECEIPTS</v>
          </cell>
        </row>
        <row r="318">
          <cell r="B318" t="str">
            <v>DISPOSALS</v>
          </cell>
        </row>
        <row r="320">
          <cell r="B320" t="str">
            <v>AVERAGE RECEIPTS</v>
          </cell>
        </row>
        <row r="322">
          <cell r="B322" t="str">
            <v>AVERAGE DISPOSALS</v>
          </cell>
        </row>
        <row r="324">
          <cell r="B324" t="str">
            <v>RATIO OF DISPOSALS TO RECEIPTS</v>
          </cell>
        </row>
        <row r="326">
          <cell r="B326" t="str">
            <v>OUTSTANDING CASELOAD</v>
          </cell>
        </row>
        <row r="328">
          <cell r="B328" t="str">
            <v>% CHANGE IN CASELOAD</v>
          </cell>
        </row>
        <row r="330">
          <cell r="B330" t="str">
            <v>% OF CASES DISPOSED OF IN 30 WEEKS OF RECEIPT</v>
          </cell>
        </row>
        <row r="422">
          <cell r="B422" t="str">
            <v>RECEIPTS</v>
          </cell>
        </row>
        <row r="424">
          <cell r="B424" t="str">
            <v>DISPOSALS</v>
          </cell>
        </row>
        <row r="426">
          <cell r="B426" t="str">
            <v>AVERAGE RECEIPTS</v>
          </cell>
        </row>
        <row r="428">
          <cell r="B428" t="str">
            <v>AVERAGE DISPOSALS</v>
          </cell>
        </row>
        <row r="430">
          <cell r="B430" t="str">
            <v>RATIO OF DISPOSALS TO RECEIPTS</v>
          </cell>
        </row>
        <row r="432">
          <cell r="B432" t="str">
            <v>OUTSTANDING CASELOAD</v>
          </cell>
        </row>
        <row r="434">
          <cell r="B434" t="str">
            <v>% CHANGE IN CASELOAD</v>
          </cell>
        </row>
        <row r="436">
          <cell r="B436" t="str">
            <v>% OF CASES DISPOSED OF WITHIN 20 WEEKS OF RECEIPT</v>
          </cell>
        </row>
        <row r="526">
          <cell r="B526" t="str">
            <v>RECEIPTS</v>
          </cell>
        </row>
        <row r="528">
          <cell r="B528" t="str">
            <v>DISPOSALS</v>
          </cell>
        </row>
        <row r="530">
          <cell r="B530" t="str">
            <v>AVERAGE RECEIPTS</v>
          </cell>
        </row>
        <row r="532">
          <cell r="B532" t="str">
            <v>AVERAGE DISPOSALS</v>
          </cell>
        </row>
        <row r="534">
          <cell r="B534" t="str">
            <v>RATIO OF DISPOSALS TO RECEIPTS</v>
          </cell>
        </row>
        <row r="536">
          <cell r="B536" t="str">
            <v>OUTSTANDING CASELOAD</v>
          </cell>
        </row>
        <row r="538">
          <cell r="B538" t="str">
            <v>% CHANGE IN CASELOAD</v>
          </cell>
        </row>
        <row r="540">
          <cell r="B540" t="str">
            <v>% OF CASES DISPOSED OF WITHIN 30 WEEKS OF RECEIPT</v>
          </cell>
        </row>
        <row r="632">
          <cell r="B632" t="str">
            <v>RECEIPTS</v>
          </cell>
        </row>
        <row r="634">
          <cell r="B634" t="str">
            <v>DISPOSALS</v>
          </cell>
        </row>
        <row r="636">
          <cell r="B636" t="str">
            <v>AVERAGE RECEIPTS</v>
          </cell>
        </row>
        <row r="638">
          <cell r="B638" t="str">
            <v>AVERAGE DISPOSALS</v>
          </cell>
        </row>
        <row r="640">
          <cell r="B640" t="str">
            <v>RATIO OF DISPOSALS TO RECEIPTS</v>
          </cell>
        </row>
        <row r="642">
          <cell r="B642" t="str">
            <v>OUTSTANDING CASELOAD</v>
          </cell>
        </row>
        <row r="644">
          <cell r="B644" t="str">
            <v>% CHANGE IN CASELOAD</v>
          </cell>
        </row>
        <row r="646">
          <cell r="B646" t="str">
            <v>% OF APPLICATIONS WHERE NOTIFICATION OF THE WRITTEN DECISION IS SENT TO THE APPLICANT WITHIN 22 WEEKS OF RECEIPT</v>
          </cell>
        </row>
        <row r="737">
          <cell r="B737" t="str">
            <v>RECEIPTS</v>
          </cell>
        </row>
        <row r="739">
          <cell r="B739" t="str">
            <v>DISPOSALS</v>
          </cell>
        </row>
        <row r="741">
          <cell r="B741" t="str">
            <v>AVERAGE RECEIPTS</v>
          </cell>
        </row>
        <row r="743">
          <cell r="B743" t="str">
            <v>AVERAGE DISPOSALS</v>
          </cell>
        </row>
        <row r="745">
          <cell r="B745" t="str">
            <v>RATIO OF DISPOSALS TO RECEIPTS</v>
          </cell>
        </row>
        <row r="747">
          <cell r="B747" t="str">
            <v>OUTSTANDING CASELOAD</v>
          </cell>
        </row>
        <row r="749">
          <cell r="B749" t="str">
            <v>% CHANGE IN CASELOAD</v>
          </cell>
        </row>
        <row r="751">
          <cell r="B751" t="str">
            <v>% STANDARD/COMPLEX CASES DISPOSED OF WITHIN 70 WEEKS</v>
          </cell>
        </row>
        <row r="753">
          <cell r="B753" t="str">
            <v>% PAPER CASES DISPOSED OF WITHIN 20 WEEKS</v>
          </cell>
        </row>
        <row r="755">
          <cell r="B755" t="str">
            <v>% BASIC CASES DISPOSED OF WITHIN 20 WEEKS</v>
          </cell>
        </row>
        <row r="887">
          <cell r="B887" t="str">
            <v>RECEIPTS</v>
          </cell>
        </row>
        <row r="889">
          <cell r="B889" t="str">
            <v>DISPOSALS</v>
          </cell>
        </row>
        <row r="891">
          <cell r="B891" t="str">
            <v>AVERAGE RECEIPTS</v>
          </cell>
        </row>
        <row r="893">
          <cell r="B893" t="str">
            <v>AVERAGE DISPOSALS</v>
          </cell>
        </row>
        <row r="895">
          <cell r="B895" t="str">
            <v>RATIO OF DISPOSALS TO RECEIPTS</v>
          </cell>
        </row>
        <row r="897">
          <cell r="B897" t="str">
            <v>OUTSTANDING CASELOAD</v>
          </cell>
        </row>
        <row r="899">
          <cell r="B899" t="str">
            <v>% CHANGE IN CASELOAD</v>
          </cell>
        </row>
        <row r="901">
          <cell r="B901" t="str">
            <v>INTERNAL TIMELINESS MEASURE</v>
          </cell>
        </row>
        <row r="1119">
          <cell r="C1119">
            <v>39904</v>
          </cell>
          <cell r="D1119">
            <v>39934</v>
          </cell>
          <cell r="E1119">
            <v>39965</v>
          </cell>
          <cell r="F1119">
            <v>39995</v>
          </cell>
          <cell r="G1119">
            <v>40026</v>
          </cell>
          <cell r="H1119">
            <v>40057</v>
          </cell>
          <cell r="I1119">
            <v>40087</v>
          </cell>
          <cell r="J1119">
            <v>40118</v>
          </cell>
          <cell r="K1119">
            <v>40148</v>
          </cell>
          <cell r="L1119">
            <v>40179</v>
          </cell>
          <cell r="M1119">
            <v>40210</v>
          </cell>
          <cell r="N1119">
            <v>40238</v>
          </cell>
          <cell r="O1119">
            <v>40269</v>
          </cell>
          <cell r="P1119">
            <v>40299</v>
          </cell>
          <cell r="Q1119">
            <v>40330</v>
          </cell>
          <cell r="R1119">
            <v>40360</v>
          </cell>
          <cell r="S1119">
            <v>40391</v>
          </cell>
          <cell r="T1119">
            <v>40422</v>
          </cell>
          <cell r="U1119">
            <v>40452</v>
          </cell>
          <cell r="V1119">
            <v>40483</v>
          </cell>
          <cell r="W1119">
            <v>40513</v>
          </cell>
          <cell r="X1119">
            <v>40544</v>
          </cell>
          <cell r="Y1119">
            <v>40575</v>
          </cell>
          <cell r="Z1119">
            <v>40603</v>
          </cell>
          <cell r="AA1119">
            <v>40634</v>
          </cell>
          <cell r="AB1119">
            <v>40664</v>
          </cell>
          <cell r="AC1119">
            <v>40695</v>
          </cell>
          <cell r="AD1119">
            <v>40725</v>
          </cell>
          <cell r="AE1119">
            <v>40756</v>
          </cell>
          <cell r="AF1119">
            <v>40787</v>
          </cell>
          <cell r="AG1119">
            <v>40817</v>
          </cell>
          <cell r="AH1119">
            <v>40848</v>
          </cell>
          <cell r="AI1119">
            <v>40878</v>
          </cell>
          <cell r="AJ1119">
            <v>40909</v>
          </cell>
          <cell r="AK1119">
            <v>40940</v>
          </cell>
          <cell r="AL1119">
            <v>40969</v>
          </cell>
        </row>
        <row r="1120">
          <cell r="C1120">
            <v>1</v>
          </cell>
          <cell r="D1120">
            <v>2</v>
          </cell>
          <cell r="E1120">
            <v>3</v>
          </cell>
          <cell r="F1120">
            <v>4</v>
          </cell>
          <cell r="G1120">
            <v>5</v>
          </cell>
          <cell r="H1120">
            <v>6</v>
          </cell>
          <cell r="I1120">
            <v>7</v>
          </cell>
          <cell r="J1120">
            <v>8</v>
          </cell>
          <cell r="K1120">
            <v>9</v>
          </cell>
          <cell r="L1120">
            <v>10</v>
          </cell>
          <cell r="M1120">
            <v>11</v>
          </cell>
          <cell r="N1120">
            <v>12</v>
          </cell>
          <cell r="O1120">
            <v>13</v>
          </cell>
          <cell r="P1120">
            <v>14</v>
          </cell>
          <cell r="Q1120">
            <v>15</v>
          </cell>
          <cell r="R1120">
            <v>16</v>
          </cell>
          <cell r="S1120">
            <v>17</v>
          </cell>
          <cell r="T1120">
            <v>18</v>
          </cell>
          <cell r="U1120">
            <v>19</v>
          </cell>
          <cell r="V1120">
            <v>20</v>
          </cell>
          <cell r="W1120">
            <v>21</v>
          </cell>
          <cell r="X1120">
            <v>22</v>
          </cell>
          <cell r="Y1120">
            <v>23</v>
          </cell>
          <cell r="Z1120">
            <v>24</v>
          </cell>
          <cell r="AA1120">
            <v>25</v>
          </cell>
          <cell r="AB1120">
            <v>26</v>
          </cell>
          <cell r="AC1120">
            <v>27</v>
          </cell>
          <cell r="AD1120">
            <v>28</v>
          </cell>
          <cell r="AE1120">
            <v>29</v>
          </cell>
          <cell r="AF1120">
            <v>30</v>
          </cell>
          <cell r="AG1120">
            <v>31</v>
          </cell>
          <cell r="AH1120">
            <v>32</v>
          </cell>
          <cell r="AI1120">
            <v>33</v>
          </cell>
          <cell r="AJ1120">
            <v>34</v>
          </cell>
          <cell r="AK1120">
            <v>35</v>
          </cell>
          <cell r="AL1120">
            <v>36</v>
          </cell>
        </row>
      </sheetData>
      <sheetData sheetId="13" refreshError="1"/>
      <sheetData sheetId="14"/>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A"/>
      <sheetName val="TABLE B"/>
      <sheetName val="TABLE 1"/>
      <sheetName val="TABLE 2"/>
      <sheetName val="TABLE 3"/>
      <sheetName val="TABLE 4"/>
      <sheetName val="TABLE 5"/>
      <sheetName val="TABLE 6"/>
      <sheetName val="TABLE 7"/>
      <sheetName val="TABLE 8"/>
      <sheetName val="TABLE 9"/>
      <sheetName val="TABLE 10"/>
      <sheetName val="TABLE 11"/>
      <sheetName val="DATA"/>
    </sheetNames>
    <sheetDataSet>
      <sheetData sheetId="0" refreshError="1"/>
      <sheetData sheetId="1" refreshError="1"/>
      <sheetData sheetId="2" refreshError="1"/>
      <sheetData sheetId="3" refreshError="1"/>
      <sheetData sheetId="4" refreshError="1">
        <row r="155">
          <cell r="N155" t="str">
            <v>Adjudicator to HM Land Registry</v>
          </cell>
          <cell r="O155" t="str">
            <v>The percentage of cases disposed of within 70 weeks of receipt</v>
          </cell>
        </row>
        <row r="156">
          <cell r="N156" t="str">
            <v>Administrative Appeals Chamber of the Upper Tribunal</v>
          </cell>
          <cell r="O156" t="str">
            <v>The percentage of appeals disposed of within 20 weeks of receipt</v>
          </cell>
        </row>
        <row r="157">
          <cell r="N157" t="str">
            <v>Administrative Appeals Chamber of the Upper Tribunal(2)</v>
          </cell>
          <cell r="O157" t="str">
            <v>The percentage of applications for Leave to Appeal to be disposed within 10 weeks of receipt</v>
          </cell>
        </row>
        <row r="158">
          <cell r="N158" t="str">
            <v>Asylum Support</v>
          </cell>
          <cell r="O158" t="str">
            <v>The percentage of cases to be determined within 12 working days of receipt</v>
          </cell>
        </row>
        <row r="159">
          <cell r="N159" t="str">
            <v>Care Standards</v>
          </cell>
          <cell r="O159" t="str">
            <v>The percentage of cases to be determined within 40 weeks of receipt</v>
          </cell>
        </row>
        <row r="160">
          <cell r="N160" t="str">
            <v>Charities</v>
          </cell>
          <cell r="O160" t="str">
            <v>The percentage of cases disposed of within 30 weeks of receipt</v>
          </cell>
        </row>
        <row r="161">
          <cell r="N161" t="str">
            <v>Claims Management</v>
          </cell>
          <cell r="O161" t="str">
            <v>The percentage of cases to be disposed of within 50 weeks of receipt</v>
          </cell>
        </row>
        <row r="162">
          <cell r="N162" t="str">
            <v>Consumer Credit</v>
          </cell>
          <cell r="O162" t="str">
            <v>The percentage of cases to be disposed of within 25 weeks of receipt</v>
          </cell>
        </row>
        <row r="163">
          <cell r="N163" t="str">
            <v>Criminal Injuries Compensation</v>
          </cell>
          <cell r="O163" t="str">
            <v>The percentage of cases disposed of within 6 months of receipt</v>
          </cell>
        </row>
        <row r="164">
          <cell r="N164" t="str">
            <v>Environmental Tribunal</v>
          </cell>
          <cell r="O164" t="str">
            <v>The percentage of cases disposed of within 30 weeks</v>
          </cell>
        </row>
        <row r="165">
          <cell r="N165" t="str">
            <v>Estate Agents Appeals Panel</v>
          </cell>
          <cell r="O165" t="str">
            <v>The percentage of cases disposed of within 27 weeks of receipt</v>
          </cell>
        </row>
        <row r="166">
          <cell r="N166" t="str">
            <v>Financial Services and Markets</v>
          </cell>
          <cell r="O166" t="str">
            <v>The percentage of cases disposed of within 50 weeks of receipt</v>
          </cell>
        </row>
        <row r="167">
          <cell r="N167" t="str">
            <v>Gambling</v>
          </cell>
          <cell r="O167" t="str">
            <v>The percentage of cases disposed of within 30 weeks of receipt</v>
          </cell>
        </row>
        <row r="168">
          <cell r="N168" t="str">
            <v>Gender Recognition</v>
          </cell>
          <cell r="O168" t="str">
            <v>The percentage of cases disposed of within 20 weeks of receipt</v>
          </cell>
        </row>
        <row r="169">
          <cell r="N169" t="str">
            <v>First Tier Immigration</v>
          </cell>
          <cell r="O169" t="str">
            <v>The percentage of cases disposed of within 30 weeks of receipt</v>
          </cell>
        </row>
        <row r="170">
          <cell r="N170" t="str">
            <v>Information Rights</v>
          </cell>
          <cell r="O170" t="str">
            <v>The percentage of cases disposed of within 30 weeks of receipt</v>
          </cell>
        </row>
        <row r="171">
          <cell r="N171" t="str">
            <v>Lands</v>
          </cell>
          <cell r="O171" t="str">
            <v>The percentage of cases disposed of in 24 weeks of registration</v>
          </cell>
        </row>
        <row r="172">
          <cell r="N172" t="str">
            <v>Lands(2)</v>
          </cell>
          <cell r="O172" t="str">
            <v>The percentage of cases disposed of in 70 weeks of registration</v>
          </cell>
        </row>
        <row r="173">
          <cell r="N173" t="str">
            <v>Local Government Standards in England</v>
          </cell>
          <cell r="O173" t="str">
            <v xml:space="preserve"> The percentage of appeals to be held and determined within 16 weeks of receipt </v>
          </cell>
        </row>
        <row r="174">
          <cell r="N174" t="str">
            <v>Pensions Regulator</v>
          </cell>
          <cell r="O174" t="str">
            <v>The percentage of cases disposed of within 50 weeks of receipt</v>
          </cell>
        </row>
        <row r="175">
          <cell r="N175" t="str">
            <v>Primary Health Lists</v>
          </cell>
          <cell r="O175" t="str">
            <v xml:space="preserve"> The percentage of cases where the decision was issued within 16 weeks of receipt of reference</v>
          </cell>
        </row>
        <row r="176">
          <cell r="N176" t="str">
            <v>Reserve Forces</v>
          </cell>
          <cell r="O176" t="str">
            <v>The percentage of determinations (from hearing to judgement) issued within 4 weeks</v>
          </cell>
        </row>
        <row r="177">
          <cell r="N177" t="str">
            <v>Reserve Forces(2)</v>
          </cell>
          <cell r="O177" t="str">
            <v>The percentage of claims served (accepted) within 5 days</v>
          </cell>
        </row>
        <row r="178">
          <cell r="N178" t="str">
            <v>Special Educational Needs</v>
          </cell>
          <cell r="O178" t="str">
            <v>The percentage of cases disposed of within 22 weeks of receipt</v>
          </cell>
        </row>
        <row r="179">
          <cell r="N179" t="str">
            <v>Tax (First Tier)</v>
          </cell>
          <cell r="O179" t="str">
            <v>The percentage of standard/complex cases disposed of within 70 weeks of receipt</v>
          </cell>
        </row>
        <row r="180">
          <cell r="N180" t="str">
            <v>Tax (First Tier)(2)</v>
          </cell>
          <cell r="O180" t="str">
            <v>The percentage of paper cases disposed of in 20 weeks</v>
          </cell>
        </row>
        <row r="181">
          <cell r="N181" t="str">
            <v>Tax (First Tier)(3)</v>
          </cell>
          <cell r="O181" t="str">
            <v>The percentage of basic cases disposed of in 20 weeks</v>
          </cell>
        </row>
        <row r="182">
          <cell r="N182" t="str">
            <v>Tax and Chancery (Upper Tribunal)</v>
          </cell>
          <cell r="O182" t="str">
            <v>The percentage of appeals disposed of within 50 weeks</v>
          </cell>
        </row>
        <row r="183">
          <cell r="N183" t="str">
            <v>Transport</v>
          </cell>
          <cell r="O183" t="str">
            <v>The percentage of cases disposed of within 16 weeks of receipt</v>
          </cell>
        </row>
        <row r="184">
          <cell r="N184" t="str">
            <v>War Pensions and Armed Forces Compensation</v>
          </cell>
          <cell r="O184" t="str">
            <v>The percentage of cases disposed of within 20 weeks of receipt</v>
          </cell>
        </row>
        <row r="189">
          <cell r="N189" t="str">
            <v>Adjudicator to HM Land Registry</v>
          </cell>
          <cell r="O189">
            <v>1625</v>
          </cell>
        </row>
        <row r="190">
          <cell r="N190" t="str">
            <v>Administrative Appeals Chamber of the Upper Tribunal</v>
          </cell>
          <cell r="O190">
            <v>1529</v>
          </cell>
        </row>
        <row r="191">
          <cell r="N191" t="str">
            <v>Administrative Appeals Chamber of the Upper Tribunal(2)</v>
          </cell>
          <cell r="O191">
            <v>2834</v>
          </cell>
        </row>
        <row r="192">
          <cell r="N192" t="str">
            <v>Asylum Support</v>
          </cell>
          <cell r="O192">
            <v>4236</v>
          </cell>
        </row>
        <row r="193">
          <cell r="N193" t="str">
            <v>Care Standards</v>
          </cell>
          <cell r="O193">
            <v>142</v>
          </cell>
        </row>
        <row r="194">
          <cell r="N194" t="str">
            <v>Charities</v>
          </cell>
          <cell r="O194">
            <v>8</v>
          </cell>
        </row>
        <row r="195">
          <cell r="N195" t="str">
            <v>Claims Management</v>
          </cell>
          <cell r="O195">
            <v>3</v>
          </cell>
        </row>
        <row r="196">
          <cell r="N196" t="str">
            <v>Consumer Credit</v>
          </cell>
          <cell r="O196">
            <v>9</v>
          </cell>
        </row>
        <row r="197">
          <cell r="N197" t="str">
            <v>Criminal Injuries Compensation</v>
          </cell>
          <cell r="O197">
            <v>3571</v>
          </cell>
        </row>
        <row r="198">
          <cell r="N198" t="str">
            <v>Environmental Tribunal</v>
          </cell>
          <cell r="O198">
            <v>0</v>
          </cell>
        </row>
        <row r="199">
          <cell r="N199" t="str">
            <v>Estate Agents Appeals Panel</v>
          </cell>
          <cell r="O199">
            <v>3</v>
          </cell>
        </row>
        <row r="200">
          <cell r="N200" t="str">
            <v>Financial Services and Markets</v>
          </cell>
          <cell r="O200">
            <v>23</v>
          </cell>
        </row>
        <row r="201">
          <cell r="N201" t="str">
            <v>Gambling</v>
          </cell>
          <cell r="O201">
            <v>3</v>
          </cell>
        </row>
        <row r="202">
          <cell r="N202" t="str">
            <v>Gender Recognition</v>
          </cell>
          <cell r="O202">
            <v>316</v>
          </cell>
        </row>
        <row r="203">
          <cell r="N203" t="str">
            <v>First Tier Immigration</v>
          </cell>
          <cell r="O203">
            <v>7</v>
          </cell>
        </row>
        <row r="204">
          <cell r="N204" t="str">
            <v>Information Rights</v>
          </cell>
          <cell r="O204">
            <v>195</v>
          </cell>
        </row>
        <row r="205">
          <cell r="N205" t="str">
            <v>Lands</v>
          </cell>
          <cell r="O205">
            <v>220</v>
          </cell>
        </row>
        <row r="206">
          <cell r="N206" t="str">
            <v>Lands(2)</v>
          </cell>
          <cell r="O206">
            <v>1539</v>
          </cell>
        </row>
        <row r="207">
          <cell r="N207" t="str">
            <v>Local Government Standards in England</v>
          </cell>
          <cell r="O207">
            <v>57</v>
          </cell>
        </row>
        <row r="208">
          <cell r="N208" t="str">
            <v>Pensions Regulator</v>
          </cell>
          <cell r="O208">
            <v>1</v>
          </cell>
        </row>
        <row r="209">
          <cell r="N209" t="str">
            <v>Primary Health Lists</v>
          </cell>
          <cell r="O209">
            <v>109</v>
          </cell>
        </row>
        <row r="210">
          <cell r="N210" t="str">
            <v>Reserve Forces</v>
          </cell>
        </row>
        <row r="211">
          <cell r="N211" t="str">
            <v>Reserve Forces(2)</v>
          </cell>
          <cell r="O211">
            <v>11</v>
          </cell>
        </row>
        <row r="212">
          <cell r="N212" t="str">
            <v>Special Educational Needs</v>
          </cell>
          <cell r="O212">
            <v>2948</v>
          </cell>
        </row>
        <row r="213">
          <cell r="N213" t="str">
            <v>Tax (First Tier)</v>
          </cell>
          <cell r="O213">
            <v>3468</v>
          </cell>
        </row>
        <row r="214">
          <cell r="N214" t="str">
            <v>Tax (First Tier)(2)</v>
          </cell>
          <cell r="O214">
            <v>786</v>
          </cell>
        </row>
        <row r="215">
          <cell r="N215" t="str">
            <v>Tax (First Tier)(3)</v>
          </cell>
          <cell r="O215">
            <v>1833</v>
          </cell>
        </row>
        <row r="216">
          <cell r="N216" t="str">
            <v>Tax and Chancery (Upper Tribunal)</v>
          </cell>
          <cell r="O216">
            <v>56</v>
          </cell>
        </row>
        <row r="217">
          <cell r="N217" t="str">
            <v>Transport</v>
          </cell>
          <cell r="O217">
            <v>543</v>
          </cell>
        </row>
        <row r="218">
          <cell r="N218" t="str">
            <v>War Pensions and Armed Forces Compensation</v>
          </cell>
          <cell r="O218">
            <v>2196</v>
          </cell>
        </row>
        <row r="222">
          <cell r="N222" t="str">
            <v>Adjudicator to HM Land Registry</v>
          </cell>
          <cell r="O222">
            <v>0.75</v>
          </cell>
        </row>
        <row r="223">
          <cell r="N223" t="str">
            <v>Administrative Appeals Chamber of the Upper Tribunal</v>
          </cell>
          <cell r="O223">
            <v>0.75</v>
          </cell>
        </row>
        <row r="224">
          <cell r="N224" t="str">
            <v>Administrative Appeals Chamber of the Upper Tribunal(2)</v>
          </cell>
          <cell r="O224">
            <v>0.75</v>
          </cell>
        </row>
        <row r="225">
          <cell r="N225" t="str">
            <v>Asylum Support</v>
          </cell>
          <cell r="O225">
            <v>1</v>
          </cell>
        </row>
        <row r="226">
          <cell r="N226" t="str">
            <v>Care Standards</v>
          </cell>
          <cell r="O226">
            <v>0.75</v>
          </cell>
        </row>
        <row r="227">
          <cell r="N227" t="str">
            <v>Charities</v>
          </cell>
          <cell r="O227">
            <v>0.75</v>
          </cell>
        </row>
        <row r="228">
          <cell r="N228" t="str">
            <v>Claims Management</v>
          </cell>
          <cell r="O228">
            <v>0.75</v>
          </cell>
        </row>
        <row r="229">
          <cell r="N229" t="str">
            <v>Consumer Credit</v>
          </cell>
          <cell r="O229">
            <v>0.75</v>
          </cell>
        </row>
        <row r="230">
          <cell r="N230" t="str">
            <v>Criminal Injuries Compensation</v>
          </cell>
          <cell r="O230">
            <v>0.75</v>
          </cell>
        </row>
        <row r="231">
          <cell r="N231" t="str">
            <v>Environmental Tribunal</v>
          </cell>
          <cell r="O231">
            <v>0.75</v>
          </cell>
        </row>
        <row r="232">
          <cell r="N232" t="str">
            <v>Estate Agents Appeals Panel</v>
          </cell>
          <cell r="O232">
            <v>0.75</v>
          </cell>
        </row>
        <row r="233">
          <cell r="N233" t="str">
            <v>Financial Services and Markets</v>
          </cell>
          <cell r="O233">
            <v>0.75</v>
          </cell>
        </row>
        <row r="234">
          <cell r="N234" t="str">
            <v>Gambling</v>
          </cell>
          <cell r="O234">
            <v>0.75</v>
          </cell>
        </row>
        <row r="235">
          <cell r="N235" t="str">
            <v>Gender Recognition</v>
          </cell>
          <cell r="O235">
            <v>0.75</v>
          </cell>
        </row>
        <row r="236">
          <cell r="N236" t="str">
            <v>First Tier Immigration</v>
          </cell>
          <cell r="O236">
            <v>0.75</v>
          </cell>
        </row>
        <row r="237">
          <cell r="N237" t="str">
            <v>Information Rights</v>
          </cell>
          <cell r="O237">
            <v>0.75</v>
          </cell>
        </row>
        <row r="238">
          <cell r="N238" t="str">
            <v>Lands</v>
          </cell>
          <cell r="O238">
            <v>0.75</v>
          </cell>
        </row>
        <row r="239">
          <cell r="N239" t="str">
            <v>Lands(2)</v>
          </cell>
          <cell r="O239">
            <v>0.75</v>
          </cell>
        </row>
        <row r="240">
          <cell r="N240" t="str">
            <v>Local Government Standards in England</v>
          </cell>
          <cell r="O240">
            <v>0.95</v>
          </cell>
        </row>
        <row r="241">
          <cell r="N241" t="str">
            <v>Pensions Regulator</v>
          </cell>
          <cell r="O241">
            <v>0.75</v>
          </cell>
        </row>
        <row r="242">
          <cell r="N242" t="str">
            <v>Primary Health Lists</v>
          </cell>
          <cell r="O242">
            <v>0.95</v>
          </cell>
        </row>
        <row r="243">
          <cell r="N243" t="str">
            <v>Reserve Forces</v>
          </cell>
          <cell r="O243">
            <v>0.85</v>
          </cell>
        </row>
        <row r="244">
          <cell r="N244" t="str">
            <v>Reserve Forces(2)</v>
          </cell>
          <cell r="O244">
            <v>1</v>
          </cell>
        </row>
        <row r="245">
          <cell r="N245" t="str">
            <v>Special Educational Needs</v>
          </cell>
          <cell r="O245">
            <v>0.75</v>
          </cell>
        </row>
        <row r="246">
          <cell r="N246" t="str">
            <v>Tax (First Tier)</v>
          </cell>
          <cell r="O246">
            <v>0.75</v>
          </cell>
        </row>
        <row r="247">
          <cell r="N247" t="str">
            <v>Tax (First Tier)(2)</v>
          </cell>
          <cell r="O247">
            <v>0.75</v>
          </cell>
        </row>
        <row r="248">
          <cell r="N248" t="str">
            <v>Tax (First Tier)(3)</v>
          </cell>
          <cell r="O248">
            <v>0.75</v>
          </cell>
        </row>
        <row r="249">
          <cell r="N249" t="str">
            <v>Tax and Chancery (Upper Tribunal)</v>
          </cell>
          <cell r="O249">
            <v>0.75</v>
          </cell>
        </row>
        <row r="250">
          <cell r="N250" t="str">
            <v>Transport</v>
          </cell>
          <cell r="O250">
            <v>0.75</v>
          </cell>
        </row>
        <row r="251">
          <cell r="N251" t="str">
            <v>War Pensions and Armed Forces Compensation</v>
          </cell>
          <cell r="O251">
            <v>0.75</v>
          </cell>
        </row>
        <row r="255">
          <cell r="N255" t="str">
            <v>Adjudicator to HM Land Registry</v>
          </cell>
          <cell r="O255">
            <v>0.68553846153846154</v>
          </cell>
        </row>
        <row r="256">
          <cell r="N256" t="str">
            <v>Administrative Appeals Chamber of the Upper Tribunal</v>
          </cell>
          <cell r="O256">
            <v>0.52975801177240023</v>
          </cell>
        </row>
        <row r="257">
          <cell r="N257" t="str">
            <v>Administrative Appeals Chamber of the Upper Tribunal(2)</v>
          </cell>
          <cell r="O257">
            <v>0.56704304869442479</v>
          </cell>
        </row>
        <row r="258">
          <cell r="N258" t="str">
            <v>Asylum Support</v>
          </cell>
          <cell r="O258">
            <v>0.25519357884796978</v>
          </cell>
        </row>
        <row r="259">
          <cell r="N259" t="str">
            <v>Care Standards</v>
          </cell>
          <cell r="O259">
            <v>0.8098591549295775</v>
          </cell>
        </row>
        <row r="260">
          <cell r="N260" t="str">
            <v>Charities</v>
          </cell>
          <cell r="O260">
            <v>1</v>
          </cell>
        </row>
        <row r="261">
          <cell r="N261" t="str">
            <v>Claims Management</v>
          </cell>
          <cell r="O261">
            <v>0.33333333333333326</v>
          </cell>
        </row>
        <row r="262">
          <cell r="N262" t="str">
            <v>Consumer Credit</v>
          </cell>
          <cell r="O262">
            <v>0.33333333333333326</v>
          </cell>
        </row>
        <row r="263">
          <cell r="N263" t="str">
            <v>Criminal Injuries Compensation</v>
          </cell>
          <cell r="O263">
            <v>0.633281581917569</v>
          </cell>
        </row>
        <row r="264">
          <cell r="N264" t="str">
            <v>Environmental Tribunal</v>
          </cell>
          <cell r="O264" t="str">
            <v>~</v>
          </cell>
        </row>
        <row r="265">
          <cell r="N265" t="str">
            <v>Estate Agents Appeals Panel</v>
          </cell>
          <cell r="O265">
            <v>0</v>
          </cell>
        </row>
        <row r="266">
          <cell r="N266" t="str">
            <v>Financial Services and Markets</v>
          </cell>
          <cell r="O266">
            <v>0.60869565217391308</v>
          </cell>
        </row>
        <row r="267">
          <cell r="N267" t="str">
            <v>Gambling</v>
          </cell>
          <cell r="O267">
            <v>0.66666666666666652</v>
          </cell>
        </row>
        <row r="268">
          <cell r="N268" t="str">
            <v>Gender Recognition</v>
          </cell>
          <cell r="O268">
            <v>0.75632911392405067</v>
          </cell>
        </row>
        <row r="269">
          <cell r="N269" t="str">
            <v>First Tier Immigration</v>
          </cell>
          <cell r="O269">
            <v>1</v>
          </cell>
        </row>
        <row r="270">
          <cell r="N270" t="str">
            <v>Information Rights</v>
          </cell>
          <cell r="O270">
            <v>0.7384615384615385</v>
          </cell>
        </row>
        <row r="271">
          <cell r="N271" t="str">
            <v>Lands</v>
          </cell>
          <cell r="O271">
            <v>0.90454545454545454</v>
          </cell>
        </row>
        <row r="272">
          <cell r="N272" t="str">
            <v>Lands(2)</v>
          </cell>
          <cell r="O272">
            <v>0.40870695256660172</v>
          </cell>
        </row>
        <row r="273">
          <cell r="N273" t="str">
            <v>Local Government Standards in England</v>
          </cell>
          <cell r="O273">
            <v>0.77142857142857157</v>
          </cell>
        </row>
        <row r="274">
          <cell r="N274" t="str">
            <v>Pensions Regulator</v>
          </cell>
          <cell r="O274">
            <v>1</v>
          </cell>
        </row>
        <row r="275">
          <cell r="N275" t="str">
            <v>Primary Health Lists</v>
          </cell>
          <cell r="O275">
            <v>0.74311926605504586</v>
          </cell>
        </row>
        <row r="276">
          <cell r="N276" t="str">
            <v>Reserve Forces</v>
          </cell>
          <cell r="O276">
            <v>1</v>
          </cell>
        </row>
        <row r="277">
          <cell r="N277" t="str">
            <v>Reserve Forces(2)</v>
          </cell>
          <cell r="O277">
            <v>1</v>
          </cell>
        </row>
        <row r="278">
          <cell r="N278" t="str">
            <v>Special Educational Needs</v>
          </cell>
          <cell r="O278">
            <v>0.83514246947082771</v>
          </cell>
        </row>
        <row r="279">
          <cell r="N279" t="str">
            <v>Tax (First Tier)</v>
          </cell>
          <cell r="O279">
            <v>0.57999999999999996</v>
          </cell>
        </row>
        <row r="280">
          <cell r="N280" t="str">
            <v>Tax (First Tier)(2)</v>
          </cell>
          <cell r="O280">
            <v>0.72519083969465636</v>
          </cell>
        </row>
        <row r="281">
          <cell r="N281" t="str">
            <v>Tax (First Tier)(3)</v>
          </cell>
          <cell r="O281">
            <v>0.74127906976744184</v>
          </cell>
        </row>
        <row r="282">
          <cell r="N282" t="str">
            <v>Tax and Chancery (Upper Tribunal)</v>
          </cell>
          <cell r="O282">
            <v>0.7678571428571429</v>
          </cell>
        </row>
        <row r="283">
          <cell r="N283" t="str">
            <v>Transport</v>
          </cell>
          <cell r="O283">
            <v>0.88029465930018413</v>
          </cell>
        </row>
        <row r="284">
          <cell r="N284" t="str">
            <v>War Pensions and Armed Forces Compensation</v>
          </cell>
          <cell r="O284">
            <v>0.53187613843351544</v>
          </cell>
        </row>
        <row r="287">
          <cell r="N287" t="str">
            <v>Adjudicator to HM Land Registry</v>
          </cell>
          <cell r="O287">
            <v>1251</v>
          </cell>
        </row>
        <row r="288">
          <cell r="N288" t="str">
            <v>Administrative Appeals Chamber of the Upper Tribunal</v>
          </cell>
          <cell r="O288">
            <v>4111</v>
          </cell>
        </row>
        <row r="289">
          <cell r="N289" t="str">
            <v>Asylum Support</v>
          </cell>
          <cell r="O289">
            <v>4054</v>
          </cell>
        </row>
        <row r="290">
          <cell r="N290" t="str">
            <v>Care Standards</v>
          </cell>
          <cell r="O290">
            <v>133</v>
          </cell>
        </row>
        <row r="291">
          <cell r="N291" t="str">
            <v>Charities</v>
          </cell>
          <cell r="O291">
            <v>12</v>
          </cell>
        </row>
        <row r="292">
          <cell r="N292" t="str">
            <v>Claims Management</v>
          </cell>
          <cell r="O292">
            <v>5</v>
          </cell>
        </row>
        <row r="293">
          <cell r="N293" t="str">
            <v>Consumer Credit</v>
          </cell>
          <cell r="O293">
            <v>8</v>
          </cell>
        </row>
        <row r="294">
          <cell r="N294" t="str">
            <v>Criminal Injuries Compensation</v>
          </cell>
          <cell r="O294">
            <v>2707</v>
          </cell>
        </row>
        <row r="295">
          <cell r="N295" t="str">
            <v>Environmental Tribunal</v>
          </cell>
          <cell r="O295">
            <v>0</v>
          </cell>
        </row>
        <row r="296">
          <cell r="N296" t="str">
            <v>Estate Agents Appeals Panel</v>
          </cell>
          <cell r="O296">
            <v>0</v>
          </cell>
        </row>
        <row r="297">
          <cell r="N297" t="str">
            <v>Financial Services and Markets</v>
          </cell>
          <cell r="O297">
            <v>705</v>
          </cell>
        </row>
        <row r="298">
          <cell r="N298" t="str">
            <v>Gambling</v>
          </cell>
          <cell r="O298">
            <v>4</v>
          </cell>
        </row>
        <row r="299">
          <cell r="N299" t="str">
            <v>Gender Recognition</v>
          </cell>
          <cell r="O299">
            <v>303</v>
          </cell>
        </row>
        <row r="300">
          <cell r="N300" t="str">
            <v>First Tier Immigration</v>
          </cell>
          <cell r="O300">
            <v>10</v>
          </cell>
        </row>
        <row r="301">
          <cell r="N301" t="str">
            <v>Information Rights</v>
          </cell>
          <cell r="O301">
            <v>220</v>
          </cell>
        </row>
        <row r="302">
          <cell r="N302" t="str">
            <v>Lands</v>
          </cell>
          <cell r="O302">
            <v>747</v>
          </cell>
        </row>
        <row r="303">
          <cell r="N303" t="str">
            <v>Local Government Standards in England</v>
          </cell>
          <cell r="O303">
            <v>49</v>
          </cell>
        </row>
        <row r="304">
          <cell r="N304" t="str">
            <v>Pensions Regulator</v>
          </cell>
          <cell r="O304">
            <v>8</v>
          </cell>
        </row>
        <row r="305">
          <cell r="N305" t="str">
            <v>Primary Health Lists</v>
          </cell>
          <cell r="O305">
            <v>125</v>
          </cell>
        </row>
        <row r="306">
          <cell r="N306" t="str">
            <v>Reserve Forces</v>
          </cell>
          <cell r="O306">
            <v>9</v>
          </cell>
        </row>
        <row r="307">
          <cell r="N307" t="str">
            <v>Special Educational Needs</v>
          </cell>
          <cell r="O307">
            <v>3384</v>
          </cell>
        </row>
        <row r="308">
          <cell r="N308" t="str">
            <v>Tax (First Tier)</v>
          </cell>
          <cell r="O308">
            <v>8946</v>
          </cell>
        </row>
        <row r="309">
          <cell r="N309" t="str">
            <v>Tax and Chancery (Upper Tribunal)</v>
          </cell>
          <cell r="O309">
            <v>114</v>
          </cell>
        </row>
        <row r="310">
          <cell r="N310" t="str">
            <v>Transport</v>
          </cell>
          <cell r="O310">
            <v>524</v>
          </cell>
        </row>
        <row r="311">
          <cell r="N311" t="str">
            <v>War Pensions and Armed Forces Compensation</v>
          </cell>
          <cell r="O311">
            <v>2220</v>
          </cell>
        </row>
        <row r="314">
          <cell r="N314" t="str">
            <v>Adjudicator to HM Land Registry</v>
          </cell>
          <cell r="O314">
            <v>1196</v>
          </cell>
        </row>
        <row r="315">
          <cell r="N315" t="str">
            <v>Administrative Appeals Chamber of the Upper Tribunal</v>
          </cell>
          <cell r="O315">
            <v>1099</v>
          </cell>
        </row>
        <row r="316">
          <cell r="N316" t="str">
            <v>Asylum Support</v>
          </cell>
          <cell r="O316">
            <v>137</v>
          </cell>
        </row>
        <row r="317">
          <cell r="N317" t="str">
            <v>Care Standards</v>
          </cell>
          <cell r="O317">
            <v>45</v>
          </cell>
        </row>
        <row r="318">
          <cell r="N318" t="str">
            <v>Charities</v>
          </cell>
          <cell r="O318">
            <v>4</v>
          </cell>
        </row>
        <row r="319">
          <cell r="N319" t="str">
            <v>Claims Management</v>
          </cell>
          <cell r="O319">
            <v>5</v>
          </cell>
        </row>
        <row r="320">
          <cell r="N320" t="str">
            <v>Consumer Credit</v>
          </cell>
          <cell r="O320">
            <v>8</v>
          </cell>
        </row>
        <row r="321">
          <cell r="N321" t="str">
            <v>Criminal Injuries Compensation</v>
          </cell>
          <cell r="O321">
            <v>1887</v>
          </cell>
        </row>
        <row r="322">
          <cell r="N322" t="str">
            <v>Environmental Tribunal</v>
          </cell>
          <cell r="O322">
            <v>0</v>
          </cell>
        </row>
        <row r="323">
          <cell r="N323" t="str">
            <v>Estate Agents Appeals Panel</v>
          </cell>
          <cell r="O323">
            <v>0</v>
          </cell>
        </row>
        <row r="324">
          <cell r="N324" t="str">
            <v>Financial Services and Markets</v>
          </cell>
          <cell r="O324">
            <v>708</v>
          </cell>
        </row>
        <row r="325">
          <cell r="N325" t="str">
            <v>Gambling</v>
          </cell>
          <cell r="O325">
            <v>1</v>
          </cell>
        </row>
        <row r="326">
          <cell r="N326" t="str">
            <v>Gender Recognition</v>
          </cell>
          <cell r="O326">
            <v>80</v>
          </cell>
        </row>
        <row r="327">
          <cell r="N327" t="str">
            <v>First Tier Immigration</v>
          </cell>
          <cell r="O327">
            <v>4</v>
          </cell>
        </row>
        <row r="328">
          <cell r="N328" t="str">
            <v>Information Rights</v>
          </cell>
          <cell r="O328">
            <v>127</v>
          </cell>
        </row>
        <row r="329">
          <cell r="N329" t="str">
            <v>Lands</v>
          </cell>
          <cell r="O329">
            <v>636</v>
          </cell>
        </row>
        <row r="330">
          <cell r="N330" t="str">
            <v>Local Government Standards in England</v>
          </cell>
          <cell r="O330">
            <v>6</v>
          </cell>
        </row>
        <row r="331">
          <cell r="N331" t="str">
            <v>Pensions Regulator</v>
          </cell>
          <cell r="O331">
            <v>8</v>
          </cell>
        </row>
        <row r="332">
          <cell r="N332" t="str">
            <v>Primary Health Lists</v>
          </cell>
          <cell r="O332">
            <v>42</v>
          </cell>
        </row>
        <row r="333">
          <cell r="N333" t="str">
            <v>Reserve Forces</v>
          </cell>
          <cell r="O333">
            <v>1</v>
          </cell>
        </row>
        <row r="334">
          <cell r="N334" t="str">
            <v>Special Educational Needs</v>
          </cell>
          <cell r="O334">
            <v>1048</v>
          </cell>
        </row>
        <row r="335">
          <cell r="N335" t="str">
            <v>Tax (First Tier)</v>
          </cell>
          <cell r="O335">
            <v>17556</v>
          </cell>
        </row>
        <row r="336">
          <cell r="N336" t="str">
            <v>Tax and Chancery (Upper Tribunal)</v>
          </cell>
          <cell r="O336">
            <v>118</v>
          </cell>
        </row>
        <row r="337">
          <cell r="N337" t="str">
            <v>Transport</v>
          </cell>
          <cell r="O337">
            <v>115</v>
          </cell>
        </row>
        <row r="338">
          <cell r="N338" t="str">
            <v>War Pensions and Armed Forces Compensation</v>
          </cell>
          <cell r="O338">
            <v>946</v>
          </cell>
        </row>
      </sheetData>
      <sheetData sheetId="5" refreshError="1">
        <row r="46">
          <cell r="AD46" t="str">
            <v>Adjudicator to HM Land Registry</v>
          </cell>
          <cell r="AE46">
            <v>383</v>
          </cell>
          <cell r="AJ46" t="str">
            <v>Adjudicator to HM Land Registry</v>
          </cell>
          <cell r="AK46">
            <v>1484</v>
          </cell>
          <cell r="AL46" t="str">
            <v>Adjudicator to HM Land Registry</v>
          </cell>
          <cell r="AM46">
            <v>1520</v>
          </cell>
        </row>
        <row r="47">
          <cell r="AD47" t="str">
            <v>Administrative Appeals Chamber of the Upper Tribunal</v>
          </cell>
          <cell r="AE47">
            <v>309</v>
          </cell>
          <cell r="AJ47" t="str">
            <v>Administrative Appeals Chamber of the Upper Tribunal</v>
          </cell>
          <cell r="AK47">
            <v>1529</v>
          </cell>
          <cell r="AL47" t="str">
            <v>Administrative Appeals Chamber of the Upper Tribunal</v>
          </cell>
          <cell r="AM47">
            <v>1552</v>
          </cell>
        </row>
        <row r="48">
          <cell r="AD48" t="str">
            <v>Administrative Appeals Chamber of the Upper Tribunal(2)</v>
          </cell>
          <cell r="AE48">
            <v>783</v>
          </cell>
          <cell r="AJ48" t="str">
            <v>Administrative Appeals Chamber of the Upper Tribunal(2)</v>
          </cell>
          <cell r="AK48">
            <v>3612</v>
          </cell>
          <cell r="AL48" t="str">
            <v>Administrative Appeals Chamber of the Upper Tribunal(2)</v>
          </cell>
          <cell r="AM48">
            <v>3562</v>
          </cell>
        </row>
        <row r="49">
          <cell r="AD49" t="str">
            <v>Asylum Support</v>
          </cell>
          <cell r="AE49">
            <v>842</v>
          </cell>
          <cell r="AJ49" t="str">
            <v>Asylum Support</v>
          </cell>
          <cell r="AK49">
            <v>2803</v>
          </cell>
          <cell r="AL49" t="str">
            <v>Asylum Support</v>
          </cell>
          <cell r="AM49">
            <v>3136</v>
          </cell>
        </row>
        <row r="50">
          <cell r="AD50" t="str">
            <v>Care Standards</v>
          </cell>
          <cell r="AE50">
            <v>37</v>
          </cell>
          <cell r="AJ50" t="str">
            <v>Care Standards</v>
          </cell>
          <cell r="AK50">
            <v>149</v>
          </cell>
          <cell r="AL50" t="str">
            <v>Care Standards</v>
          </cell>
          <cell r="AM50">
            <v>153</v>
          </cell>
        </row>
        <row r="52">
          <cell r="AD52" t="str">
            <v>Charities</v>
          </cell>
          <cell r="AE52">
            <v>2</v>
          </cell>
          <cell r="AJ52" t="str">
            <v>Charities</v>
          </cell>
          <cell r="AK52">
            <v>12</v>
          </cell>
          <cell r="AL52" t="str">
            <v>Charities</v>
          </cell>
          <cell r="AM52">
            <v>11</v>
          </cell>
        </row>
        <row r="53">
          <cell r="AD53" t="str">
            <v>Claims Management</v>
          </cell>
          <cell r="AE53">
            <v>0</v>
          </cell>
          <cell r="AJ53" t="str">
            <v>Claims Management</v>
          </cell>
          <cell r="AK53">
            <v>10</v>
          </cell>
          <cell r="AL53" t="str">
            <v>Claims Management</v>
          </cell>
          <cell r="AM53">
            <v>5</v>
          </cell>
        </row>
        <row r="54">
          <cell r="AD54" t="str">
            <v>Consumer Credit</v>
          </cell>
          <cell r="AE54">
            <v>3</v>
          </cell>
          <cell r="AJ54" t="str">
            <v>Consumer Credit</v>
          </cell>
          <cell r="AK54">
            <v>17</v>
          </cell>
          <cell r="AL54" t="str">
            <v>Consumer Credit</v>
          </cell>
          <cell r="AM54">
            <v>18</v>
          </cell>
        </row>
        <row r="55">
          <cell r="AD55" t="str">
            <v>Criminal Injuries Compensation</v>
          </cell>
          <cell r="AE55">
            <v>891</v>
          </cell>
          <cell r="AJ55" t="str">
            <v>Criminal Injuries Compensation</v>
          </cell>
          <cell r="AK55">
            <v>3151</v>
          </cell>
          <cell r="AL55" t="str">
            <v>Criminal Injuries Compensation</v>
          </cell>
          <cell r="AM55">
            <v>3363</v>
          </cell>
        </row>
        <row r="56">
          <cell r="AD56" t="str">
            <v>Environmental Tribunal</v>
          </cell>
          <cell r="AE56">
            <v>0</v>
          </cell>
          <cell r="AJ56" t="str">
            <v>Environmental Tribunal</v>
          </cell>
          <cell r="AK56">
            <v>40</v>
          </cell>
          <cell r="AL56" t="str">
            <v>Environmental Tribunal</v>
          </cell>
          <cell r="AM56">
            <v>40</v>
          </cell>
        </row>
        <row r="57">
          <cell r="AD57" t="str">
            <v>Estate Agents Appeals Panel</v>
          </cell>
          <cell r="AE57">
            <v>0</v>
          </cell>
          <cell r="AJ57" t="str">
            <v>Estate Agents Appeals Panel</v>
          </cell>
          <cell r="AK57">
            <v>5</v>
          </cell>
          <cell r="AL57" t="str">
            <v>Estate Agents Appeals Panel</v>
          </cell>
          <cell r="AM57">
            <v>5</v>
          </cell>
        </row>
        <row r="58">
          <cell r="AD58" t="str">
            <v>Financial Services and Pensions Regulator</v>
          </cell>
          <cell r="AE58">
            <v>8</v>
          </cell>
          <cell r="AJ58" t="str">
            <v>Financial Services and Pensions Regulator</v>
          </cell>
          <cell r="AK58">
            <v>1179</v>
          </cell>
          <cell r="AL58" t="str">
            <v>Financial Services and Pensions Regulator</v>
          </cell>
          <cell r="AM58">
            <v>1182</v>
          </cell>
        </row>
        <row r="59">
          <cell r="AD59" t="str">
            <v>Gambling</v>
          </cell>
          <cell r="AE59">
            <v>1</v>
          </cell>
          <cell r="AJ59" t="str">
            <v>Gambling</v>
          </cell>
          <cell r="AK59">
            <v>6</v>
          </cell>
          <cell r="AL59" t="str">
            <v>Gambling</v>
          </cell>
          <cell r="AM59">
            <v>5</v>
          </cell>
        </row>
        <row r="60">
          <cell r="AD60" t="str">
            <v>Gender Recognition</v>
          </cell>
          <cell r="AE60">
            <v>75</v>
          </cell>
          <cell r="AJ60" t="str">
            <v>Gender Recognition</v>
          </cell>
          <cell r="AK60">
            <v>283</v>
          </cell>
          <cell r="AL60" t="str">
            <v>Gender Recognition</v>
          </cell>
          <cell r="AM60">
            <v>300</v>
          </cell>
        </row>
        <row r="61">
          <cell r="AD61" t="str">
            <v>First Tier Immigration</v>
          </cell>
          <cell r="AE61">
            <v>3</v>
          </cell>
          <cell r="AJ61" t="str">
            <v>First Tier Immigration</v>
          </cell>
          <cell r="AK61">
            <v>8</v>
          </cell>
          <cell r="AL61" t="str">
            <v>First Tier Immigration</v>
          </cell>
          <cell r="AM61">
            <v>9</v>
          </cell>
        </row>
        <row r="62">
          <cell r="AD62" t="str">
            <v>Information Rights</v>
          </cell>
          <cell r="AE62">
            <v>48</v>
          </cell>
          <cell r="AJ62" t="str">
            <v>Information Rights</v>
          </cell>
          <cell r="AK62">
            <v>204</v>
          </cell>
          <cell r="AL62" t="str">
            <v>Information Rights</v>
          </cell>
          <cell r="AM62">
            <v>200</v>
          </cell>
        </row>
        <row r="63">
          <cell r="AD63" t="str">
            <v>Lands (CAT 1)</v>
          </cell>
          <cell r="AE63">
            <v>37</v>
          </cell>
          <cell r="AJ63" t="str">
            <v>Lands (CAT 1)</v>
          </cell>
          <cell r="AK63">
            <v>148</v>
          </cell>
          <cell r="AL63" t="str">
            <v>Lands (CAT 1)</v>
          </cell>
          <cell r="AM63">
            <v>155</v>
          </cell>
        </row>
        <row r="64">
          <cell r="AD64" t="str">
            <v>Lands(CAT 2)</v>
          </cell>
          <cell r="AE64">
            <v>473</v>
          </cell>
          <cell r="AJ64" t="str">
            <v>Lands(CAT 2)</v>
          </cell>
          <cell r="AK64">
            <v>601</v>
          </cell>
          <cell r="AL64" t="str">
            <v>Lands(CAT 2)</v>
          </cell>
          <cell r="AM64">
            <v>942</v>
          </cell>
        </row>
        <row r="65">
          <cell r="AD65" t="str">
            <v>Local Government Standards in England</v>
          </cell>
          <cell r="AE65">
            <v>10</v>
          </cell>
          <cell r="AJ65" t="str">
            <v>Local Government Standards in England</v>
          </cell>
          <cell r="AK65">
            <v>24</v>
          </cell>
          <cell r="AL65" t="str">
            <v>Local Government Standards in England</v>
          </cell>
          <cell r="AM65">
            <v>25</v>
          </cell>
        </row>
        <row r="66">
          <cell r="AD66" t="str">
            <v>Primary Health Lists</v>
          </cell>
          <cell r="AE66">
            <v>28</v>
          </cell>
          <cell r="AJ66" t="str">
            <v>Primary Health Lists</v>
          </cell>
          <cell r="AK66">
            <v>135</v>
          </cell>
          <cell r="AL66" t="str">
            <v>Primary Health Lists</v>
          </cell>
          <cell r="AM66">
            <v>130</v>
          </cell>
        </row>
        <row r="67">
          <cell r="AD67" t="str">
            <v>Reserve Forces</v>
          </cell>
          <cell r="AE67">
            <v>4</v>
          </cell>
          <cell r="AJ67" t="str">
            <v>Reserve Forces</v>
          </cell>
          <cell r="AK67">
            <v>11</v>
          </cell>
          <cell r="AL67" t="str">
            <v>Reserve Forces</v>
          </cell>
          <cell r="AM67">
            <v>13</v>
          </cell>
        </row>
        <row r="70">
          <cell r="AD70" t="str">
            <v>Reserve Forces(2)</v>
          </cell>
          <cell r="AJ70" t="str">
            <v>Reserve Forces(2)</v>
          </cell>
          <cell r="AL70" t="str">
            <v>Reserve Forces(2)</v>
          </cell>
        </row>
        <row r="71">
          <cell r="AD71" t="str">
            <v>Special Educational Needs</v>
          </cell>
          <cell r="AE71">
            <v>798</v>
          </cell>
          <cell r="AJ71" t="str">
            <v>Special Educational Needs</v>
          </cell>
          <cell r="AK71">
            <v>3531</v>
          </cell>
          <cell r="AL71" t="str">
            <v>Special Educational Needs</v>
          </cell>
          <cell r="AM71">
            <v>3315</v>
          </cell>
        </row>
        <row r="72">
          <cell r="AD72" t="str">
            <v>Tax (First Tier)</v>
          </cell>
          <cell r="AE72">
            <v>1584</v>
          </cell>
          <cell r="AJ72" t="str">
            <v>Tax (First Tier)</v>
          </cell>
          <cell r="AK72">
            <v>6057</v>
          </cell>
          <cell r="AL72" t="str">
            <v>Tax (First Tier)</v>
          </cell>
          <cell r="AM72">
            <v>6336</v>
          </cell>
        </row>
        <row r="73">
          <cell r="AD73" t="str">
            <v>Tax (First Tier)(2)</v>
          </cell>
          <cell r="AE73">
            <v>0</v>
          </cell>
          <cell r="AJ73" t="str">
            <v>Tax (First Tier)(2)</v>
          </cell>
          <cell r="AK73">
            <v>0</v>
          </cell>
          <cell r="AL73" t="str">
            <v>Tax (First Tier)(2)</v>
          </cell>
          <cell r="AM73">
            <v>0</v>
          </cell>
        </row>
        <row r="74">
          <cell r="AD74" t="str">
            <v>Tax (First Tier)(3)</v>
          </cell>
          <cell r="AE74">
            <v>0</v>
          </cell>
          <cell r="AJ74" t="str">
            <v>Tax (First Tier)(3)</v>
          </cell>
          <cell r="AK74">
            <v>0</v>
          </cell>
          <cell r="AL74" t="str">
            <v>Tax (First Tier)(3)</v>
          </cell>
          <cell r="AM74">
            <v>0</v>
          </cell>
        </row>
        <row r="75">
          <cell r="AD75" t="str">
            <v>Tax and Chancery (Upper Tribunal)</v>
          </cell>
          <cell r="AE75">
            <v>22</v>
          </cell>
          <cell r="AJ75" t="str">
            <v>Tax and Chancery (Upper Tribunal)</v>
          </cell>
          <cell r="AK75">
            <v>28</v>
          </cell>
          <cell r="AL75" t="str">
            <v>Tax and Chancery (Upper Tribunal)</v>
          </cell>
          <cell r="AM75">
            <v>22</v>
          </cell>
        </row>
        <row r="76">
          <cell r="AD76" t="str">
            <v>Transport</v>
          </cell>
          <cell r="AE76">
            <v>129</v>
          </cell>
          <cell r="AJ76" t="str">
            <v>Transport</v>
          </cell>
          <cell r="AK76">
            <v>516</v>
          </cell>
          <cell r="AL76" t="str">
            <v>Transport</v>
          </cell>
          <cell r="AM76">
            <v>516</v>
          </cell>
        </row>
        <row r="77">
          <cell r="AD77" t="str">
            <v>War Pensions and Armed Forces Compensation</v>
          </cell>
          <cell r="AE77">
            <v>645</v>
          </cell>
          <cell r="AJ77" t="str">
            <v>War Pensions and Armed Forces Compensation</v>
          </cell>
          <cell r="AK77">
            <v>2455</v>
          </cell>
          <cell r="AL77" t="str">
            <v>War Pensions and Armed Forces Compensation</v>
          </cell>
          <cell r="AM77">
            <v>2500</v>
          </cell>
        </row>
        <row r="122">
          <cell r="AJ122" t="str">
            <v>Adjudicator to HM Land Registry</v>
          </cell>
          <cell r="AK122">
            <v>0.74915768194070076</v>
          </cell>
        </row>
        <row r="123">
          <cell r="AJ123" t="str">
            <v>Administrative Appeals Chamber of the Upper Tribunal</v>
          </cell>
          <cell r="AK123">
            <v>0.69342707652060165</v>
          </cell>
        </row>
        <row r="124">
          <cell r="AJ124" t="str">
            <v>Administrative Appeals Chamber of the Upper Tribunal(2)</v>
          </cell>
          <cell r="AK124">
            <v>0.67559523809523814</v>
          </cell>
        </row>
        <row r="125">
          <cell r="AJ125" t="str">
            <v>Asylum Support</v>
          </cell>
          <cell r="AK125">
            <v>0.93685337138779878</v>
          </cell>
        </row>
        <row r="126">
          <cell r="AJ126" t="str">
            <v>Care Standards</v>
          </cell>
          <cell r="AK126">
            <v>0.73154362416107388</v>
          </cell>
        </row>
        <row r="127">
          <cell r="AJ127" t="str">
            <v>Charities</v>
          </cell>
          <cell r="AK127">
            <v>1</v>
          </cell>
        </row>
        <row r="128">
          <cell r="AJ128" t="str">
            <v>Claims Management</v>
          </cell>
          <cell r="AK128">
            <v>0.875</v>
          </cell>
        </row>
        <row r="129">
          <cell r="AJ129" t="str">
            <v>Consumer Credit</v>
          </cell>
          <cell r="AK129">
            <v>0.72058823529411764</v>
          </cell>
        </row>
        <row r="130">
          <cell r="AJ130" t="str">
            <v>Criminal Injuries Compensation</v>
          </cell>
          <cell r="AK130">
            <v>0</v>
          </cell>
        </row>
        <row r="131">
          <cell r="AJ131" t="str">
            <v>Environmental Tribunal</v>
          </cell>
          <cell r="AK131">
            <v>0.75</v>
          </cell>
        </row>
        <row r="132">
          <cell r="AJ132" t="str">
            <v>Estate Agents Appeals Panel</v>
          </cell>
          <cell r="AK132">
            <v>0.75</v>
          </cell>
        </row>
        <row r="133">
          <cell r="AJ133" t="str">
            <v>Financial Services and Pensions Regulator</v>
          </cell>
          <cell r="AK133">
            <v>0.74936386768447838</v>
          </cell>
        </row>
        <row r="134">
          <cell r="AJ134" t="str">
            <v>Gambling</v>
          </cell>
          <cell r="AK134">
            <v>1</v>
          </cell>
        </row>
        <row r="135">
          <cell r="AJ135" t="str">
            <v>Gender Recognition</v>
          </cell>
          <cell r="AK135">
            <v>0.94333333333333336</v>
          </cell>
        </row>
        <row r="136">
          <cell r="AJ136" t="str">
            <v>First Tier Immigration</v>
          </cell>
          <cell r="AK136">
            <v>0.8125</v>
          </cell>
        </row>
        <row r="137">
          <cell r="AJ137" t="str">
            <v>Information Rights</v>
          </cell>
          <cell r="AK137">
            <v>0.95588235294117652</v>
          </cell>
        </row>
        <row r="138">
          <cell r="AJ138" t="str">
            <v>Lands (CAT 1)</v>
          </cell>
          <cell r="AK138">
            <v>0.78716216216216217</v>
          </cell>
        </row>
        <row r="139">
          <cell r="AJ139" t="str">
            <v>Lands(CAT 2)</v>
          </cell>
          <cell r="AK139">
            <v>0.73003327787021632</v>
          </cell>
        </row>
        <row r="140">
          <cell r="AJ140" t="str">
            <v>Local Government Standards in England</v>
          </cell>
          <cell r="AK140">
            <v>0.95833333333333315</v>
          </cell>
        </row>
        <row r="141">
          <cell r="AJ141" t="str">
            <v>Primary Health Lists</v>
          </cell>
          <cell r="AK141">
            <v>0.66296296296296298</v>
          </cell>
        </row>
        <row r="142">
          <cell r="AJ142" t="str">
            <v>Reserve Forces</v>
          </cell>
          <cell r="AK142">
            <v>0.88888888888888884</v>
          </cell>
        </row>
        <row r="143">
          <cell r="AJ143" t="str">
            <v>Reserve Forces(2)</v>
          </cell>
          <cell r="AK143">
            <v>0.79545454545454541</v>
          </cell>
        </row>
        <row r="144">
          <cell r="AJ144" t="str">
            <v>Special Educational Needs</v>
          </cell>
          <cell r="AK144">
            <v>0.74929198527329366</v>
          </cell>
        </row>
        <row r="145">
          <cell r="AJ145" t="str">
            <v>Tax (First Tier)</v>
          </cell>
          <cell r="AK145">
            <v>0.71055424594174865</v>
          </cell>
        </row>
        <row r="146">
          <cell r="AJ146" t="str">
            <v>Tax (First Tier)(2)</v>
          </cell>
          <cell r="AK146">
            <v>0.77693164933135217</v>
          </cell>
        </row>
        <row r="147">
          <cell r="AJ147" t="str">
            <v>Tax (First Tier)(3)</v>
          </cell>
          <cell r="AK147">
            <v>0.74901168259334483</v>
          </cell>
        </row>
        <row r="148">
          <cell r="AJ148" t="str">
            <v>Tax and Chancery (Upper Tribunal)</v>
          </cell>
          <cell r="AK148">
            <v>0.8</v>
          </cell>
        </row>
        <row r="149">
          <cell r="AJ149" t="str">
            <v>Transport</v>
          </cell>
          <cell r="AK149">
            <v>0.82994186046511631</v>
          </cell>
        </row>
        <row r="150">
          <cell r="AJ150" t="str">
            <v>War Pensions and Armed Forces Compensation</v>
          </cell>
          <cell r="AK150">
            <v>0</v>
          </cell>
        </row>
        <row r="153">
          <cell r="AD153" t="str">
            <v>Adjudicator to HM Land Registry</v>
          </cell>
          <cell r="AE153">
            <v>358</v>
          </cell>
          <cell r="AJ153" t="str">
            <v>Adjudicator to HM Land Registry</v>
          </cell>
          <cell r="AK153">
            <v>1266</v>
          </cell>
          <cell r="AL153" t="str">
            <v>Adjudicator to HM Land Registry</v>
          </cell>
          <cell r="AM153">
            <v>1224</v>
          </cell>
        </row>
        <row r="154">
          <cell r="AD154" t="str">
            <v>Administrative Appeals Chamber of the Upper Tribunal</v>
          </cell>
          <cell r="AE154">
            <v>1338</v>
          </cell>
          <cell r="AJ154" t="str">
            <v>Administrative Appeals Chamber of the Upper Tribunal</v>
          </cell>
          <cell r="AK154">
            <v>5306</v>
          </cell>
          <cell r="AL154" t="str">
            <v>Administrative Appeals Chamber of the Upper Tribunal</v>
          </cell>
          <cell r="AM154">
            <v>5495</v>
          </cell>
        </row>
        <row r="155">
          <cell r="AD155" t="str">
            <v>Asylum Support</v>
          </cell>
          <cell r="AE155">
            <v>842</v>
          </cell>
          <cell r="AJ155" t="str">
            <v>Asylum Support</v>
          </cell>
          <cell r="AK155">
            <v>2820</v>
          </cell>
          <cell r="AL155" t="str">
            <v>Asylum Support</v>
          </cell>
          <cell r="AM155">
            <v>3136</v>
          </cell>
        </row>
        <row r="156">
          <cell r="AD156" t="str">
            <v>Care Standards</v>
          </cell>
          <cell r="AE156">
            <v>46</v>
          </cell>
          <cell r="AJ156" t="str">
            <v>Care Standards</v>
          </cell>
          <cell r="AK156">
            <v>151</v>
          </cell>
          <cell r="AL156" t="str">
            <v>Care Standards</v>
          </cell>
          <cell r="AM156">
            <v>179</v>
          </cell>
        </row>
        <row r="157">
          <cell r="AD157" t="str">
            <v>Charities</v>
          </cell>
          <cell r="AE157">
            <v>3</v>
          </cell>
          <cell r="AJ157" t="str">
            <v>Charities</v>
          </cell>
          <cell r="AK157">
            <v>18</v>
          </cell>
          <cell r="AL157" t="str">
            <v>Charities</v>
          </cell>
          <cell r="AM157">
            <v>18</v>
          </cell>
        </row>
        <row r="158">
          <cell r="AD158" t="str">
            <v>Claims Management</v>
          </cell>
          <cell r="AE158">
            <v>1</v>
          </cell>
          <cell r="AJ158" t="str">
            <v>Claims Management</v>
          </cell>
          <cell r="AK158">
            <v>6</v>
          </cell>
          <cell r="AL158" t="str">
            <v>Claims Management</v>
          </cell>
          <cell r="AM158">
            <v>6</v>
          </cell>
        </row>
        <row r="159">
          <cell r="AD159" t="str">
            <v>Consumer Credit</v>
          </cell>
          <cell r="AE159">
            <v>3</v>
          </cell>
          <cell r="AJ159" t="str">
            <v>Consumer Credit</v>
          </cell>
          <cell r="AK159">
            <v>21</v>
          </cell>
          <cell r="AL159" t="str">
            <v>Consumer Credit</v>
          </cell>
          <cell r="AM159">
            <v>20</v>
          </cell>
        </row>
        <row r="160">
          <cell r="AD160" t="str">
            <v>Criminal Injuries Compensation</v>
          </cell>
          <cell r="AE160">
            <v>881</v>
          </cell>
          <cell r="AJ160" t="str">
            <v>Criminal Injuries Compensation</v>
          </cell>
          <cell r="AK160">
            <v>2449</v>
          </cell>
          <cell r="AL160" t="str">
            <v>Criminal Injuries Compensation</v>
          </cell>
          <cell r="AM160">
            <v>2758</v>
          </cell>
        </row>
        <row r="161">
          <cell r="AD161" t="str">
            <v>Environmental Tribunal</v>
          </cell>
          <cell r="AE161">
            <v>2</v>
          </cell>
          <cell r="AJ161" t="str">
            <v>Environmental Tribunal</v>
          </cell>
          <cell r="AK161">
            <v>48</v>
          </cell>
          <cell r="AL161" t="str">
            <v>Environmental Tribunal</v>
          </cell>
          <cell r="AM161">
            <v>50</v>
          </cell>
        </row>
        <row r="162">
          <cell r="AD162" t="str">
            <v>Estate Agents Appeals Panel</v>
          </cell>
          <cell r="AE162">
            <v>1</v>
          </cell>
          <cell r="AJ162" t="str">
            <v>Estate Agents Appeals Panel</v>
          </cell>
          <cell r="AK162">
            <v>5</v>
          </cell>
          <cell r="AL162" t="str">
            <v>Estate Agents Appeals Panel</v>
          </cell>
          <cell r="AM162">
            <v>6</v>
          </cell>
        </row>
        <row r="163">
          <cell r="AD163" t="str">
            <v>Financial Services and Pensions Regulator</v>
          </cell>
          <cell r="AE163">
            <v>477</v>
          </cell>
          <cell r="AJ163" t="str">
            <v>Financial Services and Pensions Regulator</v>
          </cell>
          <cell r="AK163">
            <v>515</v>
          </cell>
          <cell r="AL163" t="str">
            <v>Financial Services and Pensions Regulator</v>
          </cell>
          <cell r="AM163">
            <v>504</v>
          </cell>
        </row>
        <row r="164">
          <cell r="AD164" t="str">
            <v>Gambling</v>
          </cell>
          <cell r="AE164">
            <v>1</v>
          </cell>
          <cell r="AJ164" t="str">
            <v>Gambling</v>
          </cell>
          <cell r="AK164">
            <v>6</v>
          </cell>
          <cell r="AL164" t="str">
            <v>Gambling</v>
          </cell>
          <cell r="AM164">
            <v>6</v>
          </cell>
        </row>
        <row r="165">
          <cell r="AD165" t="str">
            <v>Gender Recognition</v>
          </cell>
          <cell r="AE165">
            <v>75</v>
          </cell>
          <cell r="AJ165" t="str">
            <v>Gender Recognition</v>
          </cell>
          <cell r="AK165">
            <v>309</v>
          </cell>
          <cell r="AL165" t="str">
            <v>Gender Recognition</v>
          </cell>
          <cell r="AM165">
            <v>300</v>
          </cell>
        </row>
        <row r="166">
          <cell r="AD166" t="str">
            <v>First Tier Immigration</v>
          </cell>
          <cell r="AE166">
            <v>3</v>
          </cell>
          <cell r="AJ166" t="str">
            <v>First Tier Immigration</v>
          </cell>
          <cell r="AK166">
            <v>10</v>
          </cell>
          <cell r="AL166" t="str">
            <v>First Tier Immigration</v>
          </cell>
          <cell r="AM166">
            <v>12</v>
          </cell>
        </row>
        <row r="167">
          <cell r="AD167" t="str">
            <v>Information Rights</v>
          </cell>
          <cell r="AE167">
            <v>52</v>
          </cell>
          <cell r="AJ167" t="str">
            <v>Information Rights</v>
          </cell>
          <cell r="AK167">
            <v>196</v>
          </cell>
          <cell r="AL167" t="str">
            <v>Information Rights</v>
          </cell>
          <cell r="AM167">
            <v>200</v>
          </cell>
        </row>
        <row r="168">
          <cell r="AD168" t="str">
            <v>Lands (CAT 1)</v>
          </cell>
          <cell r="AE168">
            <v>189</v>
          </cell>
          <cell r="AJ168" t="str">
            <v>Lands (CAT 1)</v>
          </cell>
          <cell r="AK168">
            <v>690</v>
          </cell>
          <cell r="AL168" t="str">
            <v>Lands (CAT 1)</v>
          </cell>
          <cell r="AM168">
            <v>762</v>
          </cell>
        </row>
        <row r="169">
          <cell r="AD169" t="str">
            <v>Local Government Standards in England</v>
          </cell>
          <cell r="AE169">
            <v>15</v>
          </cell>
          <cell r="AJ169" t="str">
            <v>Local Government Standards in England</v>
          </cell>
          <cell r="AK169">
            <v>35</v>
          </cell>
          <cell r="AL169" t="str">
            <v>Local Government Standards in England</v>
          </cell>
          <cell r="AM169">
            <v>42</v>
          </cell>
        </row>
        <row r="170">
          <cell r="AD170" t="str">
            <v>Primary Health Lists</v>
          </cell>
          <cell r="AE170">
            <v>23</v>
          </cell>
          <cell r="AJ170" t="str">
            <v>Primary Health Lists</v>
          </cell>
          <cell r="AK170">
            <v>122</v>
          </cell>
          <cell r="AL170" t="str">
            <v>Primary Health Lists</v>
          </cell>
          <cell r="AM170">
            <v>125</v>
          </cell>
        </row>
        <row r="171">
          <cell r="AD171" t="str">
            <v>Reserve Forces</v>
          </cell>
          <cell r="AE171">
            <v>4</v>
          </cell>
          <cell r="AJ171" t="str">
            <v>Reserve Forces</v>
          </cell>
          <cell r="AK171">
            <v>9</v>
          </cell>
          <cell r="AL171" t="str">
            <v>Reserve Forces</v>
          </cell>
          <cell r="AM171">
            <v>12</v>
          </cell>
        </row>
        <row r="172">
          <cell r="AD172" t="str">
            <v>Special Educational Needs</v>
          </cell>
          <cell r="AE172">
            <v>988</v>
          </cell>
          <cell r="AJ172" t="str">
            <v>Special Educational Needs</v>
          </cell>
          <cell r="AK172">
            <v>3654</v>
          </cell>
          <cell r="AL172" t="str">
            <v>Special Educational Needs</v>
          </cell>
          <cell r="AM172">
            <v>3587</v>
          </cell>
        </row>
        <row r="173">
          <cell r="AD173" t="str">
            <v>Tax (First Tier)</v>
          </cell>
          <cell r="AE173">
            <v>2184</v>
          </cell>
          <cell r="AJ173" t="str">
            <v>Tax (First Tier)</v>
          </cell>
          <cell r="AK173">
            <v>8863</v>
          </cell>
          <cell r="AL173" t="str">
            <v>Tax (First Tier)</v>
          </cell>
          <cell r="AM173">
            <v>8736</v>
          </cell>
        </row>
        <row r="174">
          <cell r="AD174" t="str">
            <v>Tax and Chancery (Upper Tribunal)</v>
          </cell>
          <cell r="AE174">
            <v>39</v>
          </cell>
          <cell r="AJ174" t="str">
            <v>Tax and Chancery (Upper Tribunal)</v>
          </cell>
          <cell r="AK174">
            <v>48</v>
          </cell>
          <cell r="AL174" t="str">
            <v>Tax and Chancery (Upper Tribunal)</v>
          </cell>
          <cell r="AM174">
            <v>39</v>
          </cell>
        </row>
        <row r="175">
          <cell r="AD175" t="str">
            <v>Transport</v>
          </cell>
          <cell r="AE175">
            <v>129</v>
          </cell>
          <cell r="AJ175" t="str">
            <v>Transport</v>
          </cell>
          <cell r="AK175">
            <v>490</v>
          </cell>
          <cell r="AL175" t="str">
            <v>Transport</v>
          </cell>
          <cell r="AM175">
            <v>516</v>
          </cell>
        </row>
        <row r="176">
          <cell r="AD176" t="str">
            <v>War Pensions and Armed Forces Compensation</v>
          </cell>
          <cell r="AE176">
            <v>645</v>
          </cell>
          <cell r="AJ176" t="str">
            <v>War Pensions and Armed Forces Compensation</v>
          </cell>
          <cell r="AK176">
            <v>2302</v>
          </cell>
          <cell r="AL176" t="str">
            <v>War Pensions and Armed Forces Compensation</v>
          </cell>
          <cell r="AM176">
            <v>2500</v>
          </cell>
        </row>
        <row r="179">
          <cell r="AD179" t="str">
            <v>Adjudicator to HM Land Registry</v>
          </cell>
          <cell r="AE179">
            <v>1190</v>
          </cell>
          <cell r="AJ179" t="str">
            <v>Adjudicator to HM Land Registry</v>
          </cell>
          <cell r="AK179">
            <v>1039</v>
          </cell>
          <cell r="AL179" t="str">
            <v>Adjudicator to HM Land Registry</v>
          </cell>
          <cell r="AM179">
            <v>961</v>
          </cell>
        </row>
        <row r="180">
          <cell r="AD180" t="str">
            <v>Administrative Appeals Chamber of the Upper Tribunal</v>
          </cell>
          <cell r="AE180">
            <v>1327</v>
          </cell>
          <cell r="AJ180" t="str">
            <v>Administrative Appeals Chamber of the Upper Tribunal</v>
          </cell>
          <cell r="AK180">
            <v>1491</v>
          </cell>
          <cell r="AL180" t="str">
            <v>Administrative Appeals Chamber of the Upper Tribunal</v>
          </cell>
          <cell r="AM180">
            <v>1491</v>
          </cell>
        </row>
        <row r="181">
          <cell r="AD181" t="str">
            <v>Asylum Support</v>
          </cell>
          <cell r="AE181">
            <v>137</v>
          </cell>
          <cell r="AJ181" t="str">
            <v>Asylum Support</v>
          </cell>
          <cell r="AK181">
            <v>154</v>
          </cell>
          <cell r="AL181" t="str">
            <v>Asylum Support</v>
          </cell>
          <cell r="AM181">
            <v>137</v>
          </cell>
        </row>
        <row r="182">
          <cell r="AD182" t="str">
            <v>Care Standards</v>
          </cell>
          <cell r="AE182">
            <v>62</v>
          </cell>
          <cell r="AJ182" t="str">
            <v>Care Standards</v>
          </cell>
          <cell r="AK182">
            <v>55</v>
          </cell>
          <cell r="AL182" t="str">
            <v>Care Standards</v>
          </cell>
          <cell r="AM182">
            <v>79</v>
          </cell>
        </row>
        <row r="183">
          <cell r="AD183" t="str">
            <v>Charities</v>
          </cell>
          <cell r="AE183">
            <v>5</v>
          </cell>
          <cell r="AJ183" t="str">
            <v>Charities</v>
          </cell>
          <cell r="AK183">
            <v>10</v>
          </cell>
          <cell r="AL183" t="str">
            <v>Charities</v>
          </cell>
          <cell r="AM183">
            <v>11</v>
          </cell>
        </row>
        <row r="184">
          <cell r="AD184" t="str">
            <v>Claims Management</v>
          </cell>
          <cell r="AE184">
            <v>6</v>
          </cell>
          <cell r="AJ184" t="str">
            <v>Claims Management</v>
          </cell>
          <cell r="AK184">
            <v>1</v>
          </cell>
          <cell r="AL184" t="str">
            <v>Claims Management</v>
          </cell>
          <cell r="AM184">
            <v>6</v>
          </cell>
        </row>
        <row r="185">
          <cell r="AD185" t="str">
            <v>Consumer Credit</v>
          </cell>
          <cell r="AE185">
            <v>8</v>
          </cell>
          <cell r="AJ185" t="str">
            <v>Consumer Credit</v>
          </cell>
          <cell r="AK185">
            <v>12</v>
          </cell>
          <cell r="AL185" t="str">
            <v>Consumer Credit</v>
          </cell>
          <cell r="AM185">
            <v>10</v>
          </cell>
        </row>
        <row r="186">
          <cell r="AD186" t="str">
            <v>Criminal Injuries Compensation</v>
          </cell>
          <cell r="AE186">
            <v>2202</v>
          </cell>
          <cell r="AJ186" t="str">
            <v>Criminal Injuries Compensation</v>
          </cell>
          <cell r="AK186">
            <v>1575</v>
          </cell>
          <cell r="AL186" t="str">
            <v>Criminal Injuries Compensation</v>
          </cell>
          <cell r="AM186">
            <v>1607</v>
          </cell>
        </row>
        <row r="187">
          <cell r="AD187" t="str">
            <v>Environmental Tribunal</v>
          </cell>
          <cell r="AE187">
            <v>2</v>
          </cell>
          <cell r="AJ187" t="str">
            <v>Environmental Tribunal</v>
          </cell>
          <cell r="AK187">
            <v>8</v>
          </cell>
          <cell r="AL187" t="str">
            <v>Environmental Tribunal</v>
          </cell>
          <cell r="AM187">
            <v>10</v>
          </cell>
        </row>
        <row r="188">
          <cell r="AD188" t="str">
            <v>Estate Agents Appeals Panel</v>
          </cell>
          <cell r="AE188">
            <v>1</v>
          </cell>
          <cell r="AJ188" t="str">
            <v>Estate Agents Appeals Panel</v>
          </cell>
          <cell r="AK188">
            <v>0</v>
          </cell>
          <cell r="AL188" t="str">
            <v>Estate Agents Appeals Panel</v>
          </cell>
          <cell r="AM188">
            <v>1</v>
          </cell>
        </row>
        <row r="189">
          <cell r="AD189" t="str">
            <v>Financial Services and Pensions Regulator</v>
          </cell>
          <cell r="AE189">
            <v>1185</v>
          </cell>
          <cell r="AJ189" t="str">
            <v>Financial Services and Pensions Regulator</v>
          </cell>
          <cell r="AK189">
            <v>52</v>
          </cell>
          <cell r="AL189" t="str">
            <v>Financial Services and Pensions Regulator</v>
          </cell>
          <cell r="AM189">
            <v>38</v>
          </cell>
        </row>
        <row r="190">
          <cell r="AD190" t="str">
            <v>Gambling</v>
          </cell>
          <cell r="AE190">
            <v>2</v>
          </cell>
          <cell r="AJ190" t="str">
            <v>Gambling</v>
          </cell>
          <cell r="AK190">
            <v>2</v>
          </cell>
          <cell r="AL190" t="str">
            <v>Gambling</v>
          </cell>
          <cell r="AM190">
            <v>3</v>
          </cell>
        </row>
        <row r="191">
          <cell r="AD191" t="str">
            <v>Gender Recognition</v>
          </cell>
          <cell r="AE191">
            <v>78</v>
          </cell>
          <cell r="AJ191" t="str">
            <v>Gender Recognition</v>
          </cell>
          <cell r="AK191">
            <v>104</v>
          </cell>
          <cell r="AL191" t="str">
            <v>Gender Recognition</v>
          </cell>
          <cell r="AM191">
            <v>78</v>
          </cell>
        </row>
        <row r="192">
          <cell r="AD192" t="str">
            <v>First Tier Immigration</v>
          </cell>
          <cell r="AE192">
            <v>4</v>
          </cell>
          <cell r="AJ192" t="str">
            <v>First Tier Immigration</v>
          </cell>
          <cell r="AK192">
            <v>6</v>
          </cell>
          <cell r="AL192" t="str">
            <v>First Tier Immigration</v>
          </cell>
          <cell r="AM192">
            <v>7</v>
          </cell>
        </row>
        <row r="193">
          <cell r="AD193" t="str">
            <v>Information Rights</v>
          </cell>
          <cell r="AE193">
            <v>131</v>
          </cell>
          <cell r="AJ193" t="str">
            <v>Information Rights</v>
          </cell>
          <cell r="AK193">
            <v>119</v>
          </cell>
          <cell r="AL193" t="str">
            <v>Information Rights</v>
          </cell>
          <cell r="AM193">
            <v>127</v>
          </cell>
        </row>
        <row r="194">
          <cell r="AD194" t="str">
            <v>Lands (CAT 1)</v>
          </cell>
          <cell r="AE194">
            <v>456</v>
          </cell>
          <cell r="AJ194" t="str">
            <v>Lands (CAT 1)</v>
          </cell>
          <cell r="AK194">
            <v>718</v>
          </cell>
          <cell r="AL194" t="str">
            <v>Lands (CAT 1)</v>
          </cell>
          <cell r="AM194">
            <v>442</v>
          </cell>
        </row>
        <row r="195">
          <cell r="AD195" t="str">
            <v>Local Government Standards in England</v>
          </cell>
          <cell r="AE195">
            <v>11</v>
          </cell>
          <cell r="AJ195" t="str">
            <v>Local Government Standards in England</v>
          </cell>
          <cell r="AK195">
            <v>5</v>
          </cell>
          <cell r="AL195" t="str">
            <v>Local Government Standards in England</v>
          </cell>
          <cell r="AM195">
            <v>8</v>
          </cell>
        </row>
        <row r="196">
          <cell r="AD196" t="str">
            <v>Primary Health Lists</v>
          </cell>
          <cell r="AE196">
            <v>37</v>
          </cell>
          <cell r="AJ196" t="str">
            <v>Primary Health Lists</v>
          </cell>
          <cell r="AK196">
            <v>32</v>
          </cell>
          <cell r="AL196" t="str">
            <v>Primary Health Lists</v>
          </cell>
          <cell r="AM196">
            <v>37</v>
          </cell>
        </row>
        <row r="197">
          <cell r="AD197" t="str">
            <v>Reserve Forces</v>
          </cell>
          <cell r="AE197">
            <v>1</v>
          </cell>
          <cell r="AJ197" t="str">
            <v>Reserve Forces</v>
          </cell>
          <cell r="AK197">
            <v>-1</v>
          </cell>
          <cell r="AL197" t="str">
            <v>Reserve Forces</v>
          </cell>
          <cell r="AM197">
            <v>0</v>
          </cell>
        </row>
        <row r="198">
          <cell r="AD198" t="str">
            <v>Special Educational Needs</v>
          </cell>
          <cell r="AE198">
            <v>1376</v>
          </cell>
          <cell r="AJ198" t="str">
            <v>Special Educational Needs</v>
          </cell>
          <cell r="AK198">
            <v>1379</v>
          </cell>
          <cell r="AL198" t="str">
            <v>Special Educational Needs</v>
          </cell>
          <cell r="AM198">
            <v>1458</v>
          </cell>
        </row>
        <row r="199">
          <cell r="AD199" t="str">
            <v>Tax (First Tier)</v>
          </cell>
          <cell r="AE199">
            <v>18751</v>
          </cell>
          <cell r="AJ199" t="str">
            <v>Tax (First Tier)</v>
          </cell>
          <cell r="AK199">
            <v>20957</v>
          </cell>
          <cell r="AL199" t="str">
            <v>Tax (First Tier)</v>
          </cell>
          <cell r="AM199">
            <v>20551</v>
          </cell>
        </row>
        <row r="200">
          <cell r="AD200" t="str">
            <v>Tax and Chancery (Upper Tribunal)</v>
          </cell>
          <cell r="AE200">
            <v>123</v>
          </cell>
          <cell r="AJ200" t="str">
            <v>Tax and Chancery (Upper Tribunal)</v>
          </cell>
          <cell r="AK200">
            <v>111</v>
          </cell>
          <cell r="AL200" t="str">
            <v>Tax and Chancery (Upper Tribunal)</v>
          </cell>
          <cell r="AM200">
            <v>123</v>
          </cell>
        </row>
        <row r="201">
          <cell r="AD201" t="str">
            <v>Transport</v>
          </cell>
          <cell r="AE201">
            <v>115</v>
          </cell>
          <cell r="AJ201" t="str">
            <v>Transport</v>
          </cell>
          <cell r="AK201">
            <v>89</v>
          </cell>
          <cell r="AL201" t="str">
            <v>Transport</v>
          </cell>
          <cell r="AM201">
            <v>115</v>
          </cell>
        </row>
        <row r="202">
          <cell r="AD202" t="str">
            <v>War Pensions and Armed Forces Compensation</v>
          </cell>
          <cell r="AE202">
            <v>946</v>
          </cell>
          <cell r="AJ202" t="str">
            <v>War Pensions and Armed Forces Compensation</v>
          </cell>
          <cell r="AK202">
            <v>793</v>
          </cell>
          <cell r="AL202" t="str">
            <v>War Pensions and Armed Forces Compensation</v>
          </cell>
          <cell r="AM202">
            <v>946</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H data"/>
      <sheetName val="Quarterly data"/>
      <sheetName val="YTD"/>
      <sheetName val="TIMES"/>
      <sheetName val="CONTENT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corecardold"/>
      <sheetName val="Scorecard"/>
      <sheetName val="Dashboard"/>
      <sheetName val="Waiting Times"/>
      <sheetName val="Over20Weeks"/>
      <sheetName val="Waiting Times Var"/>
      <sheetName val="Commissioners"/>
      <sheetName val="Headcount"/>
      <sheetName val="Finance"/>
      <sheetName val="Listing Rates"/>
      <sheetName val="Listdata"/>
      <sheetName val="Clearance Rates"/>
      <sheetName val="Cleardata"/>
      <sheetName val="Rework"/>
      <sheetName val="Reworkdata"/>
      <sheetName val="Unit Costs"/>
      <sheetName val="Productivity"/>
      <sheetName val="Sickness Absence"/>
      <sheetName val="Customer Contact"/>
      <sheetName val="Complaints"/>
      <sheetName val="Training Days Per Head"/>
      <sheetName val="Diversity"/>
      <sheetName val="Office Comparison"/>
      <sheetName val="Birmingham"/>
      <sheetName val="Cardiff"/>
      <sheetName val="Glasgow"/>
      <sheetName val="Leeds"/>
      <sheetName val="North West"/>
      <sheetName val="Newcastle"/>
      <sheetName val="Nottingham"/>
      <sheetName val="Sutton"/>
      <sheetName val="In Month Waiting Times"/>
      <sheetName val="Guide"/>
      <sheetName val="Data"/>
      <sheetName val="20weektargetdata"/>
      <sheetName val="Dat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265">
          <cell r="A265" t="str">
            <v>Target</v>
          </cell>
          <cell r="B265">
            <v>11</v>
          </cell>
          <cell r="C265">
            <v>11</v>
          </cell>
          <cell r="D265">
            <v>11</v>
          </cell>
        </row>
        <row r="266">
          <cell r="A266" t="str">
            <v>In Month</v>
          </cell>
          <cell r="B266">
            <v>10.97</v>
          </cell>
          <cell r="C266">
            <v>10.87</v>
          </cell>
          <cell r="D266">
            <v>10.74</v>
          </cell>
        </row>
        <row r="267">
          <cell r="A267" t="str">
            <v>Rolling YTD</v>
          </cell>
          <cell r="B267">
            <v>10.97</v>
          </cell>
          <cell r="C267">
            <v>10.92</v>
          </cell>
          <cell r="D267">
            <v>10.86</v>
          </cell>
        </row>
      </sheetData>
      <sheetData sheetId="35" refreshError="1"/>
      <sheetData sheetId="3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H PERFORMANCE REPORT CHARTS"/>
      <sheetName val="TIMES CHARTS"/>
    </sheetNames>
    <sheetDataSet>
      <sheetData sheetId="0" refreshError="1">
        <row r="1">
          <cell r="D1">
            <v>31</v>
          </cell>
        </row>
        <row r="3">
          <cell r="B3" t="str">
            <v>RECEIPTS</v>
          </cell>
        </row>
        <row r="5">
          <cell r="B5" t="str">
            <v>DISPOSALS</v>
          </cell>
        </row>
        <row r="7">
          <cell r="B7" t="str">
            <v>AVERAGE RECEIPTS</v>
          </cell>
        </row>
        <row r="9">
          <cell r="B9" t="str">
            <v>AVERAGE DISPOSALS</v>
          </cell>
        </row>
        <row r="11">
          <cell r="B11" t="str">
            <v>RATIO OF DISPOSALS TO RECEIPTS</v>
          </cell>
        </row>
        <row r="13">
          <cell r="B13" t="str">
            <v>OUTSTANDING CASELOAD</v>
          </cell>
        </row>
        <row r="15">
          <cell r="B15" t="str">
            <v>% CHANGE IN CASELOAD</v>
          </cell>
        </row>
        <row r="17">
          <cell r="B17" t="str">
            <v>% OF SECTION.2 CASES LISTED FOR FIRST HEARING WITHIN 7 DAYS OF RECEIPT</v>
          </cell>
        </row>
        <row r="20">
          <cell r="B20" t="str">
            <v>% OF NON-RESTRICTED CASES DISPOSED OF WITHIN 9 WEEKS OF RECEIPT</v>
          </cell>
        </row>
        <row r="23">
          <cell r="B23" t="str">
            <v>% OF RESTRICTED CASES DISPOSED OF WITHIN 17 WEEKS OF RECEIPT</v>
          </cell>
        </row>
      </sheetData>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Money"/>
      <sheetName val="Sheet1"/>
      <sheetName val="Staff"/>
      <sheetName val="KPI (1)"/>
      <sheetName val="KPI (1) PSA SIs "/>
      <sheetName val="KPI(2)"/>
      <sheetName val="KPI(3)"/>
      <sheetName val="KPI(4)"/>
      <sheetName val="KPI(5&amp;6)"/>
      <sheetName val="KPI(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1"/>
      <sheetName val="Table 1.1 a"/>
      <sheetName val="Table 1.1b"/>
      <sheetName val="Table 1.1c"/>
      <sheetName val="Table 1.2"/>
      <sheetName val="Table 1.2a "/>
      <sheetName val="Table 1.2b"/>
      <sheetName val="Table 1.2c"/>
      <sheetName val="Table 1.2d"/>
      <sheetName val="Table 1.2e"/>
      <sheetName val="Table 1.3"/>
      <sheetName val="Table 1.4"/>
      <sheetName val="Table 1.a"/>
      <sheetName val="Table 1.b"/>
      <sheetName val="MH TIMES CHARTS (2)"/>
      <sheetName val="Table 1.4raw data "/>
      <sheetName val="AR Table1.4"/>
      <sheetName val="AR Table1.6"/>
    </sheetNames>
    <sheetDataSet>
      <sheetData sheetId="0">
        <row r="100">
          <cell r="B100" t="str">
            <v>Quarter 1</v>
          </cell>
          <cell r="C100" t="str">
            <v>July</v>
          </cell>
        </row>
        <row r="101">
          <cell r="B101" t="str">
            <v>Quarter 2</v>
          </cell>
          <cell r="C101" t="str">
            <v>October</v>
          </cell>
        </row>
        <row r="102">
          <cell r="B102" t="str">
            <v>Quarter 3</v>
          </cell>
          <cell r="C102" t="str">
            <v>January</v>
          </cell>
        </row>
        <row r="103">
          <cell r="B103" t="str">
            <v>Quarter 4</v>
          </cell>
          <cell r="C103" t="str">
            <v>March</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ow r="304">
          <cell r="E304">
            <v>40634</v>
          </cell>
          <cell r="F304">
            <v>40664</v>
          </cell>
          <cell r="G304">
            <v>40695</v>
          </cell>
          <cell r="H304">
            <v>40725</v>
          </cell>
          <cell r="I304">
            <v>40756</v>
          </cell>
          <cell r="J304">
            <v>40787</v>
          </cell>
          <cell r="K304">
            <v>40817</v>
          </cell>
          <cell r="L304">
            <v>40848</v>
          </cell>
          <cell r="M304">
            <v>40878</v>
          </cell>
          <cell r="N304">
            <v>40909</v>
          </cell>
          <cell r="O304">
            <v>40940</v>
          </cell>
          <cell r="P304">
            <v>40969</v>
          </cell>
        </row>
        <row r="305">
          <cell r="E305">
            <v>148</v>
          </cell>
          <cell r="F305">
            <v>164</v>
          </cell>
          <cell r="G305">
            <v>187</v>
          </cell>
          <cell r="H305">
            <v>157</v>
          </cell>
          <cell r="I305">
            <v>200</v>
          </cell>
          <cell r="J305">
            <v>156</v>
          </cell>
          <cell r="K305">
            <v>178</v>
          </cell>
          <cell r="L305">
            <v>170</v>
          </cell>
          <cell r="M305">
            <v>177</v>
          </cell>
          <cell r="N305">
            <v>198</v>
          </cell>
          <cell r="O305">
            <v>0</v>
          </cell>
          <cell r="P305">
            <v>0</v>
          </cell>
        </row>
        <row r="306">
          <cell r="E306">
            <v>253</v>
          </cell>
          <cell r="F306">
            <v>295</v>
          </cell>
          <cell r="G306">
            <v>328</v>
          </cell>
          <cell r="H306">
            <v>307</v>
          </cell>
          <cell r="I306">
            <v>352</v>
          </cell>
          <cell r="J306">
            <v>300</v>
          </cell>
          <cell r="K306">
            <v>318</v>
          </cell>
          <cell r="L306">
            <v>356</v>
          </cell>
          <cell r="M306">
            <v>273</v>
          </cell>
          <cell r="N306">
            <v>329</v>
          </cell>
          <cell r="O306">
            <v>0</v>
          </cell>
          <cell r="P306">
            <v>0</v>
          </cell>
        </row>
        <row r="307">
          <cell r="E307">
            <v>110</v>
          </cell>
          <cell r="F307">
            <v>136</v>
          </cell>
          <cell r="G307">
            <v>166</v>
          </cell>
          <cell r="H307">
            <v>175</v>
          </cell>
          <cell r="I307">
            <v>117</v>
          </cell>
          <cell r="J307">
            <v>124</v>
          </cell>
          <cell r="K307">
            <v>117</v>
          </cell>
          <cell r="L307">
            <v>105</v>
          </cell>
          <cell r="M307">
            <v>89</v>
          </cell>
          <cell r="N307">
            <v>50</v>
          </cell>
          <cell r="O307">
            <v>0</v>
          </cell>
          <cell r="P307">
            <v>0</v>
          </cell>
        </row>
        <row r="308">
          <cell r="E308">
            <v>16</v>
          </cell>
          <cell r="F308">
            <v>34</v>
          </cell>
          <cell r="G308">
            <v>22</v>
          </cell>
          <cell r="H308">
            <v>22</v>
          </cell>
          <cell r="I308">
            <v>29</v>
          </cell>
          <cell r="J308">
            <v>25</v>
          </cell>
          <cell r="K308">
            <v>22</v>
          </cell>
          <cell r="L308">
            <v>26</v>
          </cell>
          <cell r="M308">
            <v>15</v>
          </cell>
          <cell r="N308">
            <v>13</v>
          </cell>
          <cell r="O308">
            <v>0</v>
          </cell>
          <cell r="P308">
            <v>0</v>
          </cell>
        </row>
        <row r="309">
          <cell r="E309">
            <v>19</v>
          </cell>
          <cell r="F309">
            <v>20</v>
          </cell>
          <cell r="G309">
            <v>27</v>
          </cell>
          <cell r="H309">
            <v>14</v>
          </cell>
          <cell r="I309">
            <v>13</v>
          </cell>
          <cell r="J309">
            <v>5</v>
          </cell>
          <cell r="K309">
            <v>60</v>
          </cell>
          <cell r="L309">
            <v>13</v>
          </cell>
          <cell r="M309">
            <v>2</v>
          </cell>
          <cell r="N309">
            <v>12</v>
          </cell>
          <cell r="O309">
            <v>0</v>
          </cell>
          <cell r="P309">
            <v>0</v>
          </cell>
        </row>
        <row r="312">
          <cell r="T312" t="str">
            <v>Quarter 1</v>
          </cell>
          <cell r="U312" t="str">
            <v>Quarter 2</v>
          </cell>
          <cell r="V312" t="str">
            <v>Quarter 3</v>
          </cell>
          <cell r="W312" t="str">
            <v>Quarter 4</v>
          </cell>
        </row>
        <row r="313">
          <cell r="T313">
            <v>499</v>
          </cell>
          <cell r="U313">
            <v>513</v>
          </cell>
          <cell r="V313">
            <v>525</v>
          </cell>
          <cell r="W313">
            <v>198</v>
          </cell>
        </row>
        <row r="314">
          <cell r="T314">
            <v>876</v>
          </cell>
          <cell r="U314">
            <v>959</v>
          </cell>
          <cell r="V314">
            <v>947</v>
          </cell>
          <cell r="W314">
            <v>329</v>
          </cell>
        </row>
        <row r="315">
          <cell r="T315">
            <v>412</v>
          </cell>
          <cell r="U315">
            <v>416</v>
          </cell>
          <cell r="V315">
            <v>311</v>
          </cell>
          <cell r="W315">
            <v>50</v>
          </cell>
        </row>
        <row r="316">
          <cell r="T316">
            <v>72</v>
          </cell>
          <cell r="U316">
            <v>76</v>
          </cell>
          <cell r="V316">
            <v>63</v>
          </cell>
          <cell r="W316">
            <v>13</v>
          </cell>
        </row>
        <row r="317">
          <cell r="T317">
            <v>66</v>
          </cell>
          <cell r="U317">
            <v>32</v>
          </cell>
          <cell r="V317">
            <v>75</v>
          </cell>
          <cell r="W317">
            <v>12</v>
          </cell>
        </row>
        <row r="320">
          <cell r="E320">
            <v>40634</v>
          </cell>
          <cell r="F320">
            <v>40664</v>
          </cell>
          <cell r="G320">
            <v>40695</v>
          </cell>
          <cell r="H320">
            <v>40725</v>
          </cell>
          <cell r="I320">
            <v>40756</v>
          </cell>
          <cell r="J320">
            <v>40787</v>
          </cell>
          <cell r="K320">
            <v>40817</v>
          </cell>
          <cell r="L320">
            <v>40848</v>
          </cell>
          <cell r="M320">
            <v>40878</v>
          </cell>
          <cell r="N320">
            <v>40909</v>
          </cell>
          <cell r="O320">
            <v>40940</v>
          </cell>
          <cell r="P320">
            <v>40969</v>
          </cell>
        </row>
        <row r="321">
          <cell r="E321">
            <v>13</v>
          </cell>
          <cell r="F321">
            <v>19</v>
          </cell>
          <cell r="G321">
            <v>23</v>
          </cell>
          <cell r="H321">
            <v>16</v>
          </cell>
          <cell r="I321">
            <v>24</v>
          </cell>
          <cell r="J321">
            <v>19</v>
          </cell>
          <cell r="K321">
            <v>17</v>
          </cell>
          <cell r="L321">
            <v>20</v>
          </cell>
          <cell r="M321">
            <v>20</v>
          </cell>
          <cell r="N321">
            <v>18</v>
          </cell>
          <cell r="O321">
            <v>0</v>
          </cell>
          <cell r="P321">
            <v>0</v>
          </cell>
        </row>
        <row r="322">
          <cell r="E322">
            <v>21</v>
          </cell>
          <cell r="F322">
            <v>38</v>
          </cell>
          <cell r="G322">
            <v>40</v>
          </cell>
          <cell r="H322">
            <v>33</v>
          </cell>
          <cell r="I322">
            <v>33</v>
          </cell>
          <cell r="J322">
            <v>40</v>
          </cell>
          <cell r="K322">
            <v>40</v>
          </cell>
          <cell r="L322">
            <v>33</v>
          </cell>
          <cell r="M322">
            <v>42</v>
          </cell>
          <cell r="N322">
            <v>41</v>
          </cell>
          <cell r="O322">
            <v>0</v>
          </cell>
          <cell r="P322">
            <v>0</v>
          </cell>
        </row>
        <row r="323">
          <cell r="E323">
            <v>107</v>
          </cell>
          <cell r="F323">
            <v>163</v>
          </cell>
          <cell r="G323">
            <v>180</v>
          </cell>
          <cell r="H323">
            <v>150</v>
          </cell>
          <cell r="I323">
            <v>153</v>
          </cell>
          <cell r="J323">
            <v>177</v>
          </cell>
          <cell r="K323">
            <v>183</v>
          </cell>
          <cell r="L323">
            <v>168</v>
          </cell>
          <cell r="M323">
            <v>125</v>
          </cell>
          <cell r="N323">
            <v>154</v>
          </cell>
          <cell r="O323">
            <v>0</v>
          </cell>
          <cell r="P323">
            <v>0</v>
          </cell>
        </row>
        <row r="324">
          <cell r="E324">
            <v>8</v>
          </cell>
          <cell r="F324">
            <v>8</v>
          </cell>
          <cell r="G324">
            <v>16</v>
          </cell>
          <cell r="H324">
            <v>15</v>
          </cell>
          <cell r="I324">
            <v>22</v>
          </cell>
          <cell r="J324">
            <v>12</v>
          </cell>
          <cell r="K324">
            <v>10</v>
          </cell>
          <cell r="L324">
            <v>12</v>
          </cell>
          <cell r="M324">
            <v>3</v>
          </cell>
          <cell r="N324">
            <v>10</v>
          </cell>
          <cell r="O324">
            <v>0</v>
          </cell>
          <cell r="P324">
            <v>0</v>
          </cell>
        </row>
        <row r="325">
          <cell r="E325">
            <v>7</v>
          </cell>
          <cell r="F325">
            <v>9</v>
          </cell>
          <cell r="G325">
            <v>8</v>
          </cell>
          <cell r="H325">
            <v>8</v>
          </cell>
          <cell r="I325">
            <v>3</v>
          </cell>
          <cell r="J325">
            <v>11</v>
          </cell>
          <cell r="K325">
            <v>7</v>
          </cell>
          <cell r="L325">
            <v>14</v>
          </cell>
          <cell r="M325">
            <v>2</v>
          </cell>
          <cell r="N325">
            <v>4</v>
          </cell>
          <cell r="O325">
            <v>0</v>
          </cell>
          <cell r="P325">
            <v>0</v>
          </cell>
        </row>
        <row r="326">
          <cell r="E326">
            <v>6</v>
          </cell>
          <cell r="F326">
            <v>6</v>
          </cell>
          <cell r="G326">
            <v>7</v>
          </cell>
          <cell r="H326">
            <v>9</v>
          </cell>
          <cell r="I326">
            <v>4</v>
          </cell>
          <cell r="J326">
            <v>6</v>
          </cell>
          <cell r="K326">
            <v>5</v>
          </cell>
          <cell r="L326">
            <v>4</v>
          </cell>
          <cell r="M326">
            <v>5</v>
          </cell>
          <cell r="N326">
            <v>3</v>
          </cell>
          <cell r="O326">
            <v>0</v>
          </cell>
          <cell r="P326">
            <v>0</v>
          </cell>
        </row>
        <row r="327">
          <cell r="E327">
            <v>62</v>
          </cell>
          <cell r="F327">
            <v>54</v>
          </cell>
          <cell r="G327">
            <v>64</v>
          </cell>
          <cell r="H327">
            <v>63</v>
          </cell>
          <cell r="I327">
            <v>54</v>
          </cell>
          <cell r="J327">
            <v>43</v>
          </cell>
          <cell r="K327">
            <v>57</v>
          </cell>
          <cell r="L327">
            <v>51</v>
          </cell>
          <cell r="M327">
            <v>47</v>
          </cell>
          <cell r="N327">
            <v>40</v>
          </cell>
          <cell r="O327">
            <v>0</v>
          </cell>
          <cell r="P327">
            <v>0</v>
          </cell>
        </row>
        <row r="330">
          <cell r="T330" t="str">
            <v>Quarter 1</v>
          </cell>
          <cell r="U330" t="str">
            <v>Quarter 2</v>
          </cell>
          <cell r="V330" t="str">
            <v>Quarter 3</v>
          </cell>
          <cell r="W330" t="str">
            <v>Quarter 4</v>
          </cell>
        </row>
        <row r="331">
          <cell r="T331">
            <v>55</v>
          </cell>
          <cell r="U331">
            <v>59</v>
          </cell>
          <cell r="V331">
            <v>57</v>
          </cell>
          <cell r="W331">
            <v>18</v>
          </cell>
        </row>
        <row r="332">
          <cell r="T332">
            <v>99</v>
          </cell>
          <cell r="U332">
            <v>106</v>
          </cell>
          <cell r="V332">
            <v>115</v>
          </cell>
          <cell r="W332">
            <v>41</v>
          </cell>
        </row>
        <row r="333">
          <cell r="T333">
            <v>450</v>
          </cell>
          <cell r="U333">
            <v>480</v>
          </cell>
          <cell r="V333">
            <v>476</v>
          </cell>
          <cell r="W333">
            <v>154</v>
          </cell>
        </row>
        <row r="334">
          <cell r="T334">
            <v>32</v>
          </cell>
          <cell r="U334">
            <v>49</v>
          </cell>
          <cell r="V334">
            <v>25</v>
          </cell>
          <cell r="W334">
            <v>10</v>
          </cell>
        </row>
        <row r="335">
          <cell r="T335">
            <v>24</v>
          </cell>
          <cell r="U335">
            <v>22</v>
          </cell>
          <cell r="V335">
            <v>23</v>
          </cell>
          <cell r="W335">
            <v>4</v>
          </cell>
        </row>
        <row r="336">
          <cell r="T336">
            <v>19</v>
          </cell>
          <cell r="U336">
            <v>19</v>
          </cell>
          <cell r="V336">
            <v>14</v>
          </cell>
          <cell r="W336">
            <v>3</v>
          </cell>
        </row>
        <row r="337">
          <cell r="T337">
            <v>180</v>
          </cell>
          <cell r="U337">
            <v>160</v>
          </cell>
          <cell r="V337">
            <v>155</v>
          </cell>
          <cell r="W337">
            <v>40</v>
          </cell>
        </row>
        <row r="340">
          <cell r="E340">
            <v>40634</v>
          </cell>
          <cell r="F340">
            <v>40664</v>
          </cell>
          <cell r="G340">
            <v>40695</v>
          </cell>
          <cell r="H340">
            <v>40725</v>
          </cell>
          <cell r="I340">
            <v>40756</v>
          </cell>
          <cell r="J340">
            <v>40787</v>
          </cell>
          <cell r="K340">
            <v>40817</v>
          </cell>
          <cell r="L340">
            <v>40848</v>
          </cell>
          <cell r="M340">
            <v>40878</v>
          </cell>
          <cell r="N340">
            <v>40909</v>
          </cell>
          <cell r="O340">
            <v>40940</v>
          </cell>
          <cell r="P340">
            <v>40969</v>
          </cell>
        </row>
        <row r="341">
          <cell r="E341">
            <v>223</v>
          </cell>
          <cell r="F341">
            <v>284</v>
          </cell>
          <cell r="G341">
            <v>271</v>
          </cell>
          <cell r="H341">
            <v>235</v>
          </cell>
          <cell r="I341">
            <v>278</v>
          </cell>
          <cell r="J341">
            <v>262</v>
          </cell>
          <cell r="K341">
            <v>253</v>
          </cell>
          <cell r="L341">
            <v>265</v>
          </cell>
          <cell r="M341">
            <v>199</v>
          </cell>
          <cell r="N341">
            <v>259</v>
          </cell>
          <cell r="O341">
            <v>0</v>
          </cell>
          <cell r="P341">
            <v>0</v>
          </cell>
        </row>
        <row r="342">
          <cell r="E342">
            <v>346</v>
          </cell>
          <cell r="F342">
            <v>440</v>
          </cell>
          <cell r="G342">
            <v>481</v>
          </cell>
          <cell r="H342">
            <v>413</v>
          </cell>
          <cell r="I342">
            <v>416</v>
          </cell>
          <cell r="J342">
            <v>410</v>
          </cell>
          <cell r="K342">
            <v>374</v>
          </cell>
          <cell r="L342">
            <v>457</v>
          </cell>
          <cell r="M342">
            <v>362</v>
          </cell>
          <cell r="N342">
            <v>363</v>
          </cell>
          <cell r="O342">
            <v>0</v>
          </cell>
          <cell r="P342">
            <v>0</v>
          </cell>
        </row>
        <row r="343">
          <cell r="E343">
            <v>316</v>
          </cell>
          <cell r="F343">
            <v>390</v>
          </cell>
          <cell r="G343">
            <v>324</v>
          </cell>
          <cell r="H343">
            <v>394</v>
          </cell>
          <cell r="I343">
            <v>371</v>
          </cell>
          <cell r="J343">
            <v>380</v>
          </cell>
          <cell r="K343">
            <v>344</v>
          </cell>
          <cell r="L343">
            <v>398</v>
          </cell>
          <cell r="M343">
            <v>327</v>
          </cell>
          <cell r="N343">
            <v>344</v>
          </cell>
          <cell r="O343">
            <v>0</v>
          </cell>
          <cell r="P343">
            <v>0</v>
          </cell>
        </row>
        <row r="344">
          <cell r="E344">
            <v>251</v>
          </cell>
          <cell r="F344">
            <v>290</v>
          </cell>
          <cell r="G344">
            <v>249</v>
          </cell>
          <cell r="H344">
            <v>299</v>
          </cell>
          <cell r="I344">
            <v>328</v>
          </cell>
          <cell r="J344">
            <v>323</v>
          </cell>
          <cell r="K344">
            <v>322</v>
          </cell>
          <cell r="L344">
            <v>274</v>
          </cell>
          <cell r="M344">
            <v>273</v>
          </cell>
          <cell r="N344">
            <v>237</v>
          </cell>
          <cell r="O344">
            <v>0</v>
          </cell>
          <cell r="P344">
            <v>0</v>
          </cell>
        </row>
        <row r="345">
          <cell r="E345">
            <v>257</v>
          </cell>
          <cell r="F345">
            <v>298</v>
          </cell>
          <cell r="G345">
            <v>224</v>
          </cell>
          <cell r="H345">
            <v>267</v>
          </cell>
          <cell r="I345">
            <v>268</v>
          </cell>
          <cell r="J345">
            <v>277</v>
          </cell>
          <cell r="K345">
            <v>249</v>
          </cell>
          <cell r="L345">
            <v>303</v>
          </cell>
          <cell r="M345">
            <v>263</v>
          </cell>
          <cell r="N345">
            <v>196</v>
          </cell>
          <cell r="O345">
            <v>0</v>
          </cell>
          <cell r="P345">
            <v>0</v>
          </cell>
        </row>
        <row r="348">
          <cell r="T348" t="str">
            <v>Quarter 1</v>
          </cell>
          <cell r="U348" t="str">
            <v>Quarter 2</v>
          </cell>
          <cell r="V348" t="str">
            <v>Quarter 3</v>
          </cell>
          <cell r="W348" t="str">
            <v>Quarter 4</v>
          </cell>
        </row>
        <row r="349">
          <cell r="T349">
            <v>778</v>
          </cell>
          <cell r="U349">
            <v>775</v>
          </cell>
          <cell r="V349">
            <v>717</v>
          </cell>
          <cell r="W349">
            <v>259</v>
          </cell>
        </row>
        <row r="350">
          <cell r="T350">
            <v>1267</v>
          </cell>
          <cell r="U350">
            <v>1239</v>
          </cell>
          <cell r="V350">
            <v>1193</v>
          </cell>
          <cell r="W350">
            <v>363</v>
          </cell>
        </row>
        <row r="351">
          <cell r="T351">
            <v>1030</v>
          </cell>
          <cell r="U351">
            <v>1145</v>
          </cell>
          <cell r="V351">
            <v>1069</v>
          </cell>
          <cell r="W351">
            <v>344</v>
          </cell>
        </row>
        <row r="352">
          <cell r="T352">
            <v>790</v>
          </cell>
          <cell r="U352">
            <v>950</v>
          </cell>
          <cell r="V352">
            <v>869</v>
          </cell>
          <cell r="W352">
            <v>237</v>
          </cell>
        </row>
        <row r="353">
          <cell r="T353">
            <v>779</v>
          </cell>
          <cell r="U353">
            <v>812</v>
          </cell>
          <cell r="V353">
            <v>815</v>
          </cell>
          <cell r="W353">
            <v>196</v>
          </cell>
        </row>
      </sheetData>
      <sheetData sheetId="14" refreshError="1"/>
      <sheetData sheetId="15" refreshError="1"/>
      <sheetData sheetId="16" refreshError="1"/>
      <sheetData sheetId="17" refreshError="1"/>
      <sheetData sheetId="1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refreshError="1">
        <row r="23">
          <cell r="B23" t="str">
            <v>HIGH</v>
          </cell>
        </row>
        <row r="24">
          <cell r="B24" t="str">
            <v>LOW</v>
          </cell>
        </row>
        <row r="25">
          <cell r="B25" t="str">
            <v>MEDIUM</v>
          </cell>
        </row>
        <row r="26">
          <cell r="B26" t="str">
            <v>NOT KNOWN</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34"/>
  <sheetViews>
    <sheetView tabSelected="1" workbookViewId="0"/>
  </sheetViews>
  <sheetFormatPr defaultRowHeight="12.75" x14ac:dyDescent="0.2"/>
  <cols>
    <col min="1" max="1" width="9.140625" style="7"/>
    <col min="2" max="2" width="85.42578125" style="7" customWidth="1"/>
    <col min="3" max="16384" width="9.140625" style="7"/>
  </cols>
  <sheetData>
    <row r="1" spans="1:3" ht="15.75" x14ac:dyDescent="0.25">
      <c r="A1" s="197" t="s">
        <v>23</v>
      </c>
    </row>
    <row r="2" spans="1:3" s="2" customFormat="1" x14ac:dyDescent="0.2">
      <c r="A2" s="1"/>
      <c r="B2" s="1"/>
    </row>
    <row r="3" spans="1:3" s="2" customFormat="1" ht="22.5" customHeight="1" x14ac:dyDescent="0.25">
      <c r="A3" s="202" t="s">
        <v>0</v>
      </c>
      <c r="B3" s="203"/>
    </row>
    <row r="4" spans="1:3" s="2" customFormat="1" ht="23.25" customHeight="1" x14ac:dyDescent="0.2">
      <c r="A4" s="2" t="s">
        <v>3</v>
      </c>
      <c r="B4" s="3" t="s">
        <v>319</v>
      </c>
    </row>
    <row r="5" spans="1:3" s="2" customFormat="1" x14ac:dyDescent="0.2">
      <c r="A5" s="2" t="s">
        <v>4</v>
      </c>
      <c r="B5" s="3" t="s">
        <v>320</v>
      </c>
    </row>
    <row r="6" spans="1:3" s="2" customFormat="1" x14ac:dyDescent="0.2">
      <c r="A6" s="2" t="s">
        <v>5</v>
      </c>
      <c r="B6" s="3" t="s">
        <v>321</v>
      </c>
    </row>
    <row r="7" spans="1:3" s="2" customFormat="1" x14ac:dyDescent="0.2">
      <c r="A7" s="2" t="s">
        <v>6</v>
      </c>
      <c r="B7" s="3" t="s">
        <v>322</v>
      </c>
    </row>
    <row r="8" spans="1:3" s="5" customFormat="1" x14ac:dyDescent="0.2">
      <c r="A8" s="16" t="s">
        <v>7</v>
      </c>
      <c r="B8" s="192" t="s">
        <v>323</v>
      </c>
      <c r="C8" s="4"/>
    </row>
    <row r="9" spans="1:3" s="2" customFormat="1" x14ac:dyDescent="0.2">
      <c r="A9" s="16" t="s">
        <v>8</v>
      </c>
      <c r="B9" s="192" t="s">
        <v>324</v>
      </c>
    </row>
    <row r="10" spans="1:3" s="2" customFormat="1" x14ac:dyDescent="0.2">
      <c r="A10" s="16" t="s">
        <v>9</v>
      </c>
      <c r="B10" s="192" t="s">
        <v>325</v>
      </c>
    </row>
    <row r="11" spans="1:3" s="2" customFormat="1" x14ac:dyDescent="0.2">
      <c r="A11" s="16" t="s">
        <v>10</v>
      </c>
      <c r="B11" s="192" t="s">
        <v>326</v>
      </c>
    </row>
    <row r="13" spans="1:3" s="2" customFormat="1" ht="15" x14ac:dyDescent="0.25">
      <c r="A13" s="190" t="s">
        <v>1</v>
      </c>
      <c r="B13" s="191"/>
    </row>
    <row r="14" spans="1:3" s="2" customFormat="1" ht="20.25" customHeight="1" x14ac:dyDescent="0.2">
      <c r="A14" s="16" t="s">
        <v>11</v>
      </c>
      <c r="B14" s="192" t="s">
        <v>327</v>
      </c>
    </row>
    <row r="15" spans="1:3" s="2" customFormat="1" x14ac:dyDescent="0.2">
      <c r="A15" s="16" t="s">
        <v>12</v>
      </c>
      <c r="B15" s="192" t="s">
        <v>328</v>
      </c>
    </row>
    <row r="16" spans="1:3" s="2" customFormat="1" x14ac:dyDescent="0.2">
      <c r="A16" s="16" t="s">
        <v>13</v>
      </c>
      <c r="B16" s="192" t="s">
        <v>329</v>
      </c>
    </row>
    <row r="18" spans="1:1" x14ac:dyDescent="0.2">
      <c r="A18" s="6" t="s">
        <v>252</v>
      </c>
    </row>
    <row r="19" spans="1:1" x14ac:dyDescent="0.2">
      <c r="A19" s="198" t="s">
        <v>314</v>
      </c>
    </row>
    <row r="20" spans="1:1" x14ac:dyDescent="0.2">
      <c r="A20" s="198" t="s">
        <v>315</v>
      </c>
    </row>
    <row r="22" spans="1:1" x14ac:dyDescent="0.2">
      <c r="A22" s="198" t="s">
        <v>316</v>
      </c>
    </row>
    <row r="23" spans="1:1" ht="6.75" customHeight="1" x14ac:dyDescent="0.2"/>
    <row r="24" spans="1:1" x14ac:dyDescent="0.2">
      <c r="A24" s="9" t="s">
        <v>330</v>
      </c>
    </row>
    <row r="25" spans="1:1" x14ac:dyDescent="0.2">
      <c r="A25" s="7" t="s">
        <v>331</v>
      </c>
    </row>
    <row r="26" spans="1:1" x14ac:dyDescent="0.2">
      <c r="A26" s="9" t="s">
        <v>332</v>
      </c>
    </row>
    <row r="27" spans="1:1" ht="18" customHeight="1" x14ac:dyDescent="0.2">
      <c r="A27" s="16" t="s">
        <v>317</v>
      </c>
    </row>
    <row r="29" spans="1:1" s="91" customFormat="1" x14ac:dyDescent="0.2">
      <c r="A29" s="200" t="s">
        <v>313</v>
      </c>
    </row>
    <row r="30" spans="1:1" s="91" customFormat="1" x14ac:dyDescent="0.2">
      <c r="A30" s="200" t="s">
        <v>333</v>
      </c>
    </row>
    <row r="31" spans="1:1" s="201" customFormat="1" x14ac:dyDescent="0.2"/>
    <row r="34" spans="14:14" x14ac:dyDescent="0.2">
      <c r="N34" s="199"/>
    </row>
  </sheetData>
  <mergeCells count="1">
    <mergeCell ref="A3:B3"/>
  </mergeCells>
  <phoneticPr fontId="0" type="noConversion"/>
  <hyperlinks>
    <hyperlink ref="B4" location="SEND.1!A1" display="SEND: Appeals received and registered"/>
    <hyperlink ref="B5" location="SEND.2!A1" display="Registered appeals by type"/>
    <hyperlink ref="B6" location="SEND.3!A1" display="Appeals registered by nature of Special Educational Need (SEN)"/>
    <hyperlink ref="B7" location="SEND.4!A1" display="Breakdown of child's ethnic origin"/>
    <hyperlink ref="B8" location="SEND.5!A1" display="Appeals registered per local authority in England, 2013/14 to 2014/15"/>
    <hyperlink ref="B10" location="SEND.7!A1" display="Decisions by Special Educational Need (SEN), 2011/12 to 2014/15"/>
    <hyperlink ref="B9" location="SEND.6!A1" display="Outcomes of appeals; decided, withdrawn, conceded, 2011/12 to 2014/15"/>
    <hyperlink ref="B11" location="SEND.8!A1" display="Outcomes by Special Educational Need (SEN) category, 2011/12 to 2014/15"/>
    <hyperlink ref="B14" location="SEND.9!A1" display="Appeals received, registered and outcomes, 2011/12 to 2014/15"/>
    <hyperlink ref="B15" location="SEND.10!A1" display="Registered appeals by type, 2011/12 to 2014/15"/>
    <hyperlink ref="B16" location="SEND.12!A1" display="Outcomes of claims by type, 2011/12 to 2014/15"/>
  </hyperlinks>
  <pageMargins left="0.75" right="0.75" top="1" bottom="1" header="0.5" footer="0.5"/>
  <pageSetup paperSize="9" scale="74"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D12"/>
  <sheetViews>
    <sheetView workbookViewId="0"/>
  </sheetViews>
  <sheetFormatPr defaultRowHeight="12.75" x14ac:dyDescent="0.2"/>
  <cols>
    <col min="1" max="1" width="41.28515625" style="12" customWidth="1"/>
    <col min="2" max="2" width="11.42578125" style="12" customWidth="1"/>
    <col min="3" max="3" width="11.85546875" style="12" customWidth="1"/>
    <col min="4" max="16384" width="9.140625" style="12"/>
  </cols>
  <sheetData>
    <row r="1" spans="1:4" x14ac:dyDescent="0.2">
      <c r="A1" s="8" t="s">
        <v>76</v>
      </c>
      <c r="B1" s="8"/>
      <c r="D1" s="18"/>
    </row>
    <row r="2" spans="1:4" x14ac:dyDescent="0.2">
      <c r="A2" s="16" t="s">
        <v>342</v>
      </c>
    </row>
    <row r="3" spans="1:4" x14ac:dyDescent="0.2">
      <c r="A3" s="13" t="s">
        <v>23</v>
      </c>
    </row>
    <row r="4" spans="1:4" ht="25.5" x14ac:dyDescent="0.2">
      <c r="A4" s="42" t="s">
        <v>1</v>
      </c>
      <c r="B4" s="41" t="s">
        <v>218</v>
      </c>
      <c r="C4" s="41" t="s">
        <v>254</v>
      </c>
      <c r="D4" s="41" t="s">
        <v>41</v>
      </c>
    </row>
    <row r="5" spans="1:4" x14ac:dyDescent="0.2">
      <c r="A5" s="71" t="s">
        <v>14</v>
      </c>
      <c r="B5" s="19">
        <v>98</v>
      </c>
      <c r="C5" s="19">
        <v>34</v>
      </c>
      <c r="D5" s="19">
        <v>40</v>
      </c>
    </row>
    <row r="6" spans="1:4" x14ac:dyDescent="0.2">
      <c r="A6" s="71" t="s">
        <v>36</v>
      </c>
      <c r="B6" s="19">
        <v>135</v>
      </c>
      <c r="C6" s="19">
        <v>38</v>
      </c>
      <c r="D6" s="19">
        <v>67</v>
      </c>
    </row>
    <row r="7" spans="1:4" x14ac:dyDescent="0.2">
      <c r="A7" s="71" t="s">
        <v>258</v>
      </c>
      <c r="B7" s="19">
        <v>126</v>
      </c>
      <c r="C7" s="19">
        <v>30</v>
      </c>
      <c r="D7" s="19">
        <v>69</v>
      </c>
    </row>
    <row r="8" spans="1:4" x14ac:dyDescent="0.2">
      <c r="A8" s="72" t="s">
        <v>261</v>
      </c>
      <c r="B8" s="152">
        <v>115</v>
      </c>
      <c r="C8" s="152">
        <v>47</v>
      </c>
      <c r="D8" s="152">
        <v>67</v>
      </c>
    </row>
    <row r="9" spans="1:4" x14ac:dyDescent="0.2">
      <c r="A9" s="121" t="s">
        <v>283</v>
      </c>
    </row>
    <row r="10" spans="1:4" s="70" customFormat="1" x14ac:dyDescent="0.2">
      <c r="A10" s="68" t="s">
        <v>252</v>
      </c>
    </row>
    <row r="11" spans="1:4" x14ac:dyDescent="0.2">
      <c r="A11" s="45" t="s">
        <v>250</v>
      </c>
    </row>
    <row r="12" spans="1:4" x14ac:dyDescent="0.2">
      <c r="A12" s="47" t="s">
        <v>265</v>
      </c>
    </row>
  </sheetData>
  <phoneticPr fontId="6" type="noConversion"/>
  <hyperlinks>
    <hyperlink ref="A3" location="Index!A1" display="Index"/>
  </hyperlinks>
  <pageMargins left="0.75" right="0.75" top="1" bottom="1" header="0.5" footer="0.5"/>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G11"/>
  <sheetViews>
    <sheetView workbookViewId="0"/>
  </sheetViews>
  <sheetFormatPr defaultRowHeight="12.75" x14ac:dyDescent="0.2"/>
  <cols>
    <col min="1" max="1" width="32.42578125" style="12" customWidth="1"/>
    <col min="2" max="2" width="11.42578125" style="12" customWidth="1"/>
    <col min="3" max="3" width="13.7109375" style="12" customWidth="1"/>
    <col min="4" max="4" width="14" style="12" customWidth="1"/>
    <col min="5" max="5" width="14.42578125" style="12" customWidth="1"/>
    <col min="6" max="6" width="17.85546875" style="12" customWidth="1"/>
    <col min="7" max="7" width="14.28515625" style="12" customWidth="1"/>
    <col min="8" max="16384" width="9.140625" style="12"/>
  </cols>
  <sheetData>
    <row r="1" spans="1:7" x14ac:dyDescent="0.2">
      <c r="A1" s="8" t="s">
        <v>79</v>
      </c>
      <c r="B1" s="18"/>
    </row>
    <row r="2" spans="1:7" x14ac:dyDescent="0.2">
      <c r="A2" s="16" t="s">
        <v>343</v>
      </c>
    </row>
    <row r="3" spans="1:7" x14ac:dyDescent="0.2">
      <c r="A3" s="13" t="s">
        <v>23</v>
      </c>
    </row>
    <row r="4" spans="1:7" ht="51" x14ac:dyDescent="0.2">
      <c r="A4" s="73"/>
      <c r="B4" s="41" t="s">
        <v>318</v>
      </c>
      <c r="C4" s="41" t="s">
        <v>70</v>
      </c>
      <c r="D4" s="41" t="s">
        <v>71</v>
      </c>
      <c r="E4" s="41" t="s">
        <v>72</v>
      </c>
      <c r="F4" s="41" t="s">
        <v>73</v>
      </c>
      <c r="G4" s="41" t="s">
        <v>74</v>
      </c>
    </row>
    <row r="5" spans="1:7" x14ac:dyDescent="0.2">
      <c r="A5" s="15" t="s">
        <v>14</v>
      </c>
      <c r="B5" s="110">
        <v>98</v>
      </c>
      <c r="C5" s="109">
        <v>0</v>
      </c>
      <c r="D5" s="109">
        <v>0</v>
      </c>
      <c r="E5" s="109">
        <v>0</v>
      </c>
      <c r="F5" s="109">
        <v>0</v>
      </c>
      <c r="G5" s="109">
        <v>98</v>
      </c>
    </row>
    <row r="6" spans="1:7" x14ac:dyDescent="0.2">
      <c r="A6" s="15" t="s">
        <v>36</v>
      </c>
      <c r="B6" s="110">
        <v>135</v>
      </c>
      <c r="C6" s="109">
        <v>0</v>
      </c>
      <c r="D6" s="109">
        <v>22</v>
      </c>
      <c r="E6" s="109">
        <v>0</v>
      </c>
      <c r="F6" s="109">
        <v>0</v>
      </c>
      <c r="G6" s="109">
        <v>113</v>
      </c>
    </row>
    <row r="7" spans="1:7" x14ac:dyDescent="0.2">
      <c r="A7" s="15" t="s">
        <v>258</v>
      </c>
      <c r="B7" s="110">
        <v>126</v>
      </c>
      <c r="C7" s="109">
        <v>0</v>
      </c>
      <c r="D7" s="109">
        <v>6</v>
      </c>
      <c r="E7" s="109">
        <v>0</v>
      </c>
      <c r="F7" s="109">
        <v>0</v>
      </c>
      <c r="G7" s="109">
        <v>120</v>
      </c>
    </row>
    <row r="8" spans="1:7" x14ac:dyDescent="0.2">
      <c r="A8" s="74" t="s">
        <v>261</v>
      </c>
      <c r="B8" s="153">
        <v>115</v>
      </c>
      <c r="C8" s="154">
        <v>0</v>
      </c>
      <c r="D8" s="154">
        <v>20</v>
      </c>
      <c r="E8" s="154">
        <v>0</v>
      </c>
      <c r="F8" s="154">
        <v>0</v>
      </c>
      <c r="G8" s="154">
        <v>95</v>
      </c>
    </row>
    <row r="9" spans="1:7" x14ac:dyDescent="0.2">
      <c r="A9" s="121" t="s">
        <v>283</v>
      </c>
    </row>
    <row r="10" spans="1:7" x14ac:dyDescent="0.2">
      <c r="A10" s="68" t="s">
        <v>252</v>
      </c>
    </row>
    <row r="11" spans="1:7" x14ac:dyDescent="0.2">
      <c r="A11" s="47" t="s">
        <v>265</v>
      </c>
    </row>
  </sheetData>
  <phoneticPr fontId="6" type="noConversion"/>
  <hyperlinks>
    <hyperlink ref="A3" location="Index!A1" display="Index"/>
  </hyperlinks>
  <pageMargins left="0.75" right="0.75" top="1" bottom="1" header="0.5" footer="0.5"/>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G48"/>
  <sheetViews>
    <sheetView workbookViewId="0"/>
  </sheetViews>
  <sheetFormatPr defaultRowHeight="12.75" x14ac:dyDescent="0.2"/>
  <cols>
    <col min="1" max="1" width="33.7109375" style="12" customWidth="1"/>
    <col min="2" max="2" width="11" style="12" customWidth="1"/>
    <col min="3" max="3" width="13.5703125" style="12" customWidth="1"/>
    <col min="4" max="4" width="11.42578125" style="12" customWidth="1"/>
    <col min="5" max="5" width="12.42578125" style="12" customWidth="1"/>
    <col min="6" max="6" width="12.5703125" style="12" customWidth="1"/>
    <col min="7" max="7" width="14.140625" style="12" customWidth="1"/>
    <col min="8" max="16384" width="9.140625" style="12"/>
  </cols>
  <sheetData>
    <row r="1" spans="1:7" x14ac:dyDescent="0.2">
      <c r="A1" s="8" t="s">
        <v>80</v>
      </c>
      <c r="B1" s="18"/>
    </row>
    <row r="2" spans="1:7" x14ac:dyDescent="0.2">
      <c r="A2" s="16" t="s">
        <v>344</v>
      </c>
    </row>
    <row r="3" spans="1:7" x14ac:dyDescent="0.2">
      <c r="A3" s="13" t="s">
        <v>23</v>
      </c>
      <c r="B3" s="14"/>
    </row>
    <row r="4" spans="1:7" ht="57" customHeight="1" x14ac:dyDescent="0.2">
      <c r="A4" s="75"/>
      <c r="B4" s="41" t="s">
        <v>257</v>
      </c>
      <c r="C4" s="41" t="s">
        <v>77</v>
      </c>
      <c r="D4" s="41" t="s">
        <v>70</v>
      </c>
      <c r="E4" s="41" t="s">
        <v>71</v>
      </c>
      <c r="F4" s="41" t="s">
        <v>72</v>
      </c>
      <c r="G4" s="41" t="s">
        <v>78</v>
      </c>
    </row>
    <row r="5" spans="1:7" s="69" customFormat="1" ht="30" customHeight="1" x14ac:dyDescent="0.2">
      <c r="A5" s="78" t="s">
        <v>267</v>
      </c>
      <c r="B5" s="112">
        <v>74</v>
      </c>
      <c r="C5" s="133" t="s">
        <v>264</v>
      </c>
      <c r="D5" s="133" t="s">
        <v>264</v>
      </c>
      <c r="E5" s="133" t="s">
        <v>264</v>
      </c>
      <c r="F5" s="133" t="s">
        <v>264</v>
      </c>
      <c r="G5" s="111">
        <v>74</v>
      </c>
    </row>
    <row r="6" spans="1:7" x14ac:dyDescent="0.2">
      <c r="A6" s="76" t="s">
        <v>41</v>
      </c>
      <c r="B6" s="112">
        <v>40</v>
      </c>
      <c r="C6" s="134" t="s">
        <v>264</v>
      </c>
      <c r="D6" s="134" t="s">
        <v>264</v>
      </c>
      <c r="E6" s="134" t="s">
        <v>264</v>
      </c>
      <c r="F6" s="134" t="s">
        <v>264</v>
      </c>
      <c r="G6" s="111">
        <v>40</v>
      </c>
    </row>
    <row r="7" spans="1:7" x14ac:dyDescent="0.2">
      <c r="A7" s="77" t="s">
        <v>216</v>
      </c>
      <c r="B7" s="112">
        <v>32</v>
      </c>
      <c r="C7" s="134" t="s">
        <v>264</v>
      </c>
      <c r="D7" s="134" t="s">
        <v>264</v>
      </c>
      <c r="E7" s="134" t="s">
        <v>264</v>
      </c>
      <c r="F7" s="134" t="s">
        <v>264</v>
      </c>
      <c r="G7" s="113">
        <v>32</v>
      </c>
    </row>
    <row r="8" spans="1:7" x14ac:dyDescent="0.2">
      <c r="A8" s="77" t="s">
        <v>217</v>
      </c>
      <c r="B8" s="112">
        <v>8</v>
      </c>
      <c r="C8" s="134" t="s">
        <v>264</v>
      </c>
      <c r="D8" s="134" t="s">
        <v>264</v>
      </c>
      <c r="E8" s="134" t="s">
        <v>264</v>
      </c>
      <c r="F8" s="134" t="s">
        <v>264</v>
      </c>
      <c r="G8" s="113">
        <v>8</v>
      </c>
    </row>
    <row r="9" spans="1:7" x14ac:dyDescent="0.2">
      <c r="A9" s="76" t="s">
        <v>254</v>
      </c>
      <c r="B9" s="112">
        <v>34</v>
      </c>
      <c r="C9" s="133" t="s">
        <v>264</v>
      </c>
      <c r="D9" s="133" t="s">
        <v>264</v>
      </c>
      <c r="E9" s="133" t="s">
        <v>264</v>
      </c>
      <c r="F9" s="133" t="s">
        <v>264</v>
      </c>
      <c r="G9" s="111">
        <v>34</v>
      </c>
    </row>
    <row r="10" spans="1:7" ht="30" customHeight="1" x14ac:dyDescent="0.2">
      <c r="A10" s="78" t="s">
        <v>268</v>
      </c>
      <c r="B10" s="112">
        <v>105</v>
      </c>
      <c r="C10" s="133" t="s">
        <v>264</v>
      </c>
      <c r="D10" s="133" t="s">
        <v>264</v>
      </c>
      <c r="E10" s="133" t="s">
        <v>264</v>
      </c>
      <c r="F10" s="133" t="s">
        <v>264</v>
      </c>
      <c r="G10" s="111">
        <v>105</v>
      </c>
    </row>
    <row r="11" spans="1:7" x14ac:dyDescent="0.2">
      <c r="A11" s="76" t="s">
        <v>41</v>
      </c>
      <c r="B11" s="112">
        <v>67</v>
      </c>
      <c r="C11" s="134" t="s">
        <v>264</v>
      </c>
      <c r="D11" s="134" t="s">
        <v>264</v>
      </c>
      <c r="E11" s="134" t="s">
        <v>264</v>
      </c>
      <c r="F11" s="134" t="s">
        <v>264</v>
      </c>
      <c r="G11" s="111">
        <v>67</v>
      </c>
    </row>
    <row r="12" spans="1:7" x14ac:dyDescent="0.2">
      <c r="A12" s="77" t="s">
        <v>216</v>
      </c>
      <c r="B12" s="112">
        <v>33</v>
      </c>
      <c r="C12" s="134" t="s">
        <v>264</v>
      </c>
      <c r="D12" s="134" t="s">
        <v>264</v>
      </c>
      <c r="E12" s="134" t="s">
        <v>264</v>
      </c>
      <c r="F12" s="134" t="s">
        <v>264</v>
      </c>
      <c r="G12" s="113">
        <v>33</v>
      </c>
    </row>
    <row r="13" spans="1:7" x14ac:dyDescent="0.2">
      <c r="A13" s="77" t="s">
        <v>217</v>
      </c>
      <c r="B13" s="112">
        <v>34</v>
      </c>
      <c r="C13" s="134" t="s">
        <v>264</v>
      </c>
      <c r="D13" s="134" t="s">
        <v>264</v>
      </c>
      <c r="E13" s="134" t="s">
        <v>264</v>
      </c>
      <c r="F13" s="134" t="s">
        <v>264</v>
      </c>
      <c r="G13" s="113">
        <v>34</v>
      </c>
    </row>
    <row r="14" spans="1:7" x14ac:dyDescent="0.2">
      <c r="A14" s="76" t="s">
        <v>254</v>
      </c>
      <c r="B14" s="112">
        <v>38</v>
      </c>
      <c r="C14" s="133" t="s">
        <v>264</v>
      </c>
      <c r="D14" s="133" t="s">
        <v>264</v>
      </c>
      <c r="E14" s="133" t="s">
        <v>264</v>
      </c>
      <c r="F14" s="133" t="s">
        <v>264</v>
      </c>
      <c r="G14" s="111">
        <v>38</v>
      </c>
    </row>
    <row r="15" spans="1:7" s="69" customFormat="1" ht="30" customHeight="1" x14ac:dyDescent="0.2">
      <c r="A15" s="78" t="s">
        <v>269</v>
      </c>
      <c r="B15" s="112">
        <v>99</v>
      </c>
      <c r="C15" s="133" t="s">
        <v>264</v>
      </c>
      <c r="D15" s="133" t="s">
        <v>264</v>
      </c>
      <c r="E15" s="133" t="s">
        <v>264</v>
      </c>
      <c r="F15" s="133" t="s">
        <v>264</v>
      </c>
      <c r="G15" s="111">
        <v>99</v>
      </c>
    </row>
    <row r="16" spans="1:7" x14ac:dyDescent="0.2">
      <c r="A16" s="76" t="s">
        <v>41</v>
      </c>
      <c r="B16" s="112">
        <v>69</v>
      </c>
      <c r="C16" s="134" t="s">
        <v>264</v>
      </c>
      <c r="D16" s="134" t="s">
        <v>264</v>
      </c>
      <c r="E16" s="134" t="s">
        <v>264</v>
      </c>
      <c r="F16" s="134" t="s">
        <v>264</v>
      </c>
      <c r="G16" s="111">
        <v>69</v>
      </c>
    </row>
    <row r="17" spans="1:7" x14ac:dyDescent="0.2">
      <c r="A17" s="77" t="s">
        <v>216</v>
      </c>
      <c r="B17" s="112">
        <v>34</v>
      </c>
      <c r="C17" s="134" t="s">
        <v>264</v>
      </c>
      <c r="D17" s="134" t="s">
        <v>264</v>
      </c>
      <c r="E17" s="134" t="s">
        <v>264</v>
      </c>
      <c r="F17" s="134" t="s">
        <v>264</v>
      </c>
      <c r="G17" s="113">
        <v>34</v>
      </c>
    </row>
    <row r="18" spans="1:7" x14ac:dyDescent="0.2">
      <c r="A18" s="77" t="s">
        <v>217</v>
      </c>
      <c r="B18" s="112">
        <v>35</v>
      </c>
      <c r="C18" s="134" t="s">
        <v>264</v>
      </c>
      <c r="D18" s="134" t="s">
        <v>264</v>
      </c>
      <c r="E18" s="134" t="s">
        <v>264</v>
      </c>
      <c r="F18" s="134" t="s">
        <v>264</v>
      </c>
      <c r="G18" s="113">
        <v>35</v>
      </c>
    </row>
    <row r="19" spans="1:7" x14ac:dyDescent="0.2">
      <c r="A19" s="76" t="s">
        <v>254</v>
      </c>
      <c r="B19" s="112">
        <v>30</v>
      </c>
      <c r="C19" s="133" t="s">
        <v>264</v>
      </c>
      <c r="D19" s="133" t="s">
        <v>264</v>
      </c>
      <c r="E19" s="133" t="s">
        <v>264</v>
      </c>
      <c r="F19" s="133" t="s">
        <v>264</v>
      </c>
      <c r="G19" s="111">
        <v>30</v>
      </c>
    </row>
    <row r="20" spans="1:7" s="69" customFormat="1" ht="30" customHeight="1" x14ac:dyDescent="0.2">
      <c r="A20" s="78" t="s">
        <v>271</v>
      </c>
      <c r="B20" s="122">
        <v>114</v>
      </c>
      <c r="C20" s="133">
        <v>0</v>
      </c>
      <c r="D20" s="133">
        <v>0</v>
      </c>
      <c r="E20" s="133">
        <v>13</v>
      </c>
      <c r="F20" s="133">
        <v>0</v>
      </c>
      <c r="G20" s="133">
        <v>101</v>
      </c>
    </row>
    <row r="21" spans="1:7" x14ac:dyDescent="0.2">
      <c r="A21" s="76" t="s">
        <v>41</v>
      </c>
      <c r="B21" s="122">
        <v>67</v>
      </c>
      <c r="C21" s="134">
        <v>0</v>
      </c>
      <c r="D21" s="134">
        <v>0</v>
      </c>
      <c r="E21" s="126">
        <v>7</v>
      </c>
      <c r="F21" s="134">
        <v>0</v>
      </c>
      <c r="G21" s="126">
        <v>60</v>
      </c>
    </row>
    <row r="22" spans="1:7" x14ac:dyDescent="0.2">
      <c r="A22" s="77" t="s">
        <v>216</v>
      </c>
      <c r="B22" s="122">
        <v>34</v>
      </c>
      <c r="C22" s="134">
        <v>0</v>
      </c>
      <c r="D22" s="134">
        <v>0</v>
      </c>
      <c r="E22" s="125">
        <v>4</v>
      </c>
      <c r="F22" s="134">
        <v>0</v>
      </c>
      <c r="G22" s="125">
        <v>30</v>
      </c>
    </row>
    <row r="23" spans="1:7" x14ac:dyDescent="0.2">
      <c r="A23" s="77" t="s">
        <v>217</v>
      </c>
      <c r="B23" s="122">
        <v>33</v>
      </c>
      <c r="C23" s="134">
        <v>0</v>
      </c>
      <c r="D23" s="134">
        <v>0</v>
      </c>
      <c r="E23" s="125">
        <v>3</v>
      </c>
      <c r="F23" s="134">
        <v>0</v>
      </c>
      <c r="G23" s="125">
        <v>30</v>
      </c>
    </row>
    <row r="24" spans="1:7" x14ac:dyDescent="0.2">
      <c r="A24" s="79" t="s">
        <v>254</v>
      </c>
      <c r="B24" s="123">
        <v>47</v>
      </c>
      <c r="C24" s="136">
        <v>0</v>
      </c>
      <c r="D24" s="136">
        <v>0</v>
      </c>
      <c r="E24" s="189">
        <v>6</v>
      </c>
      <c r="F24" s="136">
        <v>0</v>
      </c>
      <c r="G24" s="189">
        <v>41</v>
      </c>
    </row>
    <row r="25" spans="1:7" x14ac:dyDescent="0.2">
      <c r="A25" s="121" t="s">
        <v>283</v>
      </c>
    </row>
    <row r="26" spans="1:7" x14ac:dyDescent="0.2">
      <c r="A26" s="53" t="s">
        <v>252</v>
      </c>
    </row>
    <row r="27" spans="1:7" x14ac:dyDescent="0.2">
      <c r="A27" s="54" t="s">
        <v>263</v>
      </c>
    </row>
    <row r="28" spans="1:7" x14ac:dyDescent="0.2">
      <c r="A28" s="80" t="s">
        <v>265</v>
      </c>
    </row>
    <row r="29" spans="1:7" x14ac:dyDescent="0.2">
      <c r="A29" s="14"/>
    </row>
    <row r="30" spans="1:7" x14ac:dyDescent="0.2">
      <c r="A30" s="14"/>
    </row>
    <row r="31" spans="1:7" x14ac:dyDescent="0.2">
      <c r="A31" s="14"/>
    </row>
    <row r="32" spans="1:7" x14ac:dyDescent="0.2">
      <c r="A32" s="14"/>
    </row>
    <row r="33" spans="1:1" x14ac:dyDescent="0.2">
      <c r="A33" s="14"/>
    </row>
    <row r="34" spans="1:1" x14ac:dyDescent="0.2">
      <c r="A34" s="14"/>
    </row>
    <row r="35" spans="1:1" x14ac:dyDescent="0.2">
      <c r="A35" s="14"/>
    </row>
    <row r="36" spans="1:1" x14ac:dyDescent="0.2">
      <c r="A36" s="14"/>
    </row>
    <row r="37" spans="1:1" x14ac:dyDescent="0.2">
      <c r="A37" s="14"/>
    </row>
    <row r="38" spans="1:1" x14ac:dyDescent="0.2">
      <c r="A38" s="14"/>
    </row>
    <row r="39" spans="1:1" x14ac:dyDescent="0.2">
      <c r="A39" s="14"/>
    </row>
    <row r="40" spans="1:1" x14ac:dyDescent="0.2">
      <c r="A40" s="14"/>
    </row>
    <row r="41" spans="1:1" x14ac:dyDescent="0.2">
      <c r="A41" s="14"/>
    </row>
    <row r="42" spans="1:1" x14ac:dyDescent="0.2">
      <c r="A42" s="14"/>
    </row>
    <row r="43" spans="1:1" x14ac:dyDescent="0.2">
      <c r="A43" s="14"/>
    </row>
    <row r="44" spans="1:1" x14ac:dyDescent="0.2">
      <c r="A44" s="14"/>
    </row>
    <row r="45" spans="1:1" x14ac:dyDescent="0.2">
      <c r="A45" s="14"/>
    </row>
    <row r="46" spans="1:1" x14ac:dyDescent="0.2">
      <c r="A46" s="14"/>
    </row>
    <row r="47" spans="1:1" x14ac:dyDescent="0.2">
      <c r="A47" s="14"/>
    </row>
    <row r="48" spans="1:1" x14ac:dyDescent="0.2">
      <c r="A48" s="14"/>
    </row>
  </sheetData>
  <phoneticPr fontId="6" type="noConversion"/>
  <hyperlinks>
    <hyperlink ref="A3" location="Index!A1" display="Index"/>
  </hyperlinks>
  <pageMargins left="0.75" right="0.75" top="1" bottom="1" header="0.5" footer="0.5"/>
  <pageSetup paperSize="9" scale="6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25"/>
  <sheetViews>
    <sheetView workbookViewId="0"/>
  </sheetViews>
  <sheetFormatPr defaultRowHeight="12.75" x14ac:dyDescent="0.2"/>
  <cols>
    <col min="1" max="1" width="33.7109375" style="12" customWidth="1"/>
    <col min="2" max="2" width="16.5703125" style="12" customWidth="1"/>
    <col min="3" max="3" width="13.42578125" style="12" customWidth="1"/>
    <col min="4" max="4" width="11.85546875" style="12" customWidth="1"/>
    <col min="5" max="5" width="14.42578125" style="12" customWidth="1"/>
    <col min="6" max="6" width="11.5703125" style="12" customWidth="1"/>
    <col min="7" max="7" width="10.85546875" style="12" customWidth="1"/>
    <col min="8" max="16384" width="9.140625" style="12"/>
  </cols>
  <sheetData>
    <row r="1" spans="1:7" x14ac:dyDescent="0.2">
      <c r="A1" s="8" t="s">
        <v>22</v>
      </c>
      <c r="B1" s="8"/>
      <c r="C1" s="8"/>
      <c r="D1" s="8"/>
      <c r="E1" s="8"/>
    </row>
    <row r="2" spans="1:7" x14ac:dyDescent="0.2">
      <c r="A2" s="16" t="s">
        <v>334</v>
      </c>
    </row>
    <row r="3" spans="1:7" x14ac:dyDescent="0.2">
      <c r="A3" s="13" t="s">
        <v>23</v>
      </c>
    </row>
    <row r="5" spans="1:7" s="10" customFormat="1" ht="16.5" customHeight="1" x14ac:dyDescent="0.2">
      <c r="A5" s="204"/>
      <c r="B5" s="206" t="s">
        <v>218</v>
      </c>
      <c r="C5" s="206" t="s">
        <v>256</v>
      </c>
      <c r="D5" s="206" t="s">
        <v>253</v>
      </c>
      <c r="E5" s="208" t="s">
        <v>253</v>
      </c>
      <c r="F5" s="208"/>
      <c r="G5" s="208"/>
    </row>
    <row r="6" spans="1:7" s="10" customFormat="1" ht="58.5" customHeight="1" x14ac:dyDescent="0.2">
      <c r="A6" s="205"/>
      <c r="B6" s="207"/>
      <c r="C6" s="207"/>
      <c r="D6" s="207"/>
      <c r="E6" s="43" t="s">
        <v>37</v>
      </c>
      <c r="F6" s="41" t="s">
        <v>38</v>
      </c>
      <c r="G6" s="43" t="s">
        <v>39</v>
      </c>
    </row>
    <row r="7" spans="1:7" ht="13.5" customHeight="1" x14ac:dyDescent="0.2">
      <c r="A7" s="23" t="s">
        <v>312</v>
      </c>
      <c r="B7" s="62">
        <v>3557</v>
      </c>
      <c r="C7" s="62">
        <v>3479</v>
      </c>
      <c r="D7" s="62">
        <v>823</v>
      </c>
      <c r="E7" s="62">
        <v>564</v>
      </c>
      <c r="F7" s="62">
        <v>48</v>
      </c>
      <c r="G7" s="62">
        <v>211</v>
      </c>
    </row>
    <row r="8" spans="1:7" ht="13.5" customHeight="1" x14ac:dyDescent="0.2">
      <c r="A8" s="14" t="s">
        <v>36</v>
      </c>
      <c r="B8" s="158">
        <v>3602</v>
      </c>
      <c r="C8" s="62">
        <v>3352</v>
      </c>
      <c r="D8" s="62">
        <v>808</v>
      </c>
      <c r="E8" s="62">
        <v>682</v>
      </c>
      <c r="F8" s="62">
        <v>9</v>
      </c>
      <c r="G8" s="62">
        <v>117</v>
      </c>
    </row>
    <row r="9" spans="1:7" ht="13.5" customHeight="1" x14ac:dyDescent="0.2">
      <c r="A9" s="23" t="s">
        <v>290</v>
      </c>
      <c r="B9" s="158">
        <v>4063</v>
      </c>
      <c r="C9" s="62">
        <v>3717</v>
      </c>
      <c r="D9" s="62">
        <v>797</v>
      </c>
      <c r="E9" s="62">
        <v>660</v>
      </c>
      <c r="F9" s="62" t="s">
        <v>15</v>
      </c>
      <c r="G9" s="62">
        <v>137</v>
      </c>
    </row>
    <row r="10" spans="1:7" ht="13.5" customHeight="1" x14ac:dyDescent="0.2">
      <c r="A10" s="82" t="s">
        <v>261</v>
      </c>
      <c r="B10" s="65">
        <v>3147</v>
      </c>
      <c r="C10" s="65">
        <v>3318</v>
      </c>
      <c r="D10" s="65">
        <v>788</v>
      </c>
      <c r="E10" s="65">
        <v>680</v>
      </c>
      <c r="F10" s="65">
        <v>1</v>
      </c>
      <c r="G10" s="65">
        <v>107</v>
      </c>
    </row>
    <row r="11" spans="1:7" x14ac:dyDescent="0.2">
      <c r="A11" s="121" t="s">
        <v>283</v>
      </c>
    </row>
    <row r="12" spans="1:7" ht="12.75" customHeight="1" x14ac:dyDescent="0.2">
      <c r="A12" s="44" t="s">
        <v>252</v>
      </c>
    </row>
    <row r="13" spans="1:7" ht="12.75" customHeight="1" x14ac:dyDescent="0.2">
      <c r="A13" s="50" t="s">
        <v>307</v>
      </c>
    </row>
    <row r="14" spans="1:7" ht="12.75" customHeight="1" x14ac:dyDescent="0.2">
      <c r="A14" s="47" t="s">
        <v>265</v>
      </c>
    </row>
    <row r="15" spans="1:7" ht="12.75" customHeight="1" x14ac:dyDescent="0.2">
      <c r="A15" s="156"/>
    </row>
    <row r="16" spans="1:7" ht="12.75" customHeight="1" x14ac:dyDescent="0.2">
      <c r="A16" s="156"/>
      <c r="D16" s="14"/>
    </row>
    <row r="17" spans="1:2" ht="12.75" customHeight="1" x14ac:dyDescent="0.2">
      <c r="A17" s="156"/>
    </row>
    <row r="18" spans="1:2" ht="12.75" customHeight="1" x14ac:dyDescent="0.2">
      <c r="B18" s="157"/>
    </row>
    <row r="19" spans="1:2" ht="12.75" customHeight="1" x14ac:dyDescent="0.2"/>
    <row r="20" spans="1:2" ht="12.75" customHeight="1" x14ac:dyDescent="0.2"/>
    <row r="21" spans="1:2" ht="12.75" customHeight="1" x14ac:dyDescent="0.2"/>
    <row r="22" spans="1:2" ht="12.75" customHeight="1" x14ac:dyDescent="0.2"/>
    <row r="23" spans="1:2" ht="12.75" customHeight="1" x14ac:dyDescent="0.2"/>
    <row r="24" spans="1:2" ht="12.75" customHeight="1" x14ac:dyDescent="0.2"/>
    <row r="25" spans="1:2" ht="12.75" customHeight="1" x14ac:dyDescent="0.2"/>
  </sheetData>
  <mergeCells count="5">
    <mergeCell ref="A5:A6"/>
    <mergeCell ref="B5:B6"/>
    <mergeCell ref="C5:C6"/>
    <mergeCell ref="E5:G5"/>
    <mergeCell ref="D5:D6"/>
  </mergeCells>
  <phoneticPr fontId="0" type="noConversion"/>
  <conditionalFormatting sqref="B11 A1:B10 A12:B12 A14:XFD1048576 B13:XFD13 C1:XFD12">
    <cfRule type="containsText" dxfId="4" priority="4" operator="containsText" text="FALSE">
      <formula>NOT(ISERROR(SEARCH("FALSE",A1)))</formula>
    </cfRule>
  </conditionalFormatting>
  <conditionalFormatting sqref="A13">
    <cfRule type="containsText" dxfId="3" priority="1" operator="containsText" text="FALSE">
      <formula>NOT(ISERROR(SEARCH("FALSE",A13)))</formula>
    </cfRule>
  </conditionalFormatting>
  <hyperlinks>
    <hyperlink ref="A3" location="Index!A1" display="Index"/>
  </hyperlinks>
  <pageMargins left="0.75" right="0.75" top="1" bottom="1" header="0.5" footer="0.5"/>
  <pageSetup paperSize="9" scale="7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Y31"/>
  <sheetViews>
    <sheetView workbookViewId="0">
      <pane xSplit="1" ySplit="5" topLeftCell="B6" activePane="bottomRight" state="frozen"/>
      <selection pane="topRight" activeCell="B1" sqref="B1"/>
      <selection pane="bottomLeft" activeCell="A6" sqref="A6"/>
      <selection pane="bottomRight" activeCell="B6" sqref="B6"/>
    </sheetView>
  </sheetViews>
  <sheetFormatPr defaultRowHeight="12.75" x14ac:dyDescent="0.2"/>
  <cols>
    <col min="1" max="1" width="32.85546875" style="12" customWidth="1"/>
    <col min="2" max="2" width="11.140625" style="16" customWidth="1"/>
    <col min="3" max="3" width="10.28515625" style="16" bestFit="1" customWidth="1"/>
    <col min="4" max="4" width="10.5703125" style="16" customWidth="1"/>
    <col min="5" max="5" width="10.85546875" style="16" customWidth="1"/>
    <col min="6" max="6" width="9.5703125" style="16" bestFit="1" customWidth="1"/>
    <col min="7" max="7" width="11.85546875" style="16" customWidth="1"/>
    <col min="8" max="8" width="10.7109375" style="16" customWidth="1"/>
    <col min="9" max="9" width="10.42578125" style="16" customWidth="1"/>
    <col min="10" max="10" width="9.5703125" style="16" bestFit="1" customWidth="1"/>
    <col min="11" max="11" width="12.28515625" style="16" customWidth="1"/>
    <col min="12" max="12" width="12.42578125" style="16" customWidth="1"/>
    <col min="13" max="13" width="11" style="16" customWidth="1"/>
    <col min="14" max="14" width="12.85546875" style="12" customWidth="1"/>
    <col min="15" max="15" width="11" style="12" customWidth="1"/>
    <col min="16" max="16" width="12.42578125" style="12" customWidth="1"/>
    <col min="17" max="17" width="14.85546875" style="12" customWidth="1"/>
    <col min="18" max="20" width="11" style="12" customWidth="1"/>
    <col min="21" max="21" width="12.42578125" style="12" customWidth="1"/>
    <col min="22" max="24" width="11" style="12" customWidth="1"/>
    <col min="25" max="25" width="10.7109375" style="16" customWidth="1"/>
    <col min="26" max="16384" width="9.140625" style="12"/>
  </cols>
  <sheetData>
    <row r="1" spans="1:25" x14ac:dyDescent="0.2">
      <c r="A1" s="8" t="s">
        <v>65</v>
      </c>
      <c r="B1" s="18"/>
      <c r="C1" s="12"/>
      <c r="D1" s="12"/>
      <c r="E1" s="12"/>
      <c r="F1" s="12"/>
      <c r="G1" s="12"/>
      <c r="H1" s="12"/>
      <c r="I1" s="12"/>
      <c r="J1" s="12"/>
      <c r="K1" s="12"/>
      <c r="L1" s="12"/>
      <c r="M1" s="12"/>
      <c r="Y1" s="12"/>
    </row>
    <row r="2" spans="1:25" x14ac:dyDescent="0.2">
      <c r="A2" s="16" t="s">
        <v>335</v>
      </c>
      <c r="B2" s="12"/>
      <c r="C2" s="12"/>
      <c r="D2" s="12"/>
      <c r="E2" s="12"/>
      <c r="F2" s="12"/>
      <c r="G2" s="12"/>
      <c r="H2" s="12"/>
      <c r="I2" s="12"/>
      <c r="J2" s="12"/>
      <c r="K2" s="12"/>
      <c r="L2" s="12"/>
      <c r="M2" s="12"/>
      <c r="Y2" s="12"/>
    </row>
    <row r="3" spans="1:25" x14ac:dyDescent="0.2">
      <c r="A3" s="13" t="s">
        <v>23</v>
      </c>
      <c r="B3" s="12"/>
      <c r="C3" s="12"/>
      <c r="D3" s="12"/>
      <c r="E3" s="12"/>
      <c r="F3" s="12"/>
      <c r="G3" s="12"/>
      <c r="H3" s="12"/>
      <c r="I3" s="12"/>
      <c r="J3" s="12"/>
      <c r="K3" s="12"/>
      <c r="L3" s="12"/>
      <c r="M3" s="12"/>
      <c r="Y3" s="12"/>
    </row>
    <row r="4" spans="1:25" ht="17.25" customHeight="1" x14ac:dyDescent="0.2">
      <c r="A4" s="13"/>
      <c r="B4" s="12"/>
      <c r="C4" s="12"/>
      <c r="D4" s="12"/>
      <c r="E4" s="12"/>
      <c r="F4" s="12"/>
      <c r="G4" s="12"/>
      <c r="H4" s="12"/>
      <c r="I4" s="12"/>
      <c r="J4" s="12"/>
      <c r="K4" s="12"/>
      <c r="L4" s="12"/>
      <c r="M4" s="12"/>
      <c r="N4" s="209" t="s">
        <v>291</v>
      </c>
      <c r="O4" s="209"/>
      <c r="P4" s="209"/>
      <c r="Q4" s="209"/>
      <c r="R4" s="209"/>
      <c r="S4" s="209"/>
      <c r="T4" s="209"/>
      <c r="U4" s="209"/>
      <c r="V4" s="209"/>
      <c r="W4" s="209"/>
      <c r="X4" s="209"/>
      <c r="Y4" s="209"/>
    </row>
    <row r="5" spans="1:25" s="10" customFormat="1" ht="63.75" x14ac:dyDescent="0.2">
      <c r="A5" s="48"/>
      <c r="B5" s="41" t="s">
        <v>293</v>
      </c>
      <c r="C5" s="40" t="s">
        <v>43</v>
      </c>
      <c r="D5" s="41" t="s">
        <v>297</v>
      </c>
      <c r="E5" s="41" t="s">
        <v>45</v>
      </c>
      <c r="F5" s="41" t="s">
        <v>298</v>
      </c>
      <c r="G5" s="41" t="s">
        <v>300</v>
      </c>
      <c r="H5" s="41" t="s">
        <v>299</v>
      </c>
      <c r="I5" s="41" t="s">
        <v>16</v>
      </c>
      <c r="J5" s="41" t="s">
        <v>17</v>
      </c>
      <c r="K5" s="41" t="s">
        <v>18</v>
      </c>
      <c r="L5" s="41" t="s">
        <v>19</v>
      </c>
      <c r="M5" s="41" t="s">
        <v>20</v>
      </c>
      <c r="N5" s="98" t="s">
        <v>275</v>
      </c>
      <c r="O5" s="98" t="s">
        <v>276</v>
      </c>
      <c r="P5" s="98" t="s">
        <v>294</v>
      </c>
      <c r="Q5" s="98" t="s">
        <v>295</v>
      </c>
      <c r="R5" s="98" t="s">
        <v>301</v>
      </c>
      <c r="S5" s="98" t="s">
        <v>302</v>
      </c>
      <c r="T5" s="98" t="s">
        <v>303</v>
      </c>
      <c r="U5" s="98" t="s">
        <v>304</v>
      </c>
      <c r="V5" s="98" t="s">
        <v>305</v>
      </c>
      <c r="W5" s="98" t="s">
        <v>296</v>
      </c>
      <c r="X5" s="98" t="s">
        <v>282</v>
      </c>
      <c r="Y5" s="41" t="s">
        <v>34</v>
      </c>
    </row>
    <row r="6" spans="1:25" ht="13.5" customHeight="1" x14ac:dyDescent="0.2">
      <c r="A6" s="51" t="s">
        <v>14</v>
      </c>
      <c r="B6" s="63">
        <v>3557</v>
      </c>
      <c r="C6" s="114">
        <v>1298</v>
      </c>
      <c r="D6" s="114">
        <v>227</v>
      </c>
      <c r="E6" s="114">
        <v>3</v>
      </c>
      <c r="F6" s="114">
        <v>2</v>
      </c>
      <c r="G6" s="114">
        <v>70</v>
      </c>
      <c r="H6" s="114">
        <v>293</v>
      </c>
      <c r="I6" s="114">
        <v>0</v>
      </c>
      <c r="J6" s="114">
        <v>0</v>
      </c>
      <c r="K6" s="114">
        <v>224</v>
      </c>
      <c r="L6" s="114">
        <v>1068</v>
      </c>
      <c r="M6" s="114">
        <v>372</v>
      </c>
      <c r="N6" s="117" t="s">
        <v>264</v>
      </c>
      <c r="O6" s="117" t="s">
        <v>264</v>
      </c>
      <c r="P6" s="117" t="s">
        <v>264</v>
      </c>
      <c r="Q6" s="117" t="s">
        <v>264</v>
      </c>
      <c r="R6" s="117" t="s">
        <v>264</v>
      </c>
      <c r="S6" s="117" t="s">
        <v>264</v>
      </c>
      <c r="T6" s="117" t="s">
        <v>264</v>
      </c>
      <c r="U6" s="117" t="s">
        <v>264</v>
      </c>
      <c r="V6" s="117" t="s">
        <v>264</v>
      </c>
      <c r="W6" s="117" t="s">
        <v>264</v>
      </c>
      <c r="X6" s="117" t="s">
        <v>264</v>
      </c>
      <c r="Y6" s="117" t="s">
        <v>264</v>
      </c>
    </row>
    <row r="7" spans="1:25" ht="13.5" customHeight="1" x14ac:dyDescent="0.2">
      <c r="A7" s="51" t="s">
        <v>36</v>
      </c>
      <c r="B7" s="63">
        <v>3602</v>
      </c>
      <c r="C7" s="114">
        <v>1307</v>
      </c>
      <c r="D7" s="114">
        <v>284</v>
      </c>
      <c r="E7" s="114">
        <v>8</v>
      </c>
      <c r="F7" s="114">
        <v>0</v>
      </c>
      <c r="G7" s="114">
        <v>45</v>
      </c>
      <c r="H7" s="114">
        <v>319</v>
      </c>
      <c r="I7" s="114">
        <v>0</v>
      </c>
      <c r="J7" s="114">
        <v>0</v>
      </c>
      <c r="K7" s="114">
        <v>323</v>
      </c>
      <c r="L7" s="114">
        <v>927</v>
      </c>
      <c r="M7" s="114">
        <v>389</v>
      </c>
      <c r="N7" s="117" t="s">
        <v>264</v>
      </c>
      <c r="O7" s="117" t="s">
        <v>264</v>
      </c>
      <c r="P7" s="117" t="s">
        <v>264</v>
      </c>
      <c r="Q7" s="117" t="s">
        <v>264</v>
      </c>
      <c r="R7" s="117" t="s">
        <v>264</v>
      </c>
      <c r="S7" s="117" t="s">
        <v>264</v>
      </c>
      <c r="T7" s="117" t="s">
        <v>264</v>
      </c>
      <c r="U7" s="117" t="s">
        <v>264</v>
      </c>
      <c r="V7" s="117" t="s">
        <v>264</v>
      </c>
      <c r="W7" s="117" t="s">
        <v>264</v>
      </c>
      <c r="X7" s="117" t="s">
        <v>264</v>
      </c>
      <c r="Y7" s="117" t="s">
        <v>264</v>
      </c>
    </row>
    <row r="8" spans="1:25" s="70" customFormat="1" ht="13.5" customHeight="1" x14ac:dyDescent="0.2">
      <c r="A8" s="159" t="s">
        <v>290</v>
      </c>
      <c r="B8" s="63">
        <v>4063</v>
      </c>
      <c r="C8" s="114">
        <v>1631</v>
      </c>
      <c r="D8" s="114">
        <v>298</v>
      </c>
      <c r="E8" s="114">
        <v>2</v>
      </c>
      <c r="F8" s="114">
        <v>0</v>
      </c>
      <c r="G8" s="114">
        <v>69</v>
      </c>
      <c r="H8" s="114">
        <v>321</v>
      </c>
      <c r="I8" s="114">
        <v>0</v>
      </c>
      <c r="J8" s="114">
        <v>0</v>
      </c>
      <c r="K8" s="114">
        <v>335</v>
      </c>
      <c r="L8" s="114">
        <v>933</v>
      </c>
      <c r="M8" s="114">
        <v>474</v>
      </c>
      <c r="N8" s="160" t="s">
        <v>264</v>
      </c>
      <c r="O8" s="160" t="s">
        <v>264</v>
      </c>
      <c r="P8" s="160" t="s">
        <v>264</v>
      </c>
      <c r="Q8" s="160" t="s">
        <v>264</v>
      </c>
      <c r="R8" s="160" t="s">
        <v>264</v>
      </c>
      <c r="S8" s="160" t="s">
        <v>264</v>
      </c>
      <c r="T8" s="160" t="s">
        <v>264</v>
      </c>
      <c r="U8" s="160" t="s">
        <v>264</v>
      </c>
      <c r="V8" s="160" t="s">
        <v>264</v>
      </c>
      <c r="W8" s="160" t="s">
        <v>264</v>
      </c>
      <c r="X8" s="160" t="s">
        <v>264</v>
      </c>
      <c r="Y8" s="160" t="s">
        <v>264</v>
      </c>
    </row>
    <row r="9" spans="1:25" ht="13.5" customHeight="1" x14ac:dyDescent="0.2">
      <c r="A9" s="52" t="s">
        <v>261</v>
      </c>
      <c r="B9" s="120">
        <v>3147</v>
      </c>
      <c r="C9" s="115">
        <f>15+397</f>
        <v>412</v>
      </c>
      <c r="D9" s="115">
        <v>106</v>
      </c>
      <c r="E9" s="115">
        <v>6</v>
      </c>
      <c r="F9" s="115">
        <v>0</v>
      </c>
      <c r="G9" s="115">
        <v>37</v>
      </c>
      <c r="H9" s="115">
        <v>235</v>
      </c>
      <c r="I9" s="115">
        <v>0</v>
      </c>
      <c r="J9" s="115">
        <v>0</v>
      </c>
      <c r="K9" s="115">
        <f>59+173</f>
        <v>232</v>
      </c>
      <c r="L9" s="115">
        <f>550+20+56</f>
        <v>626</v>
      </c>
      <c r="M9" s="115">
        <v>337</v>
      </c>
      <c r="N9" s="116">
        <v>603</v>
      </c>
      <c r="O9" s="116">
        <v>97</v>
      </c>
      <c r="P9" s="116">
        <v>1</v>
      </c>
      <c r="Q9" s="116">
        <v>1</v>
      </c>
      <c r="R9" s="116">
        <v>53</v>
      </c>
      <c r="S9" s="116">
        <v>238</v>
      </c>
      <c r="T9" s="116">
        <v>18</v>
      </c>
      <c r="U9" s="116">
        <v>7</v>
      </c>
      <c r="V9" s="116">
        <v>132</v>
      </c>
      <c r="W9" s="116">
        <v>5</v>
      </c>
      <c r="X9" s="116">
        <v>1</v>
      </c>
      <c r="Y9" s="118" t="s">
        <v>264</v>
      </c>
    </row>
    <row r="10" spans="1:25" x14ac:dyDescent="0.2">
      <c r="A10" s="121" t="s">
        <v>283</v>
      </c>
    </row>
    <row r="11" spans="1:25" ht="12.75" customHeight="1" x14ac:dyDescent="0.2">
      <c r="A11" s="49" t="s">
        <v>252</v>
      </c>
      <c r="C11" s="64"/>
    </row>
    <row r="12" spans="1:25" ht="12.75" customHeight="1" x14ac:dyDescent="0.2">
      <c r="A12" s="50" t="s">
        <v>292</v>
      </c>
    </row>
    <row r="13" spans="1:25" ht="12.75" customHeight="1" x14ac:dyDescent="0.2">
      <c r="A13" s="50"/>
    </row>
    <row r="14" spans="1:25" ht="12.75" customHeight="1" x14ac:dyDescent="0.2">
      <c r="A14" s="50" t="s">
        <v>307</v>
      </c>
    </row>
    <row r="15" spans="1:25" ht="12.75" customHeight="1" x14ac:dyDescent="0.2">
      <c r="A15" s="119" t="s">
        <v>263</v>
      </c>
    </row>
    <row r="16" spans="1:25" ht="12.75" customHeight="1" x14ac:dyDescent="0.2">
      <c r="A16" s="47" t="s">
        <v>265</v>
      </c>
    </row>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sheetData>
  <mergeCells count="1">
    <mergeCell ref="N4:Y4"/>
  </mergeCells>
  <phoneticPr fontId="0" type="noConversion"/>
  <hyperlinks>
    <hyperlink ref="A3" location="Index!A1" display="Index"/>
  </hyperlinks>
  <pageMargins left="0.75" right="0.75" top="1" bottom="1" header="0.5" footer="0.5"/>
  <pageSetup paperSize="9" scale="7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13"/>
  <sheetViews>
    <sheetView workbookViewId="0">
      <pane xSplit="1" ySplit="5" topLeftCell="B6" activePane="bottomRight" state="frozen"/>
      <selection pane="topRight" activeCell="B1" sqref="B1"/>
      <selection pane="bottomLeft" activeCell="A6" sqref="A6"/>
      <selection pane="bottomRight" activeCell="B6" sqref="B6"/>
    </sheetView>
  </sheetViews>
  <sheetFormatPr defaultRowHeight="12.75" x14ac:dyDescent="0.2"/>
  <cols>
    <col min="1" max="1" width="34.85546875" style="10" customWidth="1"/>
    <col min="2" max="2" width="11.5703125" style="16" customWidth="1"/>
    <col min="3" max="3" width="9.85546875" style="16" customWidth="1"/>
    <col min="4" max="4" width="16" style="16" customWidth="1"/>
    <col min="5" max="5" width="12" style="16" customWidth="1"/>
    <col min="6" max="6" width="11.85546875" style="16" customWidth="1"/>
    <col min="7" max="7" width="13.42578125" style="16" bestFit="1" customWidth="1"/>
    <col min="8" max="8" width="10.5703125" style="16" customWidth="1"/>
    <col min="9" max="9" width="16.7109375" style="16" customWidth="1"/>
    <col min="10" max="10" width="9.42578125" style="16" customWidth="1"/>
    <col min="11" max="11" width="9.28515625" style="16" customWidth="1"/>
    <col min="12" max="12" width="16.140625" style="16" customWidth="1"/>
    <col min="13" max="14" width="12.140625" style="16" customWidth="1"/>
    <col min="15" max="16384" width="9.140625" style="12"/>
  </cols>
  <sheetData>
    <row r="1" spans="1:14" x14ac:dyDescent="0.2">
      <c r="A1" s="20" t="s">
        <v>66</v>
      </c>
      <c r="B1" s="18"/>
      <c r="C1" s="12"/>
      <c r="D1" s="12"/>
      <c r="E1" s="12"/>
      <c r="F1" s="12"/>
      <c r="G1" s="12"/>
      <c r="H1" s="12"/>
      <c r="I1" s="12"/>
      <c r="J1" s="12"/>
      <c r="K1" s="12"/>
      <c r="L1" s="12"/>
      <c r="M1" s="12"/>
      <c r="N1" s="12"/>
    </row>
    <row r="2" spans="1:14" x14ac:dyDescent="0.2">
      <c r="A2" s="36" t="s">
        <v>336</v>
      </c>
      <c r="B2" s="12"/>
      <c r="C2" s="12"/>
      <c r="D2" s="12"/>
      <c r="E2" s="12"/>
      <c r="F2" s="12"/>
      <c r="G2" s="12"/>
      <c r="H2" s="12"/>
      <c r="I2" s="12"/>
      <c r="J2" s="12"/>
      <c r="K2" s="12"/>
      <c r="L2" s="12"/>
      <c r="M2" s="12"/>
      <c r="N2" s="12"/>
    </row>
    <row r="3" spans="1:14" x14ac:dyDescent="0.2">
      <c r="A3" s="13" t="s">
        <v>23</v>
      </c>
      <c r="B3" s="12"/>
      <c r="C3" s="12"/>
      <c r="D3" s="12"/>
      <c r="E3" s="12"/>
      <c r="F3" s="12"/>
      <c r="G3" s="12"/>
      <c r="H3" s="12"/>
      <c r="I3" s="12"/>
      <c r="J3" s="12"/>
      <c r="K3" s="12"/>
      <c r="L3" s="12"/>
      <c r="M3" s="12"/>
      <c r="N3" s="12"/>
    </row>
    <row r="4" spans="1:14" x14ac:dyDescent="0.2">
      <c r="A4" s="13"/>
      <c r="B4" s="12"/>
      <c r="C4" s="12"/>
      <c r="D4" s="12"/>
      <c r="E4" s="12"/>
      <c r="F4" s="12"/>
      <c r="G4" s="12"/>
      <c r="H4" s="12"/>
      <c r="I4" s="12"/>
      <c r="J4" s="12"/>
      <c r="K4" s="12"/>
      <c r="L4" s="12"/>
      <c r="M4" s="12"/>
      <c r="N4" s="12"/>
    </row>
    <row r="5" spans="1:14" s="10" customFormat="1" ht="51" x14ac:dyDescent="0.2">
      <c r="A5" s="48"/>
      <c r="B5" s="41" t="s">
        <v>21</v>
      </c>
      <c r="C5" s="41" t="s">
        <v>24</v>
      </c>
      <c r="D5" s="41" t="s">
        <v>25</v>
      </c>
      <c r="E5" s="41" t="s">
        <v>26</v>
      </c>
      <c r="F5" s="41" t="s">
        <v>27</v>
      </c>
      <c r="G5" s="41" t="s">
        <v>28</v>
      </c>
      <c r="H5" s="41" t="s">
        <v>30</v>
      </c>
      <c r="I5" s="41" t="s">
        <v>309</v>
      </c>
      <c r="J5" s="41" t="s">
        <v>31</v>
      </c>
      <c r="K5" s="41" t="s">
        <v>32</v>
      </c>
      <c r="L5" s="41" t="s">
        <v>33</v>
      </c>
      <c r="M5" s="41" t="s">
        <v>251</v>
      </c>
      <c r="N5" s="41" t="s">
        <v>35</v>
      </c>
    </row>
    <row r="6" spans="1:14" ht="13.5" customHeight="1" x14ac:dyDescent="0.2">
      <c r="A6" s="11" t="s">
        <v>14</v>
      </c>
      <c r="B6" s="122">
        <v>3557</v>
      </c>
      <c r="C6" s="114">
        <v>1024</v>
      </c>
      <c r="D6" s="114">
        <v>364</v>
      </c>
      <c r="E6" s="114">
        <v>87</v>
      </c>
      <c r="F6" s="114">
        <v>130</v>
      </c>
      <c r="G6" s="114">
        <v>0</v>
      </c>
      <c r="H6" s="114">
        <v>258</v>
      </c>
      <c r="I6" s="114">
        <v>82</v>
      </c>
      <c r="J6" s="114">
        <v>41</v>
      </c>
      <c r="K6" s="114">
        <v>301</v>
      </c>
      <c r="L6" s="114">
        <v>298</v>
      </c>
      <c r="M6" s="114">
        <f>933+4</f>
        <v>937</v>
      </c>
      <c r="N6" s="114">
        <v>35</v>
      </c>
    </row>
    <row r="7" spans="1:14" ht="13.5" customHeight="1" x14ac:dyDescent="0.2">
      <c r="A7" s="11" t="s">
        <v>36</v>
      </c>
      <c r="B7" s="122">
        <v>3602</v>
      </c>
      <c r="C7" s="114">
        <v>1231</v>
      </c>
      <c r="D7" s="114">
        <v>645</v>
      </c>
      <c r="E7" s="114">
        <v>110</v>
      </c>
      <c r="F7" s="114">
        <v>204</v>
      </c>
      <c r="G7" s="114">
        <v>0</v>
      </c>
      <c r="H7" s="114">
        <v>284</v>
      </c>
      <c r="I7" s="114">
        <v>38</v>
      </c>
      <c r="J7" s="114">
        <v>47</v>
      </c>
      <c r="K7" s="114">
        <v>420</v>
      </c>
      <c r="L7" s="114">
        <v>466</v>
      </c>
      <c r="M7" s="114">
        <f>119+4</f>
        <v>123</v>
      </c>
      <c r="N7" s="114">
        <v>34</v>
      </c>
    </row>
    <row r="8" spans="1:14" s="70" customFormat="1" ht="14.25" x14ac:dyDescent="0.2">
      <c r="A8" s="159" t="s">
        <v>290</v>
      </c>
      <c r="B8" s="122">
        <v>4063</v>
      </c>
      <c r="C8" s="114">
        <v>1631</v>
      </c>
      <c r="D8" s="114">
        <v>762</v>
      </c>
      <c r="E8" s="114">
        <v>106</v>
      </c>
      <c r="F8" s="114">
        <v>192</v>
      </c>
      <c r="G8" s="114">
        <v>0</v>
      </c>
      <c r="H8" s="114">
        <v>276</v>
      </c>
      <c r="I8" s="114">
        <v>9</v>
      </c>
      <c r="J8" s="114">
        <v>45</v>
      </c>
      <c r="K8" s="114">
        <v>420</v>
      </c>
      <c r="L8" s="114">
        <v>554</v>
      </c>
      <c r="M8" s="114">
        <v>19</v>
      </c>
      <c r="N8" s="114">
        <v>49</v>
      </c>
    </row>
    <row r="9" spans="1:14" x14ac:dyDescent="0.2">
      <c r="A9" s="35" t="s">
        <v>261</v>
      </c>
      <c r="B9" s="123">
        <v>3147</v>
      </c>
      <c r="C9" s="115">
        <v>1094</v>
      </c>
      <c r="D9" s="115">
        <v>528</v>
      </c>
      <c r="E9" s="115">
        <v>87</v>
      </c>
      <c r="F9" s="115">
        <v>177</v>
      </c>
      <c r="G9" s="115">
        <v>0</v>
      </c>
      <c r="H9" s="115">
        <v>233</v>
      </c>
      <c r="I9" s="115">
        <v>8</v>
      </c>
      <c r="J9" s="115">
        <v>50</v>
      </c>
      <c r="K9" s="115">
        <v>475</v>
      </c>
      <c r="L9" s="115">
        <v>435</v>
      </c>
      <c r="M9" s="115">
        <v>20</v>
      </c>
      <c r="N9" s="115">
        <v>40</v>
      </c>
    </row>
    <row r="10" spans="1:14" x14ac:dyDescent="0.2">
      <c r="A10" s="121" t="s">
        <v>283</v>
      </c>
      <c r="B10" s="23"/>
    </row>
    <row r="11" spans="1:14" x14ac:dyDescent="0.2">
      <c r="A11" s="49" t="s">
        <v>252</v>
      </c>
    </row>
    <row r="12" spans="1:14" x14ac:dyDescent="0.2">
      <c r="A12" s="50" t="s">
        <v>307</v>
      </c>
    </row>
    <row r="13" spans="1:14" x14ac:dyDescent="0.2">
      <c r="A13" s="58" t="s">
        <v>265</v>
      </c>
    </row>
  </sheetData>
  <phoneticPr fontId="0" type="noConversion"/>
  <hyperlinks>
    <hyperlink ref="A3" location="Index!A1" display="Index"/>
  </hyperlinks>
  <pageMargins left="0.75" right="0.75" top="1" bottom="1" header="0.5" footer="0.5"/>
  <pageSetup paperSize="9" scale="7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14"/>
  <sheetViews>
    <sheetView workbookViewId="0">
      <pane xSplit="1" ySplit="5" topLeftCell="B6" activePane="bottomRight" state="frozen"/>
      <selection pane="topRight" activeCell="B1" sqref="B1"/>
      <selection pane="bottomLeft" activeCell="A6" sqref="A6"/>
      <selection pane="bottomRight" activeCell="B6" sqref="B6"/>
    </sheetView>
  </sheetViews>
  <sheetFormatPr defaultRowHeight="12.75" x14ac:dyDescent="0.2"/>
  <cols>
    <col min="1" max="1" width="34.140625" style="10" customWidth="1"/>
    <col min="2" max="2" width="11" style="16" customWidth="1"/>
    <col min="3" max="3" width="12.85546875" style="16" customWidth="1"/>
    <col min="4" max="4" width="12.42578125" style="16" customWidth="1"/>
    <col min="5" max="5" width="10.28515625" style="16" customWidth="1"/>
    <col min="6" max="6" width="10.85546875" style="16" customWidth="1"/>
    <col min="7" max="7" width="10.5703125" style="16" customWidth="1"/>
    <col min="8" max="10" width="9.42578125" style="16" bestFit="1" customWidth="1"/>
    <col min="11" max="11" width="10" style="16" bestFit="1" customWidth="1"/>
    <col min="12" max="12" width="9.42578125" style="16" bestFit="1" customWidth="1"/>
    <col min="13" max="13" width="11.28515625" style="16" customWidth="1"/>
    <col min="14" max="16384" width="9.140625" style="12"/>
  </cols>
  <sheetData>
    <row r="1" spans="1:13" x14ac:dyDescent="0.2">
      <c r="A1" s="20" t="s">
        <v>67</v>
      </c>
      <c r="B1" s="12"/>
      <c r="C1" s="8"/>
      <c r="D1" s="8"/>
      <c r="E1" s="8"/>
      <c r="F1" s="8"/>
      <c r="G1" s="12"/>
      <c r="H1" s="12"/>
      <c r="I1" s="12"/>
      <c r="J1" s="12"/>
      <c r="K1" s="12"/>
      <c r="L1" s="12"/>
      <c r="M1" s="12"/>
    </row>
    <row r="2" spans="1:13" x14ac:dyDescent="0.2">
      <c r="A2" s="36" t="s">
        <v>337</v>
      </c>
      <c r="B2" s="12"/>
      <c r="C2" s="12"/>
      <c r="D2" s="12"/>
      <c r="E2" s="12"/>
      <c r="F2" s="12"/>
      <c r="G2" s="12"/>
      <c r="H2" s="12"/>
      <c r="I2" s="12"/>
      <c r="J2" s="12"/>
      <c r="K2" s="12"/>
      <c r="L2" s="12"/>
      <c r="M2" s="12"/>
    </row>
    <row r="3" spans="1:13" x14ac:dyDescent="0.2">
      <c r="A3" s="13" t="s">
        <v>23</v>
      </c>
      <c r="B3" s="12"/>
      <c r="C3" s="12"/>
      <c r="D3" s="12"/>
      <c r="E3" s="12"/>
      <c r="F3" s="12"/>
      <c r="G3" s="12"/>
      <c r="H3" s="12"/>
      <c r="I3" s="12"/>
      <c r="J3" s="12"/>
      <c r="K3" s="12"/>
      <c r="L3" s="12"/>
      <c r="M3" s="12"/>
    </row>
    <row r="4" spans="1:13" x14ac:dyDescent="0.2">
      <c r="B4" s="12"/>
      <c r="C4" s="12"/>
      <c r="D4" s="12"/>
      <c r="E4" s="12"/>
      <c r="F4" s="12"/>
      <c r="G4" s="12"/>
      <c r="H4" s="12"/>
      <c r="I4" s="12"/>
      <c r="J4" s="12"/>
      <c r="K4" s="12"/>
      <c r="L4" s="12"/>
      <c r="M4" s="12"/>
    </row>
    <row r="5" spans="1:13" ht="38.25" x14ac:dyDescent="0.2">
      <c r="A5" s="48"/>
      <c r="B5" s="41" t="s">
        <v>21</v>
      </c>
      <c r="C5" s="41" t="s">
        <v>54</v>
      </c>
      <c r="D5" s="41" t="s">
        <v>55</v>
      </c>
      <c r="E5" s="41" t="s">
        <v>56</v>
      </c>
      <c r="F5" s="41" t="s">
        <v>57</v>
      </c>
      <c r="G5" s="41" t="s">
        <v>58</v>
      </c>
      <c r="H5" s="41" t="s">
        <v>59</v>
      </c>
      <c r="I5" s="41" t="s">
        <v>60</v>
      </c>
      <c r="J5" s="41" t="s">
        <v>61</v>
      </c>
      <c r="K5" s="41" t="s">
        <v>62</v>
      </c>
      <c r="L5" s="41" t="s">
        <v>63</v>
      </c>
      <c r="M5" s="41" t="s">
        <v>64</v>
      </c>
    </row>
    <row r="6" spans="1:13" x14ac:dyDescent="0.2">
      <c r="A6" s="11" t="s">
        <v>14</v>
      </c>
      <c r="B6" s="122">
        <v>3557</v>
      </c>
      <c r="C6" s="114">
        <v>11</v>
      </c>
      <c r="D6" s="114">
        <v>10</v>
      </c>
      <c r="E6" s="114">
        <v>52</v>
      </c>
      <c r="F6" s="114">
        <v>35</v>
      </c>
      <c r="G6" s="114">
        <v>8</v>
      </c>
      <c r="H6" s="114">
        <v>2</v>
      </c>
      <c r="I6" s="114">
        <v>24</v>
      </c>
      <c r="J6" s="114">
        <v>36</v>
      </c>
      <c r="K6" s="114">
        <v>1219</v>
      </c>
      <c r="L6" s="114">
        <v>89</v>
      </c>
      <c r="M6" s="114">
        <v>2071</v>
      </c>
    </row>
    <row r="7" spans="1:13" x14ac:dyDescent="0.2">
      <c r="A7" s="11" t="s">
        <v>36</v>
      </c>
      <c r="B7" s="122">
        <v>3602</v>
      </c>
      <c r="C7" s="114">
        <v>23</v>
      </c>
      <c r="D7" s="114">
        <v>17</v>
      </c>
      <c r="E7" s="114">
        <v>68</v>
      </c>
      <c r="F7" s="114">
        <v>69</v>
      </c>
      <c r="G7" s="114">
        <v>20</v>
      </c>
      <c r="H7" s="114">
        <v>9</v>
      </c>
      <c r="I7" s="114">
        <v>22</v>
      </c>
      <c r="J7" s="114">
        <v>27</v>
      </c>
      <c r="K7" s="114">
        <v>1658</v>
      </c>
      <c r="L7" s="114">
        <v>71</v>
      </c>
      <c r="M7" s="114">
        <v>1618</v>
      </c>
    </row>
    <row r="8" spans="1:13" s="70" customFormat="1" ht="14.25" x14ac:dyDescent="0.2">
      <c r="A8" s="159" t="s">
        <v>290</v>
      </c>
      <c r="B8" s="122">
        <v>4063</v>
      </c>
      <c r="C8" s="114">
        <v>16</v>
      </c>
      <c r="D8" s="114">
        <v>20</v>
      </c>
      <c r="E8" s="114">
        <v>83</v>
      </c>
      <c r="F8" s="114">
        <v>46</v>
      </c>
      <c r="G8" s="114">
        <v>29</v>
      </c>
      <c r="H8" s="114">
        <v>10</v>
      </c>
      <c r="I8" s="114">
        <v>37</v>
      </c>
      <c r="J8" s="114">
        <v>66</v>
      </c>
      <c r="K8" s="114">
        <v>2442</v>
      </c>
      <c r="L8" s="114">
        <v>227</v>
      </c>
      <c r="M8" s="114">
        <v>1087</v>
      </c>
    </row>
    <row r="9" spans="1:13" x14ac:dyDescent="0.2">
      <c r="A9" s="35" t="s">
        <v>261</v>
      </c>
      <c r="B9" s="123">
        <f>SUM(C9:M9)</f>
        <v>3147</v>
      </c>
      <c r="C9" s="115">
        <v>25</v>
      </c>
      <c r="D9" s="124">
        <v>7</v>
      </c>
      <c r="E9" s="124">
        <v>34</v>
      </c>
      <c r="F9" s="124">
        <v>20</v>
      </c>
      <c r="G9" s="124">
        <v>5</v>
      </c>
      <c r="H9" s="124">
        <v>3</v>
      </c>
      <c r="I9" s="124">
        <v>11</v>
      </c>
      <c r="J9" s="124">
        <v>27</v>
      </c>
      <c r="K9" s="124">
        <v>598</v>
      </c>
      <c r="L9" s="124">
        <v>27</v>
      </c>
      <c r="M9" s="124">
        <v>2390</v>
      </c>
    </row>
    <row r="10" spans="1:13" x14ac:dyDescent="0.2">
      <c r="A10" s="121" t="s">
        <v>283</v>
      </c>
    </row>
    <row r="11" spans="1:13" x14ac:dyDescent="0.2">
      <c r="A11" s="49" t="s">
        <v>252</v>
      </c>
      <c r="K11" s="64"/>
    </row>
    <row r="12" spans="1:13" x14ac:dyDescent="0.2">
      <c r="A12" s="50" t="s">
        <v>307</v>
      </c>
      <c r="J12" s="64"/>
      <c r="M12" s="12"/>
    </row>
    <row r="13" spans="1:13" x14ac:dyDescent="0.2">
      <c r="A13" s="57" t="s">
        <v>263</v>
      </c>
      <c r="M13" s="12"/>
    </row>
    <row r="14" spans="1:13" x14ac:dyDescent="0.2">
      <c r="A14" s="58" t="s">
        <v>265</v>
      </c>
    </row>
  </sheetData>
  <phoneticPr fontId="6" type="noConversion"/>
  <hyperlinks>
    <hyperlink ref="A3" location="Index!A1" display="Index"/>
  </hyperlinks>
  <pageMargins left="0.75" right="0.75" top="1" bottom="1" header="0.5" footer="0.5"/>
  <pageSetup paperSize="9" scale="8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G177"/>
  <sheetViews>
    <sheetView workbookViewId="0">
      <pane xSplit="1" ySplit="6" topLeftCell="B7" activePane="bottomRight" state="frozen"/>
      <selection pane="topRight" activeCell="B1" sqref="B1"/>
      <selection pane="bottomLeft" activeCell="A7" sqref="A7"/>
      <selection pane="bottomRight" activeCell="B7" sqref="B7"/>
    </sheetView>
  </sheetViews>
  <sheetFormatPr defaultRowHeight="12.75" x14ac:dyDescent="0.2"/>
  <cols>
    <col min="1" max="1" width="28.42578125" style="16" customWidth="1"/>
    <col min="2" max="2" width="12.85546875" style="16" bestFit="1" customWidth="1"/>
    <col min="3" max="3" width="11.140625" style="16" customWidth="1"/>
    <col min="4" max="4" width="11.85546875" style="16" customWidth="1"/>
    <col min="5" max="5" width="12.85546875" style="91" bestFit="1" customWidth="1"/>
    <col min="6" max="6" width="11.28515625" style="91" customWidth="1"/>
    <col min="7" max="7" width="11.85546875" style="91" customWidth="1"/>
    <col min="8" max="16384" width="9.140625" style="70"/>
  </cols>
  <sheetData>
    <row r="1" spans="1:7" s="12" customFormat="1" x14ac:dyDescent="0.2">
      <c r="A1" s="8" t="s">
        <v>260</v>
      </c>
      <c r="B1" s="16"/>
      <c r="C1" s="16"/>
      <c r="D1" s="16"/>
      <c r="E1" s="91"/>
      <c r="F1" s="91"/>
      <c r="G1" s="91"/>
    </row>
    <row r="2" spans="1:7" s="12" customFormat="1" x14ac:dyDescent="0.2">
      <c r="A2" s="22" t="s">
        <v>338</v>
      </c>
      <c r="B2" s="16"/>
      <c r="C2" s="16"/>
      <c r="D2" s="16"/>
      <c r="E2" s="91"/>
      <c r="F2" s="91"/>
      <c r="G2" s="91"/>
    </row>
    <row r="3" spans="1:7" s="12" customFormat="1" ht="14.25" x14ac:dyDescent="0.2">
      <c r="A3" s="24" t="s">
        <v>272</v>
      </c>
      <c r="B3" s="16"/>
      <c r="C3" s="16"/>
      <c r="D3" s="16"/>
      <c r="E3" s="91"/>
      <c r="F3" s="91"/>
      <c r="G3" s="91"/>
    </row>
    <row r="4" spans="1:7" s="12" customFormat="1" x14ac:dyDescent="0.2">
      <c r="A4" s="13" t="s">
        <v>23</v>
      </c>
      <c r="B4" s="16"/>
      <c r="C4" s="16"/>
      <c r="D4" s="16"/>
      <c r="E4" s="91"/>
      <c r="F4" s="91"/>
      <c r="G4" s="91"/>
    </row>
    <row r="5" spans="1:7" s="12" customFormat="1" ht="32.25" customHeight="1" x14ac:dyDescent="0.2">
      <c r="A5" s="212" t="s">
        <v>2</v>
      </c>
      <c r="B5" s="211" t="s">
        <v>308</v>
      </c>
      <c r="C5" s="211"/>
      <c r="D5" s="211"/>
      <c r="E5" s="210" t="s">
        <v>261</v>
      </c>
      <c r="F5" s="210"/>
      <c r="G5" s="210"/>
    </row>
    <row r="6" spans="1:7" s="12" customFormat="1" ht="56.25" customHeight="1" x14ac:dyDescent="0.2">
      <c r="A6" s="213"/>
      <c r="B6" s="41" t="s">
        <v>266</v>
      </c>
      <c r="C6" s="41" t="s">
        <v>259</v>
      </c>
      <c r="D6" s="41" t="s">
        <v>81</v>
      </c>
      <c r="E6" s="98" t="s">
        <v>266</v>
      </c>
      <c r="F6" s="98" t="s">
        <v>262</v>
      </c>
      <c r="G6" s="98" t="s">
        <v>81</v>
      </c>
    </row>
    <row r="7" spans="1:7" s="8" customFormat="1" ht="25.5" customHeight="1" x14ac:dyDescent="0.2">
      <c r="A7" s="55" t="s">
        <v>238</v>
      </c>
      <c r="B7" s="162">
        <v>107</v>
      </c>
      <c r="C7" s="168">
        <v>390730</v>
      </c>
      <c r="D7" s="174">
        <v>2.7384639009034371</v>
      </c>
      <c r="E7" s="163">
        <v>56</v>
      </c>
      <c r="F7" s="169">
        <v>393805</v>
      </c>
      <c r="G7" s="174">
        <v>1.4220235903556329</v>
      </c>
    </row>
    <row r="8" spans="1:7" s="16" customFormat="1" x14ac:dyDescent="0.2">
      <c r="A8" s="26" t="s">
        <v>105</v>
      </c>
      <c r="B8" s="164">
        <v>0</v>
      </c>
      <c r="C8" s="170">
        <v>15765</v>
      </c>
      <c r="D8" s="176">
        <v>0</v>
      </c>
      <c r="E8" s="165">
        <v>1</v>
      </c>
      <c r="F8" s="171">
        <v>16012</v>
      </c>
      <c r="G8" s="176">
        <v>0.62453160129902574</v>
      </c>
    </row>
    <row r="9" spans="1:7" s="16" customFormat="1" x14ac:dyDescent="0.2">
      <c r="A9" s="26" t="s">
        <v>111</v>
      </c>
      <c r="B9" s="164">
        <v>41</v>
      </c>
      <c r="C9" s="170">
        <v>73290</v>
      </c>
      <c r="D9" s="176">
        <v>5.5942147632692043</v>
      </c>
      <c r="E9" s="165">
        <v>18</v>
      </c>
      <c r="F9" s="171">
        <v>73500</v>
      </c>
      <c r="G9" s="176">
        <v>2.4489795918367347</v>
      </c>
    </row>
    <row r="10" spans="1:7" s="16" customFormat="1" x14ac:dyDescent="0.2">
      <c r="A10" s="26" t="s">
        <v>117</v>
      </c>
      <c r="B10" s="164">
        <v>10</v>
      </c>
      <c r="C10" s="170">
        <v>29440</v>
      </c>
      <c r="D10" s="176">
        <v>3.3967391304347827</v>
      </c>
      <c r="E10" s="165">
        <v>9</v>
      </c>
      <c r="F10" s="171">
        <v>29699</v>
      </c>
      <c r="G10" s="176">
        <v>3.030405064143574</v>
      </c>
    </row>
    <row r="11" spans="1:7" s="16" customFormat="1" x14ac:dyDescent="0.2">
      <c r="A11" s="26" t="s">
        <v>125</v>
      </c>
      <c r="B11" s="164">
        <v>0</v>
      </c>
      <c r="C11" s="170">
        <v>14935</v>
      </c>
      <c r="D11" s="176">
        <v>0</v>
      </c>
      <c r="E11" s="165">
        <v>0</v>
      </c>
      <c r="F11" s="171">
        <v>15095</v>
      </c>
      <c r="G11" s="176">
        <v>0</v>
      </c>
    </row>
    <row r="12" spans="1:7" s="16" customFormat="1" x14ac:dyDescent="0.2">
      <c r="A12" s="26" t="s">
        <v>149</v>
      </c>
      <c r="B12" s="164">
        <v>0</v>
      </c>
      <c r="C12" s="170">
        <v>22955</v>
      </c>
      <c r="D12" s="176">
        <v>0</v>
      </c>
      <c r="E12" s="165">
        <v>0</v>
      </c>
      <c r="F12" s="171">
        <v>23163</v>
      </c>
      <c r="G12" s="176">
        <v>0</v>
      </c>
    </row>
    <row r="13" spans="1:7" s="16" customFormat="1" x14ac:dyDescent="0.2">
      <c r="A13" s="26" t="s">
        <v>151</v>
      </c>
      <c r="B13" s="164">
        <v>2</v>
      </c>
      <c r="C13" s="170">
        <v>41830</v>
      </c>
      <c r="D13" s="176">
        <v>0.47812574707147981</v>
      </c>
      <c r="E13" s="165">
        <v>3</v>
      </c>
      <c r="F13" s="171">
        <v>42727</v>
      </c>
      <c r="G13" s="176">
        <v>0.70213214126898671</v>
      </c>
    </row>
    <row r="14" spans="1:7" s="16" customFormat="1" x14ac:dyDescent="0.2">
      <c r="A14" s="26" t="s">
        <v>157</v>
      </c>
      <c r="B14" s="164">
        <v>12</v>
      </c>
      <c r="C14" s="170">
        <v>30480</v>
      </c>
      <c r="D14" s="176">
        <v>3.9370078740157481</v>
      </c>
      <c r="E14" s="165">
        <v>2</v>
      </c>
      <c r="F14" s="171">
        <v>30499</v>
      </c>
      <c r="G14" s="176">
        <v>0.65575920521984321</v>
      </c>
    </row>
    <row r="15" spans="1:7" s="16" customFormat="1" x14ac:dyDescent="0.2">
      <c r="A15" s="26" t="s">
        <v>160</v>
      </c>
      <c r="B15" s="164">
        <v>19</v>
      </c>
      <c r="C15" s="170">
        <v>46730</v>
      </c>
      <c r="D15" s="176">
        <v>4.0659105499679002</v>
      </c>
      <c r="E15" s="165">
        <v>6</v>
      </c>
      <c r="F15" s="171">
        <v>46525</v>
      </c>
      <c r="G15" s="176">
        <v>1.2896292315959161</v>
      </c>
    </row>
    <row r="16" spans="1:7" s="16" customFormat="1" x14ac:dyDescent="0.2">
      <c r="A16" s="26" t="s">
        <v>170</v>
      </c>
      <c r="B16" s="164">
        <v>0</v>
      </c>
      <c r="C16" s="170">
        <v>21345</v>
      </c>
      <c r="D16" s="176">
        <v>0</v>
      </c>
      <c r="E16" s="165">
        <v>0</v>
      </c>
      <c r="F16" s="171">
        <v>21568</v>
      </c>
      <c r="G16" s="176">
        <v>0</v>
      </c>
    </row>
    <row r="17" spans="1:7" s="16" customFormat="1" x14ac:dyDescent="0.2">
      <c r="A17" s="26" t="s">
        <v>184</v>
      </c>
      <c r="B17" s="164">
        <v>4</v>
      </c>
      <c r="C17" s="170">
        <v>21140</v>
      </c>
      <c r="D17" s="176">
        <v>1.8921475875118261</v>
      </c>
      <c r="E17" s="165">
        <v>0</v>
      </c>
      <c r="F17" s="171">
        <v>21357</v>
      </c>
      <c r="G17" s="176">
        <v>0</v>
      </c>
    </row>
    <row r="18" spans="1:7" s="16" customFormat="1" x14ac:dyDescent="0.2">
      <c r="A18" s="26" t="s">
        <v>189</v>
      </c>
      <c r="B18" s="164">
        <v>11</v>
      </c>
      <c r="C18" s="170">
        <v>31650</v>
      </c>
      <c r="D18" s="176">
        <v>3.4755134281200633</v>
      </c>
      <c r="E18" s="165">
        <v>7</v>
      </c>
      <c r="F18" s="171">
        <v>32029</v>
      </c>
      <c r="G18" s="176">
        <v>2.185519373068157</v>
      </c>
    </row>
    <row r="19" spans="1:7" s="16" customFormat="1" x14ac:dyDescent="0.2">
      <c r="A19" s="26" t="s">
        <v>192</v>
      </c>
      <c r="B19" s="164">
        <v>8</v>
      </c>
      <c r="C19" s="170">
        <v>41170</v>
      </c>
      <c r="D19" s="176">
        <v>1.9431624969638086</v>
      </c>
      <c r="E19" s="165">
        <v>10</v>
      </c>
      <c r="F19" s="171">
        <v>41631</v>
      </c>
      <c r="G19" s="176">
        <v>2.4020561600730224</v>
      </c>
    </row>
    <row r="20" spans="1:7" s="8" customFormat="1" ht="25.5" customHeight="1" x14ac:dyDescent="0.2">
      <c r="A20" s="25" t="s">
        <v>239</v>
      </c>
      <c r="B20" s="162">
        <v>427</v>
      </c>
      <c r="C20" s="169">
        <v>1094630</v>
      </c>
      <c r="D20" s="174">
        <v>3.9008614783077391</v>
      </c>
      <c r="E20" s="163">
        <v>262</v>
      </c>
      <c r="F20" s="169">
        <v>1106576</v>
      </c>
      <c r="G20" s="174">
        <v>2.3676638567979063</v>
      </c>
    </row>
    <row r="21" spans="1:7" s="16" customFormat="1" x14ac:dyDescent="0.2">
      <c r="A21" s="26" t="s">
        <v>225</v>
      </c>
      <c r="B21" s="164">
        <v>3</v>
      </c>
      <c r="C21" s="170">
        <v>27930</v>
      </c>
      <c r="D21" s="176">
        <v>1.0741138560687433</v>
      </c>
      <c r="E21" s="165">
        <v>1</v>
      </c>
      <c r="F21" s="171">
        <v>28114</v>
      </c>
      <c r="G21" s="176">
        <v>0.35569467169381802</v>
      </c>
    </row>
    <row r="22" spans="1:7" s="16" customFormat="1" x14ac:dyDescent="0.2">
      <c r="A22" s="26" t="s">
        <v>86</v>
      </c>
      <c r="B22" s="164">
        <v>1</v>
      </c>
      <c r="C22" s="170">
        <v>19275</v>
      </c>
      <c r="D22" s="176">
        <v>0.51880674448767838</v>
      </c>
      <c r="E22" s="165">
        <v>3</v>
      </c>
      <c r="F22" s="171">
        <v>19157</v>
      </c>
      <c r="G22" s="176">
        <v>1.5660072036331367</v>
      </c>
    </row>
    <row r="23" spans="1:7" s="16" customFormat="1" x14ac:dyDescent="0.2">
      <c r="A23" s="26" t="s">
        <v>87</v>
      </c>
      <c r="B23" s="164">
        <v>1</v>
      </c>
      <c r="C23" s="170">
        <v>49845</v>
      </c>
      <c r="D23" s="176">
        <v>0.20062192797672787</v>
      </c>
      <c r="E23" s="165">
        <v>2</v>
      </c>
      <c r="F23" s="171">
        <v>50803</v>
      </c>
      <c r="G23" s="176">
        <v>0.39367753872802785</v>
      </c>
    </row>
    <row r="24" spans="1:7" s="16" customFormat="1" x14ac:dyDescent="0.2">
      <c r="A24" s="26" t="s">
        <v>95</v>
      </c>
      <c r="B24" s="164">
        <v>9</v>
      </c>
      <c r="C24" s="170">
        <v>30400</v>
      </c>
      <c r="D24" s="176">
        <v>2.9605263157894735</v>
      </c>
      <c r="E24" s="165">
        <v>6</v>
      </c>
      <c r="F24" s="171">
        <v>30627</v>
      </c>
      <c r="G24" s="176">
        <v>1.9590557351356646</v>
      </c>
    </row>
    <row r="25" spans="1:7" s="16" customFormat="1" x14ac:dyDescent="0.2">
      <c r="A25" s="26" t="s">
        <v>100</v>
      </c>
      <c r="B25" s="164">
        <v>24</v>
      </c>
      <c r="C25" s="170">
        <v>53710</v>
      </c>
      <c r="D25" s="176">
        <v>4.4684416309811947</v>
      </c>
      <c r="E25" s="165">
        <v>27</v>
      </c>
      <c r="F25" s="171">
        <v>54004</v>
      </c>
      <c r="G25" s="176">
        <v>4.9996296570624397</v>
      </c>
    </row>
    <row r="26" spans="1:7" s="16" customFormat="1" x14ac:dyDescent="0.2">
      <c r="A26" s="26" t="s">
        <v>227</v>
      </c>
      <c r="B26" s="164">
        <v>15</v>
      </c>
      <c r="C26" s="170">
        <v>51070</v>
      </c>
      <c r="D26" s="176">
        <v>2.9371450949676912</v>
      </c>
      <c r="E26" s="165">
        <v>11</v>
      </c>
      <c r="F26" s="171">
        <v>51424</v>
      </c>
      <c r="G26" s="176">
        <v>2.1390790292470441</v>
      </c>
    </row>
    <row r="27" spans="1:7" s="16" customFormat="1" x14ac:dyDescent="0.2">
      <c r="A27" s="26" t="s">
        <v>104</v>
      </c>
      <c r="B27" s="164">
        <v>18</v>
      </c>
      <c r="C27" s="170">
        <v>71750</v>
      </c>
      <c r="D27" s="176">
        <v>2.5087108013937285</v>
      </c>
      <c r="E27" s="165">
        <v>6</v>
      </c>
      <c r="F27" s="171">
        <v>71645</v>
      </c>
      <c r="G27" s="176">
        <v>0.83746248865936213</v>
      </c>
    </row>
    <row r="28" spans="1:7" s="16" customFormat="1" x14ac:dyDescent="0.2">
      <c r="A28" s="26" t="s">
        <v>121</v>
      </c>
      <c r="B28" s="164">
        <v>8</v>
      </c>
      <c r="C28" s="170">
        <v>18660</v>
      </c>
      <c r="D28" s="176">
        <v>4.287245444801715</v>
      </c>
      <c r="E28" s="165">
        <v>2</v>
      </c>
      <c r="F28" s="171">
        <v>18864</v>
      </c>
      <c r="G28" s="176">
        <v>1.0602205258693809</v>
      </c>
    </row>
    <row r="29" spans="1:7" s="16" customFormat="1" x14ac:dyDescent="0.2">
      <c r="A29" s="26" t="s">
        <v>137</v>
      </c>
      <c r="B29" s="164">
        <v>0</v>
      </c>
      <c r="C29" s="170">
        <v>20535</v>
      </c>
      <c r="D29" s="176">
        <v>0</v>
      </c>
      <c r="E29" s="165">
        <v>0</v>
      </c>
      <c r="F29" s="171">
        <v>20358</v>
      </c>
      <c r="G29" s="176">
        <v>0</v>
      </c>
    </row>
    <row r="30" spans="1:7" s="16" customFormat="1" x14ac:dyDescent="0.2">
      <c r="A30" s="26" t="s">
        <v>139</v>
      </c>
      <c r="B30" s="164">
        <v>95</v>
      </c>
      <c r="C30" s="170">
        <v>173220</v>
      </c>
      <c r="D30" s="176">
        <v>5.4843551552938461</v>
      </c>
      <c r="E30" s="165">
        <v>67</v>
      </c>
      <c r="F30" s="171">
        <v>174597</v>
      </c>
      <c r="G30" s="176">
        <v>3.8374084319890946</v>
      </c>
    </row>
    <row r="31" spans="1:7" s="16" customFormat="1" x14ac:dyDescent="0.2">
      <c r="A31" s="26" t="s">
        <v>144</v>
      </c>
      <c r="B31" s="164">
        <v>39</v>
      </c>
      <c r="C31" s="170">
        <v>69315</v>
      </c>
      <c r="D31" s="176">
        <v>5.626487773209262</v>
      </c>
      <c r="E31" s="165">
        <v>15</v>
      </c>
      <c r="F31" s="171">
        <v>69982</v>
      </c>
      <c r="G31" s="176">
        <v>2.1434083049927124</v>
      </c>
    </row>
    <row r="32" spans="1:7" s="16" customFormat="1" x14ac:dyDescent="0.2">
      <c r="A32" s="26" t="s">
        <v>146</v>
      </c>
      <c r="B32" s="164">
        <v>48</v>
      </c>
      <c r="C32" s="170">
        <v>80030</v>
      </c>
      <c r="D32" s="176">
        <v>5.9977508434337121</v>
      </c>
      <c r="E32" s="165">
        <v>39</v>
      </c>
      <c r="F32" s="171">
        <v>83482</v>
      </c>
      <c r="G32" s="176">
        <v>4.6716657483050232</v>
      </c>
    </row>
    <row r="33" spans="1:7" s="16" customFormat="1" x14ac:dyDescent="0.2">
      <c r="A33" s="26" t="s">
        <v>162</v>
      </c>
      <c r="B33" s="164">
        <v>7</v>
      </c>
      <c r="C33" s="170">
        <v>42370</v>
      </c>
      <c r="D33" s="176">
        <v>1.6521123436393674</v>
      </c>
      <c r="E33" s="165">
        <v>7</v>
      </c>
      <c r="F33" s="171">
        <v>42924</v>
      </c>
      <c r="G33" s="176">
        <v>1.6307893020221789</v>
      </c>
    </row>
    <row r="34" spans="1:7" s="16" customFormat="1" x14ac:dyDescent="0.2">
      <c r="A34" s="26" t="s">
        <v>172</v>
      </c>
      <c r="B34" s="164">
        <v>11</v>
      </c>
      <c r="C34" s="170">
        <v>33625</v>
      </c>
      <c r="D34" s="176">
        <v>3.2713754646840152</v>
      </c>
      <c r="E34" s="165">
        <v>3</v>
      </c>
      <c r="F34" s="171">
        <v>34271</v>
      </c>
      <c r="G34" s="176">
        <v>0.87537568206355232</v>
      </c>
    </row>
    <row r="35" spans="1:7" s="16" customFormat="1" x14ac:dyDescent="0.2">
      <c r="A35" s="26" t="s">
        <v>175</v>
      </c>
      <c r="B35" s="164">
        <v>17</v>
      </c>
      <c r="C35" s="170">
        <v>36500</v>
      </c>
      <c r="D35" s="176">
        <v>4.6575342465753424</v>
      </c>
      <c r="E35" s="165">
        <v>7</v>
      </c>
      <c r="F35" s="171">
        <v>37619</v>
      </c>
      <c r="G35" s="176">
        <v>1.8607618490656319</v>
      </c>
    </row>
    <row r="36" spans="1:7" s="16" customFormat="1" x14ac:dyDescent="0.2">
      <c r="A36" s="26" t="s">
        <v>177</v>
      </c>
      <c r="B36" s="164">
        <v>15</v>
      </c>
      <c r="C36" s="170">
        <v>43085</v>
      </c>
      <c r="D36" s="176">
        <v>3.481490077753278</v>
      </c>
      <c r="E36" s="165">
        <v>12</v>
      </c>
      <c r="F36" s="171">
        <v>42881</v>
      </c>
      <c r="G36" s="176">
        <v>2.7984422005083838</v>
      </c>
    </row>
    <row r="37" spans="1:7" s="16" customFormat="1" x14ac:dyDescent="0.2">
      <c r="A37" s="26" t="s">
        <v>233</v>
      </c>
      <c r="B37" s="164">
        <v>7</v>
      </c>
      <c r="C37" s="170">
        <v>26385</v>
      </c>
      <c r="D37" s="176">
        <v>2.6530225506916807</v>
      </c>
      <c r="E37" s="165">
        <v>7</v>
      </c>
      <c r="F37" s="171">
        <v>26365</v>
      </c>
      <c r="G37" s="176">
        <v>2.6550350843921868</v>
      </c>
    </row>
    <row r="38" spans="1:7" s="16" customFormat="1" x14ac:dyDescent="0.2">
      <c r="A38" s="26" t="s">
        <v>188</v>
      </c>
      <c r="B38" s="164">
        <v>12</v>
      </c>
      <c r="C38" s="170">
        <v>43950</v>
      </c>
      <c r="D38" s="176">
        <v>2.7303754266211606</v>
      </c>
      <c r="E38" s="165">
        <v>12</v>
      </c>
      <c r="F38" s="171">
        <v>44423</v>
      </c>
      <c r="G38" s="176">
        <v>2.7013033788803096</v>
      </c>
    </row>
    <row r="39" spans="1:7" s="16" customFormat="1" x14ac:dyDescent="0.2">
      <c r="A39" s="26" t="s">
        <v>196</v>
      </c>
      <c r="B39" s="164">
        <v>11</v>
      </c>
      <c r="C39" s="170">
        <v>35030</v>
      </c>
      <c r="D39" s="176">
        <v>3.1401655723665427</v>
      </c>
      <c r="E39" s="165">
        <v>10</v>
      </c>
      <c r="F39" s="171">
        <v>35420</v>
      </c>
      <c r="G39" s="176">
        <v>2.8232636928289105</v>
      </c>
    </row>
    <row r="40" spans="1:7" s="16" customFormat="1" x14ac:dyDescent="0.2">
      <c r="A40" s="26" t="s">
        <v>200</v>
      </c>
      <c r="B40" s="164">
        <v>47</v>
      </c>
      <c r="C40" s="170">
        <v>40450</v>
      </c>
      <c r="D40" s="176">
        <v>11.619283065512979</v>
      </c>
      <c r="E40" s="165">
        <v>14</v>
      </c>
      <c r="F40" s="171">
        <v>41064</v>
      </c>
      <c r="G40" s="176">
        <v>3.4093122930060393</v>
      </c>
    </row>
    <row r="41" spans="1:7" s="16" customFormat="1" x14ac:dyDescent="0.2">
      <c r="A41" s="26" t="s">
        <v>205</v>
      </c>
      <c r="B41" s="164">
        <v>7</v>
      </c>
      <c r="C41" s="170">
        <v>31540</v>
      </c>
      <c r="D41" s="176">
        <v>2.2194039315155361</v>
      </c>
      <c r="E41" s="165">
        <v>2</v>
      </c>
      <c r="F41" s="171">
        <v>31800</v>
      </c>
      <c r="G41" s="176">
        <v>0.62893081761006286</v>
      </c>
    </row>
    <row r="42" spans="1:7" s="16" customFormat="1" x14ac:dyDescent="0.2">
      <c r="A42" s="26" t="s">
        <v>210</v>
      </c>
      <c r="B42" s="164">
        <v>11</v>
      </c>
      <c r="C42" s="170">
        <v>45325</v>
      </c>
      <c r="D42" s="176">
        <v>2.4269167126309985</v>
      </c>
      <c r="E42" s="165">
        <v>2</v>
      </c>
      <c r="F42" s="171">
        <v>45926</v>
      </c>
      <c r="G42" s="176">
        <v>0.43548316857553454</v>
      </c>
    </row>
    <row r="43" spans="1:7" s="16" customFormat="1" x14ac:dyDescent="0.2">
      <c r="A43" s="26" t="s">
        <v>212</v>
      </c>
      <c r="B43" s="164">
        <v>21</v>
      </c>
      <c r="C43" s="170">
        <v>50640</v>
      </c>
      <c r="D43" s="176">
        <v>4.1469194312796205</v>
      </c>
      <c r="E43" s="165">
        <v>7</v>
      </c>
      <c r="F43" s="171">
        <v>50826</v>
      </c>
      <c r="G43" s="176">
        <v>1.3772478652658087</v>
      </c>
    </row>
    <row r="44" spans="1:7" s="8" customFormat="1" ht="25.5" customHeight="1" x14ac:dyDescent="0.2">
      <c r="A44" s="25" t="s">
        <v>240</v>
      </c>
      <c r="B44" s="162">
        <v>249</v>
      </c>
      <c r="C44" s="168">
        <v>830165</v>
      </c>
      <c r="D44" s="174">
        <v>2.9994037329928389</v>
      </c>
      <c r="E44" s="163">
        <v>124</v>
      </c>
      <c r="F44" s="169">
        <v>838824</v>
      </c>
      <c r="G44" s="174">
        <v>1.4782600402468216</v>
      </c>
    </row>
    <row r="45" spans="1:7" s="16" customFormat="1" x14ac:dyDescent="0.2">
      <c r="A45" s="26" t="s">
        <v>83</v>
      </c>
      <c r="B45" s="164">
        <v>25</v>
      </c>
      <c r="C45" s="170">
        <v>32615</v>
      </c>
      <c r="D45" s="176">
        <v>7.6651847309520162</v>
      </c>
      <c r="E45" s="165">
        <v>14</v>
      </c>
      <c r="F45" s="171">
        <v>32907</v>
      </c>
      <c r="G45" s="176">
        <v>4.2544139544777702</v>
      </c>
    </row>
    <row r="46" spans="1:7" s="16" customFormat="1" x14ac:dyDescent="0.2">
      <c r="A46" s="26" t="s">
        <v>90</v>
      </c>
      <c r="B46" s="164">
        <v>10</v>
      </c>
      <c r="C46" s="170">
        <v>100400</v>
      </c>
      <c r="D46" s="176">
        <v>0.99601593625498019</v>
      </c>
      <c r="E46" s="165">
        <v>4</v>
      </c>
      <c r="F46" s="171">
        <v>102546</v>
      </c>
      <c r="G46" s="176">
        <v>0.39006884715152224</v>
      </c>
    </row>
    <row r="47" spans="1:7" s="16" customFormat="1" x14ac:dyDescent="0.2">
      <c r="A47" s="26" t="s">
        <v>96</v>
      </c>
      <c r="B47" s="164">
        <v>7</v>
      </c>
      <c r="C47" s="170">
        <v>37135</v>
      </c>
      <c r="D47" s="176">
        <v>1.8850141376060321</v>
      </c>
      <c r="E47" s="165">
        <v>2</v>
      </c>
      <c r="F47" s="171">
        <v>37460</v>
      </c>
      <c r="G47" s="176">
        <v>0.53390282968499736</v>
      </c>
    </row>
    <row r="48" spans="1:7" s="16" customFormat="1" x14ac:dyDescent="0.2">
      <c r="A48" s="26" t="s">
        <v>108</v>
      </c>
      <c r="B48" s="164">
        <v>7</v>
      </c>
      <c r="C48" s="170">
        <v>48065</v>
      </c>
      <c r="D48" s="176">
        <v>1.456361177572038</v>
      </c>
      <c r="E48" s="165">
        <v>1</v>
      </c>
      <c r="F48" s="171">
        <v>48364</v>
      </c>
      <c r="G48" s="176">
        <v>0.2067653626664461</v>
      </c>
    </row>
    <row r="49" spans="1:7" s="16" customFormat="1" x14ac:dyDescent="0.2">
      <c r="A49" s="26" t="s">
        <v>113</v>
      </c>
      <c r="B49" s="164">
        <v>10</v>
      </c>
      <c r="C49" s="170">
        <v>48460</v>
      </c>
      <c r="D49" s="176">
        <v>2.0635575732562939</v>
      </c>
      <c r="E49" s="165">
        <v>4</v>
      </c>
      <c r="F49" s="171">
        <v>48020</v>
      </c>
      <c r="G49" s="176">
        <v>0.83298625572678053</v>
      </c>
    </row>
    <row r="50" spans="1:7" s="16" customFormat="1" ht="12.75" customHeight="1" x14ac:dyDescent="0.2">
      <c r="A50" s="26" t="s">
        <v>229</v>
      </c>
      <c r="B50" s="164">
        <v>10</v>
      </c>
      <c r="C50" s="170">
        <v>38115</v>
      </c>
      <c r="D50" s="176">
        <v>2.6236389872753509</v>
      </c>
      <c r="E50" s="165">
        <v>5</v>
      </c>
      <c r="F50" s="171">
        <v>38784</v>
      </c>
      <c r="G50" s="176">
        <v>1.2891914191419143</v>
      </c>
    </row>
    <row r="51" spans="1:7" s="16" customFormat="1" x14ac:dyDescent="0.2">
      <c r="A51" s="26" t="s">
        <v>136</v>
      </c>
      <c r="B51" s="164">
        <v>21</v>
      </c>
      <c r="C51" s="170">
        <v>66995</v>
      </c>
      <c r="D51" s="176">
        <v>3.1345622807672218</v>
      </c>
      <c r="E51" s="165">
        <v>17</v>
      </c>
      <c r="F51" s="171">
        <v>67588</v>
      </c>
      <c r="G51" s="176">
        <v>2.5152393916079778</v>
      </c>
    </row>
    <row r="52" spans="1:7" s="16" customFormat="1" x14ac:dyDescent="0.2">
      <c r="A52" s="26" t="s">
        <v>140</v>
      </c>
      <c r="B52" s="164">
        <v>42</v>
      </c>
      <c r="C52" s="170">
        <v>118145</v>
      </c>
      <c r="D52" s="176">
        <v>3.5549536586398069</v>
      </c>
      <c r="E52" s="165">
        <v>10</v>
      </c>
      <c r="F52" s="171">
        <v>120119</v>
      </c>
      <c r="G52" s="176">
        <v>0.83250776313489117</v>
      </c>
    </row>
    <row r="53" spans="1:7" s="16" customFormat="1" x14ac:dyDescent="0.2">
      <c r="A53" s="26" t="s">
        <v>154</v>
      </c>
      <c r="B53" s="164">
        <v>4</v>
      </c>
      <c r="C53" s="170">
        <v>23960</v>
      </c>
      <c r="D53" s="176">
        <v>1.669449081803005</v>
      </c>
      <c r="E53" s="165">
        <v>2</v>
      </c>
      <c r="F53" s="171">
        <v>23923</v>
      </c>
      <c r="G53" s="176">
        <v>0.83601554988922788</v>
      </c>
    </row>
    <row r="54" spans="1:7" s="16" customFormat="1" x14ac:dyDescent="0.2">
      <c r="A54" s="26" t="s">
        <v>155</v>
      </c>
      <c r="B54" s="164">
        <v>0</v>
      </c>
      <c r="C54" s="170">
        <v>23765</v>
      </c>
      <c r="D54" s="176">
        <v>0</v>
      </c>
      <c r="E54" s="165">
        <v>1</v>
      </c>
      <c r="F54" s="171">
        <v>23842</v>
      </c>
      <c r="G54" s="176">
        <v>0.4194279003439309</v>
      </c>
    </row>
    <row r="55" spans="1:7" s="16" customFormat="1" x14ac:dyDescent="0.2">
      <c r="A55" s="26" t="s">
        <v>158</v>
      </c>
      <c r="B55" s="164">
        <v>21</v>
      </c>
      <c r="C55" s="170">
        <v>89065</v>
      </c>
      <c r="D55" s="176">
        <v>2.3578285521809916</v>
      </c>
      <c r="E55" s="165">
        <v>16</v>
      </c>
      <c r="F55" s="171">
        <v>88970</v>
      </c>
      <c r="G55" s="176">
        <v>1.7983589974148588</v>
      </c>
    </row>
    <row r="56" spans="1:7" s="16" customFormat="1" x14ac:dyDescent="0.2">
      <c r="A56" s="26" t="s">
        <v>173</v>
      </c>
      <c r="B56" s="164">
        <v>4</v>
      </c>
      <c r="C56" s="170">
        <v>43655</v>
      </c>
      <c r="D56" s="176">
        <v>0.91627534073989236</v>
      </c>
      <c r="E56" s="165">
        <v>3</v>
      </c>
      <c r="F56" s="171">
        <v>44030</v>
      </c>
      <c r="G56" s="176">
        <v>0.68135362253009313</v>
      </c>
    </row>
    <row r="57" spans="1:7" s="16" customFormat="1" x14ac:dyDescent="0.2">
      <c r="A57" s="26" t="s">
        <v>178</v>
      </c>
      <c r="B57" s="164">
        <v>82</v>
      </c>
      <c r="C57" s="170">
        <v>79150</v>
      </c>
      <c r="D57" s="176">
        <v>10.360075805432723</v>
      </c>
      <c r="E57" s="165">
        <v>39</v>
      </c>
      <c r="F57" s="171">
        <v>80469</v>
      </c>
      <c r="G57" s="176">
        <v>4.8465868843902618</v>
      </c>
    </row>
    <row r="58" spans="1:7" s="16" customFormat="1" x14ac:dyDescent="0.2">
      <c r="A58" s="26" t="s">
        <v>201</v>
      </c>
      <c r="B58" s="164">
        <v>6</v>
      </c>
      <c r="C58" s="170">
        <v>54105</v>
      </c>
      <c r="D58" s="176">
        <v>1.1089548100914888</v>
      </c>
      <c r="E58" s="165">
        <v>2</v>
      </c>
      <c r="F58" s="171">
        <v>54669</v>
      </c>
      <c r="G58" s="176">
        <v>0.36583804349814336</v>
      </c>
    </row>
    <row r="59" spans="1:7" s="16" customFormat="1" x14ac:dyDescent="0.2">
      <c r="A59" s="26" t="s">
        <v>234</v>
      </c>
      <c r="B59" s="164">
        <v>0</v>
      </c>
      <c r="C59" s="170">
        <v>26535</v>
      </c>
      <c r="D59" s="176">
        <v>0</v>
      </c>
      <c r="E59" s="165">
        <v>4</v>
      </c>
      <c r="F59" s="171">
        <v>27133</v>
      </c>
      <c r="G59" s="176">
        <v>1.4742195850071869</v>
      </c>
    </row>
    <row r="60" spans="1:7" s="8" customFormat="1" ht="25.5" customHeight="1" x14ac:dyDescent="0.2">
      <c r="A60" s="25" t="s">
        <v>241</v>
      </c>
      <c r="B60" s="162">
        <v>239</v>
      </c>
      <c r="C60" s="168">
        <v>697915</v>
      </c>
      <c r="D60" s="174">
        <v>3.4244857898168117</v>
      </c>
      <c r="E60" s="163">
        <v>241</v>
      </c>
      <c r="F60" s="169">
        <v>705016</v>
      </c>
      <c r="G60" s="174">
        <v>3.4183621364621515</v>
      </c>
    </row>
    <row r="61" spans="1:7" s="16" customFormat="1" x14ac:dyDescent="0.2">
      <c r="A61" s="26" t="s">
        <v>228</v>
      </c>
      <c r="B61" s="164">
        <v>43</v>
      </c>
      <c r="C61" s="170">
        <v>41970</v>
      </c>
      <c r="D61" s="176">
        <v>10.245413390517037</v>
      </c>
      <c r="E61" s="165">
        <v>30</v>
      </c>
      <c r="F61" s="171">
        <v>42533</v>
      </c>
      <c r="G61" s="176">
        <v>7.0533468130627979</v>
      </c>
    </row>
    <row r="62" spans="1:7" s="16" customFormat="1" x14ac:dyDescent="0.2">
      <c r="A62" s="26" t="s">
        <v>106</v>
      </c>
      <c r="B62" s="164">
        <v>38</v>
      </c>
      <c r="C62" s="170">
        <v>111950</v>
      </c>
      <c r="D62" s="176">
        <v>3.3943724877177313</v>
      </c>
      <c r="E62" s="165">
        <v>44</v>
      </c>
      <c r="F62" s="171">
        <v>111667</v>
      </c>
      <c r="G62" s="176">
        <v>3.9402867454127</v>
      </c>
    </row>
    <row r="63" spans="1:7" s="16" customFormat="1" x14ac:dyDescent="0.2">
      <c r="A63" s="26" t="s">
        <v>230</v>
      </c>
      <c r="B63" s="164">
        <v>4</v>
      </c>
      <c r="C63" s="170">
        <v>52300</v>
      </c>
      <c r="D63" s="176">
        <v>0.76481835564053535</v>
      </c>
      <c r="E63" s="165">
        <v>10</v>
      </c>
      <c r="F63" s="171">
        <v>53942</v>
      </c>
      <c r="G63" s="176">
        <v>1.8538430165733566</v>
      </c>
    </row>
    <row r="64" spans="1:7" s="16" customFormat="1" x14ac:dyDescent="0.2">
      <c r="A64" s="26" t="s">
        <v>141</v>
      </c>
      <c r="B64" s="164">
        <v>34</v>
      </c>
      <c r="C64" s="170">
        <v>99935</v>
      </c>
      <c r="D64" s="176">
        <v>3.4022114374343326</v>
      </c>
      <c r="E64" s="165">
        <v>20</v>
      </c>
      <c r="F64" s="171">
        <v>100755</v>
      </c>
      <c r="G64" s="176">
        <v>1.9850131507121236</v>
      </c>
    </row>
    <row r="65" spans="1:7" s="16" customFormat="1" x14ac:dyDescent="0.2">
      <c r="A65" s="26" t="s">
        <v>143</v>
      </c>
      <c r="B65" s="164">
        <v>25</v>
      </c>
      <c r="C65" s="170">
        <v>106835</v>
      </c>
      <c r="D65" s="176">
        <v>2.3400570973931765</v>
      </c>
      <c r="E65" s="165">
        <v>31</v>
      </c>
      <c r="F65" s="171">
        <v>107533</v>
      </c>
      <c r="G65" s="176">
        <v>2.8828359666334986</v>
      </c>
    </row>
    <row r="66" spans="1:7" s="16" customFormat="1" x14ac:dyDescent="0.2">
      <c r="A66" s="26" t="s">
        <v>159</v>
      </c>
      <c r="B66" s="164">
        <v>30</v>
      </c>
      <c r="C66" s="170">
        <v>115690</v>
      </c>
      <c r="D66" s="176">
        <v>2.5931368311867922</v>
      </c>
      <c r="E66" s="165">
        <v>58</v>
      </c>
      <c r="F66" s="171">
        <v>117153</v>
      </c>
      <c r="G66" s="176">
        <v>4.9507908461584424</v>
      </c>
    </row>
    <row r="67" spans="1:7" s="16" customFormat="1" x14ac:dyDescent="0.2">
      <c r="A67" s="26" t="s">
        <v>231</v>
      </c>
      <c r="B67" s="164">
        <v>18</v>
      </c>
      <c r="C67" s="170">
        <v>44575</v>
      </c>
      <c r="D67" s="176">
        <v>4.0381379697139659</v>
      </c>
      <c r="E67" s="165">
        <v>11</v>
      </c>
      <c r="F67" s="171">
        <v>45695</v>
      </c>
      <c r="G67" s="176">
        <v>2.4072655651603023</v>
      </c>
    </row>
    <row r="68" spans="1:7" s="16" customFormat="1" x14ac:dyDescent="0.2">
      <c r="A68" s="26" t="s">
        <v>161</v>
      </c>
      <c r="B68" s="164">
        <v>43</v>
      </c>
      <c r="C68" s="170">
        <v>117085</v>
      </c>
      <c r="D68" s="176">
        <v>3.6725455865396932</v>
      </c>
      <c r="E68" s="165">
        <v>36</v>
      </c>
      <c r="F68" s="171">
        <v>118081</v>
      </c>
      <c r="G68" s="176">
        <v>3.0487546684055862</v>
      </c>
    </row>
    <row r="69" spans="1:7" s="16" customFormat="1" x14ac:dyDescent="0.2">
      <c r="A69" s="26" t="s">
        <v>174</v>
      </c>
      <c r="B69" s="164">
        <v>4</v>
      </c>
      <c r="C69" s="170">
        <v>7575</v>
      </c>
      <c r="D69" s="176">
        <v>5.2805280528052805</v>
      </c>
      <c r="E69" s="165">
        <v>1</v>
      </c>
      <c r="F69" s="171">
        <v>7657</v>
      </c>
      <c r="G69" s="176">
        <v>1.3059945148230376</v>
      </c>
    </row>
    <row r="70" spans="1:7" s="8" customFormat="1" ht="25.5" customHeight="1" x14ac:dyDescent="0.2">
      <c r="A70" s="25" t="s">
        <v>242</v>
      </c>
      <c r="B70" s="162">
        <v>396</v>
      </c>
      <c r="C70" s="168">
        <v>909410</v>
      </c>
      <c r="D70" s="174">
        <v>4.354471580475253</v>
      </c>
      <c r="E70" s="163">
        <v>370</v>
      </c>
      <c r="F70" s="169">
        <v>920064</v>
      </c>
      <c r="G70" s="174">
        <v>4.0214593767390099</v>
      </c>
    </row>
    <row r="71" spans="1:7" s="16" customFormat="1" x14ac:dyDescent="0.2">
      <c r="A71" s="26" t="s">
        <v>85</v>
      </c>
      <c r="B71" s="164">
        <v>150</v>
      </c>
      <c r="C71" s="170">
        <v>196950</v>
      </c>
      <c r="D71" s="176">
        <v>7.6161462300076161</v>
      </c>
      <c r="E71" s="165">
        <v>138</v>
      </c>
      <c r="F71" s="171">
        <v>200831</v>
      </c>
      <c r="G71" s="176">
        <v>6.8714491288695463</v>
      </c>
    </row>
    <row r="72" spans="1:7" s="16" customFormat="1" x14ac:dyDescent="0.2">
      <c r="A72" s="26" t="s">
        <v>102</v>
      </c>
      <c r="B72" s="164">
        <v>11</v>
      </c>
      <c r="C72" s="170">
        <v>54720</v>
      </c>
      <c r="D72" s="176">
        <v>2.0102339181286548</v>
      </c>
      <c r="E72" s="165">
        <v>18</v>
      </c>
      <c r="F72" s="171">
        <v>55794</v>
      </c>
      <c r="G72" s="176">
        <v>3.2261533498225616</v>
      </c>
    </row>
    <row r="73" spans="1:7" s="16" customFormat="1" x14ac:dyDescent="0.2">
      <c r="A73" s="26" t="s">
        <v>110</v>
      </c>
      <c r="B73" s="164">
        <v>8</v>
      </c>
      <c r="C73" s="170">
        <v>47075</v>
      </c>
      <c r="D73" s="176">
        <v>1.6994158258098779</v>
      </c>
      <c r="E73" s="165">
        <v>14</v>
      </c>
      <c r="F73" s="171">
        <v>47217</v>
      </c>
      <c r="G73" s="176">
        <v>2.9650337802062814</v>
      </c>
    </row>
    <row r="74" spans="1:7" s="16" customFormat="1" x14ac:dyDescent="0.2">
      <c r="A74" s="26" t="s">
        <v>127</v>
      </c>
      <c r="B74" s="164">
        <v>11</v>
      </c>
      <c r="C74" s="170">
        <v>24510</v>
      </c>
      <c r="D74" s="176">
        <v>4.4879640962872296</v>
      </c>
      <c r="E74" s="165">
        <v>5</v>
      </c>
      <c r="F74" s="171">
        <v>24567</v>
      </c>
      <c r="G74" s="176">
        <v>2.0352505393413929</v>
      </c>
    </row>
    <row r="75" spans="1:7" s="16" customFormat="1" x14ac:dyDescent="0.2">
      <c r="A75" s="26" t="s">
        <v>176</v>
      </c>
      <c r="B75" s="164">
        <v>19</v>
      </c>
      <c r="C75" s="170">
        <v>54170</v>
      </c>
      <c r="D75" s="176">
        <v>3.5074764629868933</v>
      </c>
      <c r="E75" s="165">
        <v>21</v>
      </c>
      <c r="F75" s="171">
        <v>55462</v>
      </c>
      <c r="G75" s="176">
        <v>3.7863762576178286</v>
      </c>
    </row>
    <row r="76" spans="1:7" s="16" customFormat="1" x14ac:dyDescent="0.2">
      <c r="A76" s="26" t="s">
        <v>179</v>
      </c>
      <c r="B76" s="164">
        <v>10</v>
      </c>
      <c r="C76" s="170">
        <v>43080</v>
      </c>
      <c r="D76" s="176">
        <v>2.3212627669452184</v>
      </c>
      <c r="E76" s="165">
        <v>9</v>
      </c>
      <c r="F76" s="171">
        <v>43139</v>
      </c>
      <c r="G76" s="176">
        <v>2.0862792368854168</v>
      </c>
    </row>
    <row r="77" spans="1:7" s="16" customFormat="1" x14ac:dyDescent="0.2">
      <c r="A77" s="26" t="s">
        <v>181</v>
      </c>
      <c r="B77" s="164">
        <v>25</v>
      </c>
      <c r="C77" s="170">
        <v>39715</v>
      </c>
      <c r="D77" s="176">
        <v>6.2948508120357554</v>
      </c>
      <c r="E77" s="165">
        <v>16</v>
      </c>
      <c r="F77" s="171">
        <v>40053</v>
      </c>
      <c r="G77" s="176">
        <v>3.9947070132075</v>
      </c>
    </row>
    <row r="78" spans="1:7" s="16" customFormat="1" x14ac:dyDescent="0.2">
      <c r="A78" s="26" t="s">
        <v>187</v>
      </c>
      <c r="B78" s="164">
        <v>56</v>
      </c>
      <c r="C78" s="170">
        <v>124170</v>
      </c>
      <c r="D78" s="176">
        <v>4.5099460417170008</v>
      </c>
      <c r="E78" s="165">
        <v>57</v>
      </c>
      <c r="F78" s="171">
        <v>124291</v>
      </c>
      <c r="G78" s="176">
        <v>4.5860118592657555</v>
      </c>
    </row>
    <row r="79" spans="1:7" s="16" customFormat="1" x14ac:dyDescent="0.2">
      <c r="A79" s="26" t="s">
        <v>190</v>
      </c>
      <c r="B79" s="164">
        <v>21</v>
      </c>
      <c r="C79" s="170">
        <v>36815</v>
      </c>
      <c r="D79" s="176">
        <v>5.7041966589705284</v>
      </c>
      <c r="E79" s="165">
        <v>13</v>
      </c>
      <c r="F79" s="171">
        <v>37343</v>
      </c>
      <c r="G79" s="176">
        <v>3.4812414642637171</v>
      </c>
    </row>
    <row r="80" spans="1:7" s="16" customFormat="1" x14ac:dyDescent="0.2">
      <c r="A80" s="26" t="s">
        <v>222</v>
      </c>
      <c r="B80" s="164">
        <v>10</v>
      </c>
      <c r="C80" s="170">
        <v>27845</v>
      </c>
      <c r="D80" s="176">
        <v>3.5913090321422159</v>
      </c>
      <c r="E80" s="165">
        <v>16</v>
      </c>
      <c r="F80" s="171">
        <v>28310</v>
      </c>
      <c r="G80" s="176">
        <v>5.651713175556341</v>
      </c>
    </row>
    <row r="81" spans="1:7" s="16" customFormat="1" x14ac:dyDescent="0.2">
      <c r="A81" s="26" t="s">
        <v>202</v>
      </c>
      <c r="B81" s="164">
        <v>20</v>
      </c>
      <c r="C81" s="170">
        <v>49825</v>
      </c>
      <c r="D81" s="176">
        <v>4.0140491721023581</v>
      </c>
      <c r="E81" s="165">
        <v>16</v>
      </c>
      <c r="F81" s="171">
        <v>50324</v>
      </c>
      <c r="G81" s="176">
        <v>3.1793975041729592</v>
      </c>
    </row>
    <row r="82" spans="1:7" s="16" customFormat="1" x14ac:dyDescent="0.2">
      <c r="A82" s="26" t="s">
        <v>206</v>
      </c>
      <c r="B82" s="164">
        <v>22</v>
      </c>
      <c r="C82" s="170">
        <v>83510</v>
      </c>
      <c r="D82" s="176">
        <v>2.634415040114956</v>
      </c>
      <c r="E82" s="165">
        <v>11</v>
      </c>
      <c r="F82" s="171">
        <v>84467</v>
      </c>
      <c r="G82" s="176">
        <v>1.3022837321083973</v>
      </c>
    </row>
    <row r="83" spans="1:7" s="16" customFormat="1" x14ac:dyDescent="0.2">
      <c r="A83" s="26" t="s">
        <v>214</v>
      </c>
      <c r="B83" s="164">
        <v>5</v>
      </c>
      <c r="C83" s="170">
        <v>41770</v>
      </c>
      <c r="D83" s="176">
        <v>1.1970313622216904</v>
      </c>
      <c r="E83" s="165">
        <v>7</v>
      </c>
      <c r="F83" s="171">
        <v>42734</v>
      </c>
      <c r="G83" s="176">
        <v>1.6380399681752236</v>
      </c>
    </row>
    <row r="84" spans="1:7" s="16" customFormat="1" x14ac:dyDescent="0.2">
      <c r="A84" s="26" t="s">
        <v>215</v>
      </c>
      <c r="B84" s="164">
        <v>28</v>
      </c>
      <c r="C84" s="170">
        <v>85255</v>
      </c>
      <c r="D84" s="176">
        <v>3.2842648525013201</v>
      </c>
      <c r="E84" s="165">
        <v>29</v>
      </c>
      <c r="F84" s="171">
        <v>85532</v>
      </c>
      <c r="G84" s="176">
        <v>3.3905438900060796</v>
      </c>
    </row>
    <row r="85" spans="1:7" s="8" customFormat="1" ht="25.5" customHeight="1" x14ac:dyDescent="0.2">
      <c r="A85" s="25" t="s">
        <v>243</v>
      </c>
      <c r="B85" s="162">
        <v>480</v>
      </c>
      <c r="C85" s="168">
        <v>931240</v>
      </c>
      <c r="D85" s="174">
        <v>5.1544177655598986</v>
      </c>
      <c r="E85" s="163">
        <v>372</v>
      </c>
      <c r="F85" s="169">
        <v>944012</v>
      </c>
      <c r="G85" s="174">
        <v>3.9406278733744911</v>
      </c>
    </row>
    <row r="86" spans="1:7" s="16" customFormat="1" x14ac:dyDescent="0.2">
      <c r="A86" s="26" t="s">
        <v>235</v>
      </c>
      <c r="B86" s="164">
        <v>2</v>
      </c>
      <c r="C86" s="170">
        <v>31085</v>
      </c>
      <c r="D86" s="176">
        <v>0.64339713688274092</v>
      </c>
      <c r="E86" s="165">
        <v>4</v>
      </c>
      <c r="F86" s="171">
        <v>31537</v>
      </c>
      <c r="G86" s="176">
        <v>1.2683514601896184</v>
      </c>
    </row>
    <row r="87" spans="1:7" s="16" customFormat="1" x14ac:dyDescent="0.2">
      <c r="A87" s="26" t="s">
        <v>99</v>
      </c>
      <c r="B87" s="164">
        <v>6</v>
      </c>
      <c r="C87" s="170">
        <v>41665</v>
      </c>
      <c r="D87" s="176">
        <v>1.4400576023040921</v>
      </c>
      <c r="E87" s="165">
        <v>6</v>
      </c>
      <c r="F87" s="171">
        <v>42550</v>
      </c>
      <c r="G87" s="176">
        <v>1.410105757931845</v>
      </c>
    </row>
    <row r="88" spans="1:7" s="16" customFormat="1" x14ac:dyDescent="0.2">
      <c r="A88" s="26" t="s">
        <v>97</v>
      </c>
      <c r="B88" s="164">
        <v>74</v>
      </c>
      <c r="C88" s="170">
        <v>91105</v>
      </c>
      <c r="D88" s="176">
        <v>8.1224960210745838</v>
      </c>
      <c r="E88" s="165">
        <v>63</v>
      </c>
      <c r="F88" s="171">
        <v>92604</v>
      </c>
      <c r="G88" s="176">
        <v>6.8031618504600226</v>
      </c>
    </row>
    <row r="89" spans="1:7" s="16" customFormat="1" x14ac:dyDescent="0.2">
      <c r="A89" s="26" t="s">
        <v>116</v>
      </c>
      <c r="B89" s="164">
        <v>148</v>
      </c>
      <c r="C89" s="170">
        <v>210360</v>
      </c>
      <c r="D89" s="176">
        <v>7.0355580908918043</v>
      </c>
      <c r="E89" s="165">
        <v>83</v>
      </c>
      <c r="F89" s="171">
        <v>212266</v>
      </c>
      <c r="G89" s="176">
        <v>3.9101881601386936</v>
      </c>
    </row>
    <row r="90" spans="1:7" s="16" customFormat="1" x14ac:dyDescent="0.2">
      <c r="A90" s="26" t="s">
        <v>128</v>
      </c>
      <c r="B90" s="164">
        <v>91</v>
      </c>
      <c r="C90" s="170">
        <v>207430</v>
      </c>
      <c r="D90" s="176">
        <v>4.3870221279467776</v>
      </c>
      <c r="E90" s="165">
        <v>99</v>
      </c>
      <c r="F90" s="171">
        <v>210838</v>
      </c>
      <c r="G90" s="176">
        <v>4.695548240829452</v>
      </c>
    </row>
    <row r="91" spans="1:7" s="16" customFormat="1" x14ac:dyDescent="0.2">
      <c r="A91" s="26" t="s">
        <v>145</v>
      </c>
      <c r="B91" s="164">
        <v>5</v>
      </c>
      <c r="C91" s="170">
        <v>36650</v>
      </c>
      <c r="D91" s="176">
        <v>1.3642564802182811</v>
      </c>
      <c r="E91" s="165">
        <v>5</v>
      </c>
      <c r="F91" s="171">
        <v>37798</v>
      </c>
      <c r="G91" s="176">
        <v>1.3228213132969999</v>
      </c>
    </row>
    <row r="92" spans="1:7" s="16" customFormat="1" x14ac:dyDescent="0.2">
      <c r="A92" s="26" t="s">
        <v>153</v>
      </c>
      <c r="B92" s="164">
        <v>67</v>
      </c>
      <c r="C92" s="170">
        <v>116655</v>
      </c>
      <c r="D92" s="176">
        <v>5.7434314860057434</v>
      </c>
      <c r="E92" s="165">
        <v>38</v>
      </c>
      <c r="F92" s="171">
        <v>117285</v>
      </c>
      <c r="G92" s="176">
        <v>3.2399710107856929</v>
      </c>
    </row>
    <row r="93" spans="1:7" s="16" customFormat="1" x14ac:dyDescent="0.2">
      <c r="A93" s="26" t="s">
        <v>164</v>
      </c>
      <c r="B93" s="164">
        <v>11</v>
      </c>
      <c r="C93" s="170">
        <v>33750</v>
      </c>
      <c r="D93" s="176">
        <v>3.2592592592592591</v>
      </c>
      <c r="E93" s="165">
        <v>7</v>
      </c>
      <c r="F93" s="171">
        <v>35024</v>
      </c>
      <c r="G93" s="176">
        <v>1.9986295111923251</v>
      </c>
    </row>
    <row r="94" spans="1:7" s="16" customFormat="1" x14ac:dyDescent="0.2">
      <c r="A94" s="26" t="s">
        <v>232</v>
      </c>
      <c r="B94" s="164">
        <v>15</v>
      </c>
      <c r="C94" s="170">
        <v>29500</v>
      </c>
      <c r="D94" s="176">
        <v>5.0847457627118642</v>
      </c>
      <c r="E94" s="165">
        <v>8</v>
      </c>
      <c r="F94" s="171">
        <v>29653</v>
      </c>
      <c r="G94" s="176">
        <v>2.6978720534178664</v>
      </c>
    </row>
    <row r="95" spans="1:7" s="16" customFormat="1" x14ac:dyDescent="0.2">
      <c r="A95" s="26" t="s">
        <v>191</v>
      </c>
      <c r="B95" s="164">
        <v>49</v>
      </c>
      <c r="C95" s="170">
        <v>107475</v>
      </c>
      <c r="D95" s="176">
        <v>4.5591998139102117</v>
      </c>
      <c r="E95" s="165">
        <v>48</v>
      </c>
      <c r="F95" s="171">
        <v>108143</v>
      </c>
      <c r="G95" s="176">
        <v>4.4385674523547527</v>
      </c>
    </row>
    <row r="96" spans="1:7" s="16" customFormat="1" x14ac:dyDescent="0.2">
      <c r="A96" s="26" t="s">
        <v>197</v>
      </c>
      <c r="B96" s="164">
        <v>12</v>
      </c>
      <c r="C96" s="170">
        <v>25570</v>
      </c>
      <c r="D96" s="176">
        <v>4.6929996089166996</v>
      </c>
      <c r="E96" s="165">
        <v>11</v>
      </c>
      <c r="F96" s="171">
        <v>26314</v>
      </c>
      <c r="G96" s="176">
        <v>4.1802842593296345</v>
      </c>
    </row>
    <row r="97" spans="1:7" s="8" customFormat="1" ht="25.5" customHeight="1" x14ac:dyDescent="0.2">
      <c r="A97" s="25" t="s">
        <v>244</v>
      </c>
      <c r="B97" s="162">
        <v>915</v>
      </c>
      <c r="C97" s="168">
        <v>1357965</v>
      </c>
      <c r="D97" s="174">
        <v>6.7380234394848166</v>
      </c>
      <c r="E97" s="163">
        <v>784</v>
      </c>
      <c r="F97" s="169">
        <v>1387314</v>
      </c>
      <c r="G97" s="174">
        <v>5.6512080177955388</v>
      </c>
    </row>
    <row r="98" spans="1:7" s="8" customFormat="1" x14ac:dyDescent="0.2">
      <c r="A98" s="25" t="s">
        <v>245</v>
      </c>
      <c r="B98" s="166">
        <v>372</v>
      </c>
      <c r="C98" s="168">
        <v>490795</v>
      </c>
      <c r="D98" s="174">
        <v>7.579539318860216</v>
      </c>
      <c r="E98" s="163">
        <v>297</v>
      </c>
      <c r="F98" s="169">
        <v>501911</v>
      </c>
      <c r="G98" s="174">
        <v>5.9173837592720622</v>
      </c>
    </row>
    <row r="99" spans="1:7" s="16" customFormat="1" x14ac:dyDescent="0.2">
      <c r="A99" s="26" t="s">
        <v>98</v>
      </c>
      <c r="B99" s="164">
        <v>15</v>
      </c>
      <c r="C99" s="170">
        <v>31585</v>
      </c>
      <c r="D99" s="176">
        <v>4.7490897577964226</v>
      </c>
      <c r="E99" s="165">
        <v>17</v>
      </c>
      <c r="F99" s="171">
        <v>31945</v>
      </c>
      <c r="G99" s="176">
        <v>5.3216465800594772</v>
      </c>
    </row>
    <row r="100" spans="1:7" s="16" customFormat="1" x14ac:dyDescent="0.2">
      <c r="A100" s="26" t="s">
        <v>236</v>
      </c>
      <c r="B100" s="164">
        <v>2</v>
      </c>
      <c r="C100" s="170">
        <v>2335</v>
      </c>
      <c r="D100" s="176">
        <v>8.5653104925053523</v>
      </c>
      <c r="E100" s="165">
        <v>1</v>
      </c>
      <c r="F100" s="171">
        <v>2347</v>
      </c>
      <c r="G100" s="176">
        <v>4.2607584149978699</v>
      </c>
    </row>
    <row r="101" spans="1:7" s="16" customFormat="1" x14ac:dyDescent="0.2">
      <c r="A101" s="26" t="s">
        <v>120</v>
      </c>
      <c r="B101" s="164">
        <v>44</v>
      </c>
      <c r="C101" s="170">
        <v>40855</v>
      </c>
      <c r="D101" s="176">
        <v>10.76979561865133</v>
      </c>
      <c r="E101" s="165">
        <v>20</v>
      </c>
      <c r="F101" s="171">
        <v>42656</v>
      </c>
      <c r="G101" s="176">
        <v>4.68867216804201</v>
      </c>
    </row>
    <row r="102" spans="1:7" s="16" customFormat="1" x14ac:dyDescent="0.2">
      <c r="A102" s="26" t="s">
        <v>220</v>
      </c>
      <c r="B102" s="164">
        <v>12</v>
      </c>
      <c r="C102" s="170">
        <v>26130</v>
      </c>
      <c r="D102" s="176">
        <v>4.5924225028702637</v>
      </c>
      <c r="E102" s="165">
        <v>23</v>
      </c>
      <c r="F102" s="171">
        <v>26730</v>
      </c>
      <c r="G102" s="176">
        <v>8.6045641601197147</v>
      </c>
    </row>
    <row r="103" spans="1:7" s="16" customFormat="1" x14ac:dyDescent="0.2">
      <c r="A103" s="26" t="s">
        <v>123</v>
      </c>
      <c r="B103" s="164">
        <v>35</v>
      </c>
      <c r="C103" s="170">
        <v>40065</v>
      </c>
      <c r="D103" s="176">
        <v>8.7358043179832769</v>
      </c>
      <c r="E103" s="165">
        <v>20</v>
      </c>
      <c r="F103" s="171">
        <v>40511</v>
      </c>
      <c r="G103" s="176">
        <v>4.9369307101774824</v>
      </c>
    </row>
    <row r="104" spans="1:7" s="16" customFormat="1" x14ac:dyDescent="0.2">
      <c r="A104" s="26" t="s">
        <v>133</v>
      </c>
      <c r="B104" s="164">
        <v>22</v>
      </c>
      <c r="C104" s="170">
        <v>24620</v>
      </c>
      <c r="D104" s="176">
        <v>8.9358245329000798</v>
      </c>
      <c r="E104" s="165">
        <v>7</v>
      </c>
      <c r="F104" s="171">
        <v>25263</v>
      </c>
      <c r="G104" s="176">
        <v>2.7708506511499031</v>
      </c>
    </row>
    <row r="105" spans="1:7" s="16" customFormat="1" x14ac:dyDescent="0.2">
      <c r="A105" s="26" t="s">
        <v>221</v>
      </c>
      <c r="B105" s="164">
        <v>12</v>
      </c>
      <c r="C105" s="170">
        <v>25460</v>
      </c>
      <c r="D105" s="176">
        <v>4.713275726630008</v>
      </c>
      <c r="E105" s="165">
        <v>17</v>
      </c>
      <c r="F105" s="171">
        <v>25935</v>
      </c>
      <c r="G105" s="176">
        <v>6.5548486601118174</v>
      </c>
    </row>
    <row r="106" spans="1:7" s="16" customFormat="1" x14ac:dyDescent="0.2">
      <c r="A106" s="26" t="s">
        <v>138</v>
      </c>
      <c r="B106" s="164">
        <v>47</v>
      </c>
      <c r="C106" s="170">
        <v>37540</v>
      </c>
      <c r="D106" s="176">
        <v>12.519978689397975</v>
      </c>
      <c r="E106" s="165">
        <v>54</v>
      </c>
      <c r="F106" s="171">
        <v>38347</v>
      </c>
      <c r="G106" s="176">
        <v>14.081936005424152</v>
      </c>
    </row>
    <row r="107" spans="1:7" s="16" customFormat="1" x14ac:dyDescent="0.2">
      <c r="A107" s="26" t="s">
        <v>142</v>
      </c>
      <c r="B107" s="164">
        <v>55</v>
      </c>
      <c r="C107" s="170">
        <v>42390</v>
      </c>
      <c r="D107" s="176">
        <v>12.974758197688134</v>
      </c>
      <c r="E107" s="165">
        <v>33</v>
      </c>
      <c r="F107" s="171">
        <v>43141</v>
      </c>
      <c r="G107" s="176">
        <v>7.6493358985651705</v>
      </c>
    </row>
    <row r="108" spans="1:7" s="16" customFormat="1" x14ac:dyDescent="0.2">
      <c r="A108" s="26" t="s">
        <v>152</v>
      </c>
      <c r="B108" s="164">
        <v>19</v>
      </c>
      <c r="C108" s="170">
        <v>57675</v>
      </c>
      <c r="D108" s="176">
        <v>3.2943216298222802</v>
      </c>
      <c r="E108" s="165">
        <v>20</v>
      </c>
      <c r="F108" s="171">
        <v>59341</v>
      </c>
      <c r="G108" s="176">
        <v>3.3703510220589474</v>
      </c>
    </row>
    <row r="109" spans="1:7" s="16" customFormat="1" x14ac:dyDescent="0.2">
      <c r="A109" s="26" t="s">
        <v>186</v>
      </c>
      <c r="B109" s="164">
        <v>49</v>
      </c>
      <c r="C109" s="170">
        <v>45295</v>
      </c>
      <c r="D109" s="176">
        <v>10.817971078485485</v>
      </c>
      <c r="E109" s="165">
        <v>25</v>
      </c>
      <c r="F109" s="171">
        <v>46203</v>
      </c>
      <c r="G109" s="176">
        <v>5.4109040538493165</v>
      </c>
    </row>
    <row r="110" spans="1:7" s="16" customFormat="1" x14ac:dyDescent="0.2">
      <c r="A110" s="26" t="s">
        <v>199</v>
      </c>
      <c r="B110" s="164">
        <v>5</v>
      </c>
      <c r="C110" s="170">
        <v>44545</v>
      </c>
      <c r="D110" s="176">
        <v>1.1224604332697272</v>
      </c>
      <c r="E110" s="165">
        <v>10</v>
      </c>
      <c r="F110" s="171">
        <v>45620</v>
      </c>
      <c r="G110" s="176">
        <v>2.1920210434020166</v>
      </c>
    </row>
    <row r="111" spans="1:7" s="16" customFormat="1" x14ac:dyDescent="0.2">
      <c r="A111" s="26" t="s">
        <v>204</v>
      </c>
      <c r="B111" s="164">
        <v>35</v>
      </c>
      <c r="C111" s="170">
        <v>41885</v>
      </c>
      <c r="D111" s="176">
        <v>8.3562134415661919</v>
      </c>
      <c r="E111" s="165">
        <v>27</v>
      </c>
      <c r="F111" s="171">
        <v>42871</v>
      </c>
      <c r="G111" s="176">
        <v>6.2979636584171121</v>
      </c>
    </row>
    <row r="112" spans="1:7" s="16" customFormat="1" x14ac:dyDescent="0.2">
      <c r="A112" s="26" t="s">
        <v>209</v>
      </c>
      <c r="B112" s="164">
        <v>20</v>
      </c>
      <c r="C112" s="170">
        <v>30415</v>
      </c>
      <c r="D112" s="176">
        <v>6.5757027782344233</v>
      </c>
      <c r="E112" s="165">
        <v>23</v>
      </c>
      <c r="F112" s="171">
        <v>31001</v>
      </c>
      <c r="G112" s="176">
        <v>7.4191155124028256</v>
      </c>
    </row>
    <row r="113" spans="1:7" s="8" customFormat="1" ht="25.5" customHeight="1" x14ac:dyDescent="0.2">
      <c r="A113" s="25" t="s">
        <v>246</v>
      </c>
      <c r="B113" s="162">
        <v>543</v>
      </c>
      <c r="C113" s="168">
        <v>867170</v>
      </c>
      <c r="D113" s="174">
        <v>6.2617479848241979</v>
      </c>
      <c r="E113" s="163">
        <v>487</v>
      </c>
      <c r="F113" s="169">
        <v>885403</v>
      </c>
      <c r="G113" s="174">
        <v>5.5003201931775703</v>
      </c>
    </row>
    <row r="114" spans="1:7" s="16" customFormat="1" x14ac:dyDescent="0.2">
      <c r="A114" s="26" t="s">
        <v>219</v>
      </c>
      <c r="B114" s="164">
        <v>25</v>
      </c>
      <c r="C114" s="170">
        <v>39175</v>
      </c>
      <c r="D114" s="176">
        <v>6.3816209317166557</v>
      </c>
      <c r="E114" s="165">
        <v>15</v>
      </c>
      <c r="F114" s="171">
        <v>40220</v>
      </c>
      <c r="G114" s="176">
        <v>3.729487817006464</v>
      </c>
    </row>
    <row r="115" spans="1:7" s="16" customFormat="1" x14ac:dyDescent="0.2">
      <c r="A115" s="26" t="s">
        <v>82</v>
      </c>
      <c r="B115" s="164">
        <v>41</v>
      </c>
      <c r="C115" s="170">
        <v>61280</v>
      </c>
      <c r="D115" s="176">
        <v>6.6906005221932112</v>
      </c>
      <c r="E115" s="165">
        <v>45</v>
      </c>
      <c r="F115" s="171">
        <v>62052</v>
      </c>
      <c r="G115" s="176">
        <v>7.2519822084703156</v>
      </c>
    </row>
    <row r="116" spans="1:7" s="16" customFormat="1" x14ac:dyDescent="0.2">
      <c r="A116" s="26" t="s">
        <v>84</v>
      </c>
      <c r="B116" s="164">
        <v>48</v>
      </c>
      <c r="C116" s="170">
        <v>43355</v>
      </c>
      <c r="D116" s="176">
        <v>11.071387383231462</v>
      </c>
      <c r="E116" s="165">
        <v>35</v>
      </c>
      <c r="F116" s="171">
        <v>43984</v>
      </c>
      <c r="G116" s="176">
        <v>7.957439068752274</v>
      </c>
    </row>
    <row r="117" spans="1:7" s="16" customFormat="1" x14ac:dyDescent="0.2">
      <c r="A117" s="26" t="s">
        <v>91</v>
      </c>
      <c r="B117" s="164">
        <v>38</v>
      </c>
      <c r="C117" s="170">
        <v>48890</v>
      </c>
      <c r="D117" s="176">
        <v>7.7725506238494573</v>
      </c>
      <c r="E117" s="165">
        <v>35</v>
      </c>
      <c r="F117" s="171">
        <v>50142</v>
      </c>
      <c r="G117" s="176">
        <v>6.9801762993099601</v>
      </c>
    </row>
    <row r="118" spans="1:7" s="16" customFormat="1" x14ac:dyDescent="0.2">
      <c r="A118" s="26" t="s">
        <v>93</v>
      </c>
      <c r="B118" s="164">
        <v>36</v>
      </c>
      <c r="C118" s="170">
        <v>53135</v>
      </c>
      <c r="D118" s="176">
        <v>6.7751952573633192</v>
      </c>
      <c r="E118" s="165">
        <v>26</v>
      </c>
      <c r="F118" s="171">
        <v>53705</v>
      </c>
      <c r="G118" s="176">
        <v>4.8412624522856342</v>
      </c>
    </row>
    <row r="119" spans="1:7" s="16" customFormat="1" x14ac:dyDescent="0.2">
      <c r="A119" s="26" t="s">
        <v>103</v>
      </c>
      <c r="B119" s="164">
        <v>59</v>
      </c>
      <c r="C119" s="170">
        <v>63415</v>
      </c>
      <c r="D119" s="176">
        <v>9.3037924781203181</v>
      </c>
      <c r="E119" s="165">
        <v>51</v>
      </c>
      <c r="F119" s="171">
        <v>64229</v>
      </c>
      <c r="G119" s="176">
        <v>7.9403384763891696</v>
      </c>
    </row>
    <row r="120" spans="1:7" s="16" customFormat="1" x14ac:dyDescent="0.2">
      <c r="A120" s="26" t="s">
        <v>112</v>
      </c>
      <c r="B120" s="164">
        <v>25</v>
      </c>
      <c r="C120" s="170">
        <v>56505</v>
      </c>
      <c r="D120" s="176">
        <v>4.4243872223697016</v>
      </c>
      <c r="E120" s="165">
        <v>40</v>
      </c>
      <c r="F120" s="171">
        <v>57682</v>
      </c>
      <c r="G120" s="176">
        <v>6.934572310252765</v>
      </c>
    </row>
    <row r="121" spans="1:7" s="16" customFormat="1" x14ac:dyDescent="0.2">
      <c r="A121" s="26" t="s">
        <v>115</v>
      </c>
      <c r="B121" s="164">
        <v>19</v>
      </c>
      <c r="C121" s="170">
        <v>56970</v>
      </c>
      <c r="D121" s="176">
        <v>3.3350886431455153</v>
      </c>
      <c r="E121" s="165">
        <v>7</v>
      </c>
      <c r="F121" s="171">
        <v>57897</v>
      </c>
      <c r="G121" s="176">
        <v>1.2090436464756378</v>
      </c>
    </row>
    <row r="122" spans="1:7" s="16" customFormat="1" x14ac:dyDescent="0.2">
      <c r="A122" s="26" t="s">
        <v>119</v>
      </c>
      <c r="B122" s="164">
        <v>40</v>
      </c>
      <c r="C122" s="170">
        <v>43700</v>
      </c>
      <c r="D122" s="176">
        <v>9.1533180778032026</v>
      </c>
      <c r="E122" s="165">
        <v>32</v>
      </c>
      <c r="F122" s="171">
        <v>45363</v>
      </c>
      <c r="G122" s="176">
        <v>7.0542071732469198</v>
      </c>
    </row>
    <row r="123" spans="1:7" s="16" customFormat="1" x14ac:dyDescent="0.2">
      <c r="A123" s="26" t="s">
        <v>124</v>
      </c>
      <c r="B123" s="164">
        <v>20</v>
      </c>
      <c r="C123" s="170">
        <v>37580</v>
      </c>
      <c r="D123" s="176">
        <v>5.3219797764768497</v>
      </c>
      <c r="E123" s="165">
        <v>23</v>
      </c>
      <c r="F123" s="171">
        <v>38316</v>
      </c>
      <c r="G123" s="176">
        <v>6.00271427080071</v>
      </c>
    </row>
    <row r="124" spans="1:7" s="16" customFormat="1" x14ac:dyDescent="0.2">
      <c r="A124" s="26" t="s">
        <v>126</v>
      </c>
      <c r="B124" s="164">
        <v>3</v>
      </c>
      <c r="C124" s="170">
        <v>38150</v>
      </c>
      <c r="D124" s="176">
        <v>0.78636959370904325</v>
      </c>
      <c r="E124" s="165">
        <v>4</v>
      </c>
      <c r="F124" s="171">
        <v>38707</v>
      </c>
      <c r="G124" s="176">
        <v>1.0334048104993929</v>
      </c>
    </row>
    <row r="125" spans="1:7" s="16" customFormat="1" x14ac:dyDescent="0.2">
      <c r="A125" s="26" t="s">
        <v>129</v>
      </c>
      <c r="B125" s="164">
        <v>19</v>
      </c>
      <c r="C125" s="170">
        <v>52405</v>
      </c>
      <c r="D125" s="176">
        <v>3.6256082434882169</v>
      </c>
      <c r="E125" s="165">
        <v>25</v>
      </c>
      <c r="F125" s="171">
        <v>53993</v>
      </c>
      <c r="G125" s="176">
        <v>4.6302298446094863</v>
      </c>
    </row>
    <row r="126" spans="1:7" s="16" customFormat="1" x14ac:dyDescent="0.2">
      <c r="A126" s="26" t="s">
        <v>130</v>
      </c>
      <c r="B126" s="164">
        <v>11</v>
      </c>
      <c r="C126" s="170">
        <v>42175</v>
      </c>
      <c r="D126" s="176">
        <v>2.6081802015411975</v>
      </c>
      <c r="E126" s="165">
        <v>27</v>
      </c>
      <c r="F126" s="171">
        <v>43273</v>
      </c>
      <c r="G126" s="176">
        <v>6.239456474013819</v>
      </c>
    </row>
    <row r="127" spans="1:7" s="16" customFormat="1" x14ac:dyDescent="0.2">
      <c r="A127" s="26" t="s">
        <v>135</v>
      </c>
      <c r="B127" s="164">
        <v>17</v>
      </c>
      <c r="C127" s="170">
        <v>28080</v>
      </c>
      <c r="D127" s="176">
        <v>6.0541310541310542</v>
      </c>
      <c r="E127" s="165">
        <v>19</v>
      </c>
      <c r="F127" s="171">
        <v>28451</v>
      </c>
      <c r="G127" s="176">
        <v>6.6781483954869776</v>
      </c>
    </row>
    <row r="128" spans="1:7" s="16" customFormat="1" x14ac:dyDescent="0.2">
      <c r="A128" s="26" t="s">
        <v>148</v>
      </c>
      <c r="B128" s="164">
        <v>26</v>
      </c>
      <c r="C128" s="170">
        <v>32080</v>
      </c>
      <c r="D128" s="176">
        <v>8.1047381546134662</v>
      </c>
      <c r="E128" s="165">
        <v>17</v>
      </c>
      <c r="F128" s="171">
        <v>32873</v>
      </c>
      <c r="G128" s="176">
        <v>5.1714172725336898</v>
      </c>
    </row>
    <row r="129" spans="1:7" s="16" customFormat="1" x14ac:dyDescent="0.2">
      <c r="A129" s="26" t="s">
        <v>169</v>
      </c>
      <c r="B129" s="164">
        <v>18</v>
      </c>
      <c r="C129" s="170">
        <v>56735</v>
      </c>
      <c r="D129" s="176">
        <v>3.1726447519168062</v>
      </c>
      <c r="E129" s="165">
        <v>13</v>
      </c>
      <c r="F129" s="171">
        <v>58140</v>
      </c>
      <c r="G129" s="176">
        <v>2.2359821121431027</v>
      </c>
    </row>
    <row r="130" spans="1:7" s="16" customFormat="1" x14ac:dyDescent="0.2">
      <c r="A130" s="26" t="s">
        <v>171</v>
      </c>
      <c r="B130" s="164">
        <v>28</v>
      </c>
      <c r="C130" s="170">
        <v>33200</v>
      </c>
      <c r="D130" s="176">
        <v>8.4337349397590362</v>
      </c>
      <c r="E130" s="165">
        <v>39</v>
      </c>
      <c r="F130" s="171">
        <v>34857</v>
      </c>
      <c r="G130" s="176">
        <v>11.18857044496084</v>
      </c>
    </row>
    <row r="131" spans="1:7" s="16" customFormat="1" x14ac:dyDescent="0.2">
      <c r="A131" s="26" t="s">
        <v>194</v>
      </c>
      <c r="B131" s="164">
        <v>53</v>
      </c>
      <c r="C131" s="170">
        <v>36600</v>
      </c>
      <c r="D131" s="176">
        <v>14.480874316939889</v>
      </c>
      <c r="E131" s="165">
        <v>27</v>
      </c>
      <c r="F131" s="171">
        <v>37275</v>
      </c>
      <c r="G131" s="176">
        <v>7.2434607645875255</v>
      </c>
    </row>
    <row r="132" spans="1:7" s="16" customFormat="1" x14ac:dyDescent="0.2">
      <c r="A132" s="26" t="s">
        <v>203</v>
      </c>
      <c r="B132" s="164">
        <v>17</v>
      </c>
      <c r="C132" s="170">
        <v>43735</v>
      </c>
      <c r="D132" s="176">
        <v>3.8870469875385849</v>
      </c>
      <c r="E132" s="165">
        <v>7</v>
      </c>
      <c r="F132" s="171">
        <v>44244</v>
      </c>
      <c r="G132" s="176">
        <v>1.5821354307928757</v>
      </c>
    </row>
    <row r="133" spans="1:7" s="8" customFormat="1" ht="25.5" customHeight="1" x14ac:dyDescent="0.2">
      <c r="A133" s="25" t="s">
        <v>247</v>
      </c>
      <c r="B133" s="162">
        <v>980</v>
      </c>
      <c r="C133" s="168">
        <v>1350345</v>
      </c>
      <c r="D133" s="174">
        <v>7.2574045891975754</v>
      </c>
      <c r="E133" s="163">
        <v>711</v>
      </c>
      <c r="F133" s="169">
        <v>1366779</v>
      </c>
      <c r="G133" s="174">
        <v>5.2020114444251782</v>
      </c>
    </row>
    <row r="134" spans="1:7" s="16" customFormat="1" x14ac:dyDescent="0.2">
      <c r="A134" s="26" t="s">
        <v>89</v>
      </c>
      <c r="B134" s="164">
        <v>9</v>
      </c>
      <c r="C134" s="170">
        <v>20105</v>
      </c>
      <c r="D134" s="176">
        <v>4.4764983834866952</v>
      </c>
      <c r="E134" s="165">
        <v>4</v>
      </c>
      <c r="F134" s="171">
        <v>20452</v>
      </c>
      <c r="G134" s="176">
        <v>1.9557989438685703</v>
      </c>
    </row>
    <row r="135" spans="1:7" s="16" customFormat="1" x14ac:dyDescent="0.2">
      <c r="A135" s="26" t="s">
        <v>92</v>
      </c>
      <c r="B135" s="164">
        <v>17</v>
      </c>
      <c r="C135" s="170">
        <v>36480</v>
      </c>
      <c r="D135" s="176">
        <v>4.6600877192982457</v>
      </c>
      <c r="E135" s="165">
        <v>12</v>
      </c>
      <c r="F135" s="171">
        <v>36989</v>
      </c>
      <c r="G135" s="176">
        <v>3.2442077374354539</v>
      </c>
    </row>
    <row r="136" spans="1:7" s="16" customFormat="1" x14ac:dyDescent="0.2">
      <c r="A136" s="26" t="s">
        <v>94</v>
      </c>
      <c r="B136" s="164">
        <v>35</v>
      </c>
      <c r="C136" s="170">
        <v>88410</v>
      </c>
      <c r="D136" s="176">
        <v>3.9588281868566906</v>
      </c>
      <c r="E136" s="165">
        <v>27</v>
      </c>
      <c r="F136" s="171">
        <v>89614</v>
      </c>
      <c r="G136" s="176">
        <v>3.0129220880665968</v>
      </c>
    </row>
    <row r="137" spans="1:7" s="16" customFormat="1" x14ac:dyDescent="0.2">
      <c r="A137" s="26" t="s">
        <v>114</v>
      </c>
      <c r="B137" s="164">
        <v>41</v>
      </c>
      <c r="C137" s="170">
        <v>70925</v>
      </c>
      <c r="D137" s="176">
        <v>5.7807543179414873</v>
      </c>
      <c r="E137" s="165">
        <v>59</v>
      </c>
      <c r="F137" s="171">
        <v>71431</v>
      </c>
      <c r="G137" s="176">
        <v>8.2597191695482355</v>
      </c>
    </row>
    <row r="138" spans="1:7" s="16" customFormat="1" x14ac:dyDescent="0.2">
      <c r="A138" s="26" t="s">
        <v>122</v>
      </c>
      <c r="B138" s="164">
        <v>163</v>
      </c>
      <c r="C138" s="170">
        <v>184685</v>
      </c>
      <c r="D138" s="176">
        <v>8.825838590031676</v>
      </c>
      <c r="E138" s="165">
        <v>109</v>
      </c>
      <c r="F138" s="171">
        <v>185834</v>
      </c>
      <c r="G138" s="176">
        <v>5.8654498100455239</v>
      </c>
    </row>
    <row r="139" spans="1:7" s="16" customFormat="1" x14ac:dyDescent="0.2">
      <c r="A139" s="26" t="s">
        <v>131</v>
      </c>
      <c r="B139" s="164">
        <v>11</v>
      </c>
      <c r="C139" s="170">
        <v>17875</v>
      </c>
      <c r="D139" s="176">
        <v>6.1538461538461533</v>
      </c>
      <c r="E139" s="165">
        <v>6</v>
      </c>
      <c r="F139" s="171">
        <v>17761</v>
      </c>
      <c r="G139" s="176">
        <v>3.378188165080795</v>
      </c>
    </row>
    <row r="140" spans="1:7" s="16" customFormat="1" x14ac:dyDescent="0.2">
      <c r="A140" s="26" t="s">
        <v>134</v>
      </c>
      <c r="B140" s="164">
        <v>295</v>
      </c>
      <c r="C140" s="170">
        <v>238615</v>
      </c>
      <c r="D140" s="176">
        <v>12.363011545795528</v>
      </c>
      <c r="E140" s="165">
        <v>202</v>
      </c>
      <c r="F140" s="171">
        <v>241104</v>
      </c>
      <c r="G140" s="176">
        <v>8.3781272811732705</v>
      </c>
    </row>
    <row r="141" spans="1:7" s="16" customFormat="1" x14ac:dyDescent="0.2">
      <c r="A141" s="26" t="s">
        <v>147</v>
      </c>
      <c r="B141" s="164">
        <v>57</v>
      </c>
      <c r="C141" s="170">
        <v>45040</v>
      </c>
      <c r="D141" s="176">
        <v>12.655417406749557</v>
      </c>
      <c r="E141" s="165">
        <v>34</v>
      </c>
      <c r="F141" s="171">
        <v>45510</v>
      </c>
      <c r="G141" s="176">
        <v>7.4708855196660071</v>
      </c>
    </row>
    <row r="142" spans="1:7" s="16" customFormat="1" x14ac:dyDescent="0.2">
      <c r="A142" s="26" t="s">
        <v>150</v>
      </c>
      <c r="B142" s="164">
        <v>5</v>
      </c>
      <c r="C142" s="170">
        <v>44430</v>
      </c>
      <c r="D142" s="176">
        <v>1.1253657438667568</v>
      </c>
      <c r="E142" s="165">
        <v>5</v>
      </c>
      <c r="F142" s="171">
        <v>45453</v>
      </c>
      <c r="G142" s="176">
        <v>1.1000374012716432</v>
      </c>
    </row>
    <row r="143" spans="1:7" s="16" customFormat="1" x14ac:dyDescent="0.2">
      <c r="A143" s="26" t="s">
        <v>163</v>
      </c>
      <c r="B143" s="164">
        <v>30</v>
      </c>
      <c r="C143" s="170">
        <v>106680</v>
      </c>
      <c r="D143" s="176">
        <v>2.8121484814398201</v>
      </c>
      <c r="E143" s="165">
        <v>22</v>
      </c>
      <c r="F143" s="171">
        <v>108350</v>
      </c>
      <c r="G143" s="176">
        <v>2.030456852791878</v>
      </c>
    </row>
    <row r="144" spans="1:7" s="16" customFormat="1" x14ac:dyDescent="0.2">
      <c r="A144" s="26" t="s">
        <v>167</v>
      </c>
      <c r="B144" s="164">
        <v>12</v>
      </c>
      <c r="C144" s="170">
        <v>26885</v>
      </c>
      <c r="D144" s="176">
        <v>4.4634554584340709</v>
      </c>
      <c r="E144" s="165">
        <v>6</v>
      </c>
      <c r="F144" s="171">
        <v>27693</v>
      </c>
      <c r="G144" s="176">
        <v>2.1666125013541331</v>
      </c>
    </row>
    <row r="145" spans="1:7" s="16" customFormat="1" x14ac:dyDescent="0.2">
      <c r="A145" s="26" t="s">
        <v>168</v>
      </c>
      <c r="B145" s="164">
        <v>8</v>
      </c>
      <c r="C145" s="170">
        <v>22960</v>
      </c>
      <c r="D145" s="176">
        <v>3.4843205574912894</v>
      </c>
      <c r="E145" s="165">
        <v>4</v>
      </c>
      <c r="F145" s="171">
        <v>23762</v>
      </c>
      <c r="G145" s="176">
        <v>1.6833599865331201</v>
      </c>
    </row>
    <row r="146" spans="1:7" s="16" customFormat="1" x14ac:dyDescent="0.2">
      <c r="A146" s="26" t="s">
        <v>180</v>
      </c>
      <c r="B146" s="164">
        <v>4</v>
      </c>
      <c r="C146" s="170">
        <v>28220</v>
      </c>
      <c r="D146" s="176">
        <v>1.4174344436569808</v>
      </c>
      <c r="E146" s="165">
        <v>5</v>
      </c>
      <c r="F146" s="171">
        <v>29300</v>
      </c>
      <c r="G146" s="176">
        <v>1.7064846416382251</v>
      </c>
    </row>
    <row r="147" spans="1:7" s="16" customFormat="1" x14ac:dyDescent="0.2">
      <c r="A147" s="26" t="s">
        <v>185</v>
      </c>
      <c r="B147" s="164">
        <v>19</v>
      </c>
      <c r="C147" s="170">
        <v>30525</v>
      </c>
      <c r="D147" s="176">
        <v>6.2244062244062244</v>
      </c>
      <c r="E147" s="165">
        <v>29</v>
      </c>
      <c r="F147" s="171">
        <v>31203</v>
      </c>
      <c r="G147" s="176">
        <v>9.2939781431272639</v>
      </c>
    </row>
    <row r="148" spans="1:7" s="16" customFormat="1" x14ac:dyDescent="0.2">
      <c r="A148" s="26" t="s">
        <v>193</v>
      </c>
      <c r="B148" s="164">
        <v>201</v>
      </c>
      <c r="C148" s="170">
        <v>186175</v>
      </c>
      <c r="D148" s="176">
        <v>10.796293809587754</v>
      </c>
      <c r="E148" s="165">
        <v>148</v>
      </c>
      <c r="F148" s="171">
        <v>188012</v>
      </c>
      <c r="G148" s="176">
        <v>7.8718379677892898</v>
      </c>
    </row>
    <row r="149" spans="1:7" s="16" customFormat="1" x14ac:dyDescent="0.2">
      <c r="A149" s="26" t="s">
        <v>207</v>
      </c>
      <c r="B149" s="164">
        <v>7</v>
      </c>
      <c r="C149" s="170">
        <v>28970</v>
      </c>
      <c r="D149" s="176">
        <v>2.4162927166033832</v>
      </c>
      <c r="E149" s="165">
        <v>5</v>
      </c>
      <c r="F149" s="171">
        <v>29145</v>
      </c>
      <c r="G149" s="176">
        <v>1.71556013038257</v>
      </c>
    </row>
    <row r="150" spans="1:7" s="16" customFormat="1" x14ac:dyDescent="0.2">
      <c r="A150" s="26" t="s">
        <v>208</v>
      </c>
      <c r="B150" s="164">
        <v>44</v>
      </c>
      <c r="C150" s="170">
        <v>119340</v>
      </c>
      <c r="D150" s="176">
        <v>3.686944863415452</v>
      </c>
      <c r="E150" s="165">
        <v>19</v>
      </c>
      <c r="F150" s="171">
        <v>120340</v>
      </c>
      <c r="G150" s="176">
        <v>1.5788598969586172</v>
      </c>
    </row>
    <row r="151" spans="1:7" s="16" customFormat="1" x14ac:dyDescent="0.2">
      <c r="A151" s="26" t="s">
        <v>223</v>
      </c>
      <c r="B151" s="164">
        <v>9</v>
      </c>
      <c r="C151" s="170">
        <v>26415</v>
      </c>
      <c r="D151" s="176">
        <v>3.4071550255536627</v>
      </c>
      <c r="E151" s="165">
        <v>5</v>
      </c>
      <c r="F151" s="171">
        <v>26699</v>
      </c>
      <c r="G151" s="176">
        <v>1.872729315704708</v>
      </c>
    </row>
    <row r="152" spans="1:7" s="16" customFormat="1" x14ac:dyDescent="0.2">
      <c r="A152" s="26" t="s">
        <v>213</v>
      </c>
      <c r="B152" s="164">
        <v>13</v>
      </c>
      <c r="C152" s="170">
        <v>27610</v>
      </c>
      <c r="D152" s="176">
        <v>4.7084389713871779</v>
      </c>
      <c r="E152" s="165">
        <v>10</v>
      </c>
      <c r="F152" s="171">
        <v>28127</v>
      </c>
      <c r="G152" s="176">
        <v>3.5553027340278023</v>
      </c>
    </row>
    <row r="153" spans="1:7" s="8" customFormat="1" ht="25.5" customHeight="1" x14ac:dyDescent="0.2">
      <c r="A153" s="25" t="s">
        <v>248</v>
      </c>
      <c r="B153" s="162">
        <v>270</v>
      </c>
      <c r="C153" s="168">
        <v>768995</v>
      </c>
      <c r="D153" s="174">
        <v>3.5110761448383929</v>
      </c>
      <c r="E153" s="163">
        <v>227</v>
      </c>
      <c r="F153" s="169">
        <v>775753</v>
      </c>
      <c r="G153" s="174">
        <v>2.9261891349437259</v>
      </c>
    </row>
    <row r="154" spans="1:7" s="16" customFormat="1" x14ac:dyDescent="0.2">
      <c r="A154" s="26" t="s">
        <v>224</v>
      </c>
      <c r="B154" s="164">
        <v>5</v>
      </c>
      <c r="C154" s="170">
        <v>29290</v>
      </c>
      <c r="D154" s="176">
        <v>1.7070672584499831</v>
      </c>
      <c r="E154" s="165">
        <v>3</v>
      </c>
      <c r="F154" s="171">
        <v>29897</v>
      </c>
      <c r="G154" s="176">
        <v>1.0034451617219118</v>
      </c>
    </row>
    <row r="155" spans="1:7" s="16" customFormat="1" x14ac:dyDescent="0.2">
      <c r="A155" s="26" t="s">
        <v>88</v>
      </c>
      <c r="B155" s="164">
        <v>10</v>
      </c>
      <c r="C155" s="170">
        <v>23505</v>
      </c>
      <c r="D155" s="176">
        <v>4.254413954477771</v>
      </c>
      <c r="E155" s="165">
        <v>3</v>
      </c>
      <c r="F155" s="171">
        <v>24240</v>
      </c>
      <c r="G155" s="176">
        <v>1.2376237623762376</v>
      </c>
    </row>
    <row r="156" spans="1:7" s="16" customFormat="1" x14ac:dyDescent="0.2">
      <c r="A156" s="26" t="s">
        <v>226</v>
      </c>
      <c r="B156" s="164">
        <v>38</v>
      </c>
      <c r="C156" s="170">
        <v>61400</v>
      </c>
      <c r="D156" s="176">
        <v>6.1889250814332248</v>
      </c>
      <c r="E156" s="165">
        <v>20</v>
      </c>
      <c r="F156" s="171">
        <v>62965</v>
      </c>
      <c r="G156" s="176">
        <v>3.176367823393949</v>
      </c>
    </row>
    <row r="157" spans="1:7" s="16" customFormat="1" x14ac:dyDescent="0.2">
      <c r="A157" s="26" t="s">
        <v>101</v>
      </c>
      <c r="B157" s="164">
        <v>9</v>
      </c>
      <c r="C157" s="170">
        <v>72710</v>
      </c>
      <c r="D157" s="176">
        <v>1.2377939760693164</v>
      </c>
      <c r="E157" s="165">
        <v>9</v>
      </c>
      <c r="F157" s="171">
        <v>72927</v>
      </c>
      <c r="G157" s="176">
        <v>1.2341108231519191</v>
      </c>
    </row>
    <row r="158" spans="1:7" s="16" customFormat="1" x14ac:dyDescent="0.2">
      <c r="A158" s="26" t="s">
        <v>107</v>
      </c>
      <c r="B158" s="164">
        <v>28</v>
      </c>
      <c r="C158" s="170">
        <v>101810</v>
      </c>
      <c r="D158" s="176">
        <v>2.7502209999017779</v>
      </c>
      <c r="E158" s="165">
        <v>20</v>
      </c>
      <c r="F158" s="171">
        <v>102215</v>
      </c>
      <c r="G158" s="176">
        <v>1.95665998141173</v>
      </c>
    </row>
    <row r="159" spans="1:7" s="16" customFormat="1" x14ac:dyDescent="0.2">
      <c r="A159" s="26" t="s">
        <v>109</v>
      </c>
      <c r="B159" s="164">
        <v>18</v>
      </c>
      <c r="C159" s="170">
        <v>60380</v>
      </c>
      <c r="D159" s="176">
        <v>2.9811195760185489</v>
      </c>
      <c r="E159" s="165">
        <v>9</v>
      </c>
      <c r="F159" s="171">
        <v>60436</v>
      </c>
      <c r="G159" s="176">
        <v>1.489178635250513</v>
      </c>
    </row>
    <row r="160" spans="1:7" s="16" customFormat="1" x14ac:dyDescent="0.2">
      <c r="A160" s="26" t="s">
        <v>118</v>
      </c>
      <c r="B160" s="164">
        <v>44</v>
      </c>
      <c r="C160" s="170">
        <v>91880</v>
      </c>
      <c r="D160" s="176">
        <v>4.7888550282977791</v>
      </c>
      <c r="E160" s="165">
        <v>33</v>
      </c>
      <c r="F160" s="171">
        <v>92650</v>
      </c>
      <c r="G160" s="176">
        <v>3.561791689152725</v>
      </c>
    </row>
    <row r="161" spans="1:7" s="16" customFormat="1" x14ac:dyDescent="0.2">
      <c r="A161" s="26" t="s">
        <v>132</v>
      </c>
      <c r="B161" s="164">
        <v>1</v>
      </c>
      <c r="C161" s="170">
        <v>275</v>
      </c>
      <c r="D161" s="176">
        <v>36.363636363636367</v>
      </c>
      <c r="E161" s="165"/>
      <c r="F161" s="171">
        <v>274</v>
      </c>
      <c r="G161" s="176">
        <v>0</v>
      </c>
    </row>
    <row r="162" spans="1:7" s="16" customFormat="1" x14ac:dyDescent="0.2">
      <c r="A162" s="26" t="s">
        <v>156</v>
      </c>
      <c r="B162" s="164">
        <v>27</v>
      </c>
      <c r="C162" s="170">
        <v>29860</v>
      </c>
      <c r="D162" s="176">
        <v>9.0421969189551241</v>
      </c>
      <c r="E162" s="165">
        <v>19</v>
      </c>
      <c r="F162" s="171">
        <v>30266</v>
      </c>
      <c r="G162" s="176">
        <v>6.2776713143461302</v>
      </c>
    </row>
    <row r="163" spans="1:7" s="16" customFormat="1" x14ac:dyDescent="0.2">
      <c r="A163" s="26" t="s">
        <v>165</v>
      </c>
      <c r="B163" s="164">
        <v>4</v>
      </c>
      <c r="C163" s="170">
        <v>39130</v>
      </c>
      <c r="D163" s="176">
        <v>1.0222335803731153</v>
      </c>
      <c r="E163" s="165">
        <v>1</v>
      </c>
      <c r="F163" s="171">
        <v>39331</v>
      </c>
      <c r="G163" s="176">
        <v>0.25425237090335867</v>
      </c>
    </row>
    <row r="164" spans="1:7" s="16" customFormat="1" x14ac:dyDescent="0.2">
      <c r="A164" s="26" t="s">
        <v>166</v>
      </c>
      <c r="B164" s="164">
        <v>1</v>
      </c>
      <c r="C164" s="170">
        <v>20220</v>
      </c>
      <c r="D164" s="176">
        <v>0.49455984174085071</v>
      </c>
      <c r="E164" s="165">
        <v>5</v>
      </c>
      <c r="F164" s="171">
        <v>20352</v>
      </c>
      <c r="G164" s="176">
        <v>2.4567610062893079</v>
      </c>
    </row>
    <row r="165" spans="1:7" s="16" customFormat="1" x14ac:dyDescent="0.2">
      <c r="A165" s="26" t="s">
        <v>182</v>
      </c>
      <c r="B165" s="164">
        <v>37</v>
      </c>
      <c r="C165" s="170">
        <v>76300</v>
      </c>
      <c r="D165" s="176">
        <v>4.8492791612057671</v>
      </c>
      <c r="E165" s="165">
        <v>34</v>
      </c>
      <c r="F165" s="171">
        <v>76682</v>
      </c>
      <c r="G165" s="176">
        <v>4.4338958295297468</v>
      </c>
    </row>
    <row r="166" spans="1:7" s="16" customFormat="1" x14ac:dyDescent="0.2">
      <c r="A166" s="26" t="s">
        <v>183</v>
      </c>
      <c r="B166" s="164">
        <v>7</v>
      </c>
      <c r="C166" s="170">
        <v>39690</v>
      </c>
      <c r="D166" s="176">
        <v>1.7636684303350971</v>
      </c>
      <c r="E166" s="165">
        <v>16</v>
      </c>
      <c r="F166" s="171">
        <v>39554</v>
      </c>
      <c r="G166" s="176">
        <v>4.0451028973049503</v>
      </c>
    </row>
    <row r="167" spans="1:7" s="16" customFormat="1" x14ac:dyDescent="0.2">
      <c r="A167" s="26" t="s">
        <v>195</v>
      </c>
      <c r="B167" s="164">
        <v>8</v>
      </c>
      <c r="C167" s="170">
        <v>31190</v>
      </c>
      <c r="D167" s="176">
        <v>2.5649246553382494</v>
      </c>
      <c r="E167" s="165">
        <v>18</v>
      </c>
      <c r="F167" s="171">
        <v>31920</v>
      </c>
      <c r="G167" s="176">
        <v>5.6390977443609023</v>
      </c>
    </row>
    <row r="168" spans="1:7" s="16" customFormat="1" x14ac:dyDescent="0.2">
      <c r="A168" s="26" t="s">
        <v>198</v>
      </c>
      <c r="B168" s="164">
        <v>1</v>
      </c>
      <c r="C168" s="170">
        <v>19820</v>
      </c>
      <c r="D168" s="176">
        <v>0.50454086781029261</v>
      </c>
      <c r="E168" s="165">
        <v>2</v>
      </c>
      <c r="F168" s="171">
        <v>19915</v>
      </c>
      <c r="G168" s="176">
        <v>1.0042681395932713</v>
      </c>
    </row>
    <row r="169" spans="1:7" s="16" customFormat="1" x14ac:dyDescent="0.2">
      <c r="A169" s="26" t="s">
        <v>211</v>
      </c>
      <c r="B169" s="164">
        <v>32</v>
      </c>
      <c r="C169" s="170">
        <v>71540</v>
      </c>
      <c r="D169" s="176">
        <v>4.473022085546547</v>
      </c>
      <c r="E169" s="165">
        <v>35</v>
      </c>
      <c r="F169" s="171">
        <v>72129</v>
      </c>
      <c r="G169" s="176">
        <v>4.8524171969665462</v>
      </c>
    </row>
    <row r="170" spans="1:7" s="8" customFormat="1" ht="25.5" customHeight="1" x14ac:dyDescent="0.2">
      <c r="A170" s="27" t="s">
        <v>237</v>
      </c>
      <c r="B170" s="161">
        <v>4063</v>
      </c>
      <c r="C170" s="172">
        <v>8331385</v>
      </c>
      <c r="D170" s="175">
        <v>4.8767401818545171</v>
      </c>
      <c r="E170" s="155">
        <v>3147</v>
      </c>
      <c r="F170" s="173">
        <v>8438143</v>
      </c>
      <c r="G170" s="175">
        <v>3.7294935627424186</v>
      </c>
    </row>
    <row r="171" spans="1:7" x14ac:dyDescent="0.2">
      <c r="A171" s="121" t="s">
        <v>310</v>
      </c>
      <c r="C171" s="12"/>
      <c r="D171" s="12"/>
      <c r="E171" s="70"/>
      <c r="F171" s="70"/>
      <c r="G171" s="70"/>
    </row>
    <row r="172" spans="1:7" x14ac:dyDescent="0.2">
      <c r="A172" s="56" t="s">
        <v>252</v>
      </c>
    </row>
    <row r="173" spans="1:7" x14ac:dyDescent="0.2">
      <c r="A173" s="81" t="s">
        <v>273</v>
      </c>
    </row>
    <row r="174" spans="1:7" x14ac:dyDescent="0.2">
      <c r="A174" s="54"/>
    </row>
    <row r="175" spans="1:7" x14ac:dyDescent="0.2">
      <c r="A175" s="50" t="s">
        <v>307</v>
      </c>
      <c r="B175" s="28"/>
    </row>
    <row r="176" spans="1:7" x14ac:dyDescent="0.2">
      <c r="A176" s="80" t="s">
        <v>265</v>
      </c>
    </row>
    <row r="177" spans="1:7" s="188" customFormat="1" x14ac:dyDescent="0.2">
      <c r="A177" s="28"/>
      <c r="B177" s="16"/>
      <c r="C177" s="28"/>
      <c r="D177" s="28"/>
      <c r="E177" s="167"/>
      <c r="F177" s="167"/>
      <c r="G177" s="167"/>
    </row>
  </sheetData>
  <mergeCells count="3">
    <mergeCell ref="E5:G5"/>
    <mergeCell ref="B5:D5"/>
    <mergeCell ref="A5:A6"/>
  </mergeCells>
  <phoneticPr fontId="6" type="noConversion"/>
  <conditionalFormatting sqref="B98">
    <cfRule type="containsText" dxfId="2" priority="10" operator="containsText" text="false">
      <formula>NOT(ISERROR(SEARCH("false",B98)))</formula>
    </cfRule>
  </conditionalFormatting>
  <conditionalFormatting sqref="A177:A1048576 A1:XFD174 B175:XFD1048576">
    <cfRule type="containsText" dxfId="1" priority="2" operator="containsText" text="TRUE">
      <formula>NOT(ISERROR(SEARCH("TRUE",A1)))</formula>
    </cfRule>
  </conditionalFormatting>
  <conditionalFormatting sqref="A176">
    <cfRule type="containsText" dxfId="0" priority="1" operator="containsText" text="TRUE">
      <formula>NOT(ISERROR(SEARCH("TRUE",A176)))</formula>
    </cfRule>
  </conditionalFormatting>
  <hyperlinks>
    <hyperlink ref="A4" location="Index!A1" display="Index"/>
  </hyperlinks>
  <pageMargins left="0.75" right="0.75" top="1" bottom="1" header="0.5" footer="0.5"/>
  <pageSetup paperSize="9" scale="53" fitToHeight="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Y18"/>
  <sheetViews>
    <sheetView zoomScaleNormal="100" workbookViewId="0">
      <pane xSplit="1" ySplit="6" topLeftCell="B7" activePane="bottomRight" state="frozen"/>
      <selection pane="topRight" activeCell="B1" sqref="B1"/>
      <selection pane="bottomLeft" activeCell="A7" sqref="A7"/>
      <selection pane="bottomRight" activeCell="B7" sqref="B7"/>
    </sheetView>
  </sheetViews>
  <sheetFormatPr defaultRowHeight="12.75" x14ac:dyDescent="0.2"/>
  <cols>
    <col min="1" max="1" width="32.28515625" style="10" customWidth="1"/>
    <col min="2" max="2" width="7.140625" style="12" customWidth="1"/>
    <col min="3" max="3" width="8" style="12" customWidth="1"/>
    <col min="4" max="4" width="7.85546875" style="12" customWidth="1"/>
    <col min="5" max="5" width="6" style="12" customWidth="1"/>
    <col min="6" max="6" width="7.7109375" style="30" customWidth="1"/>
    <col min="7" max="44" width="6" style="12" customWidth="1"/>
    <col min="45" max="16384" width="9.140625" style="12"/>
  </cols>
  <sheetData>
    <row r="1" spans="1:51" x14ac:dyDescent="0.2">
      <c r="A1" s="20" t="s">
        <v>68</v>
      </c>
      <c r="B1" s="8"/>
      <c r="D1" s="18"/>
      <c r="E1" s="16"/>
      <c r="F1" s="29"/>
      <c r="G1" s="16"/>
      <c r="H1" s="8"/>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8"/>
      <c r="AT1" s="8"/>
      <c r="AU1" s="8"/>
      <c r="AV1" s="8"/>
      <c r="AW1" s="8"/>
      <c r="AX1" s="8"/>
      <c r="AY1" s="8"/>
    </row>
    <row r="2" spans="1:51" x14ac:dyDescent="0.2">
      <c r="A2" s="36" t="s">
        <v>339</v>
      </c>
      <c r="C2" s="16"/>
      <c r="D2" s="8"/>
      <c r="E2" s="16"/>
      <c r="F2" s="29"/>
      <c r="G2" s="8"/>
      <c r="L2" s="16"/>
      <c r="M2" s="16"/>
      <c r="N2" s="8"/>
      <c r="S2" s="16"/>
      <c r="T2" s="16"/>
      <c r="U2" s="8"/>
    </row>
    <row r="3" spans="1:51" x14ac:dyDescent="0.2">
      <c r="A3" s="13" t="s">
        <v>23</v>
      </c>
      <c r="C3" s="16"/>
      <c r="D3" s="8"/>
      <c r="E3" s="16"/>
      <c r="F3" s="29"/>
      <c r="G3" s="8"/>
      <c r="L3" s="16"/>
      <c r="M3" s="16"/>
      <c r="N3" s="8"/>
      <c r="S3" s="16"/>
      <c r="T3" s="16"/>
      <c r="U3" s="8"/>
    </row>
    <row r="4" spans="1:51" ht="12.75" customHeight="1" x14ac:dyDescent="0.2">
      <c r="A4" s="221"/>
      <c r="B4" s="232" t="s">
        <v>274</v>
      </c>
      <c r="C4" s="233"/>
      <c r="D4" s="234"/>
      <c r="E4" s="229" t="s">
        <v>42</v>
      </c>
      <c r="F4" s="230"/>
      <c r="G4" s="230"/>
      <c r="H4" s="230"/>
      <c r="I4" s="230"/>
      <c r="J4" s="230"/>
      <c r="K4" s="230"/>
      <c r="L4" s="230"/>
      <c r="M4" s="230"/>
      <c r="N4" s="231"/>
      <c r="O4" s="229" t="s">
        <v>48</v>
      </c>
      <c r="P4" s="230"/>
      <c r="Q4" s="230"/>
      <c r="R4" s="230"/>
      <c r="S4" s="230"/>
      <c r="T4" s="230"/>
      <c r="U4" s="230"/>
      <c r="V4" s="230"/>
      <c r="W4" s="230"/>
      <c r="X4" s="231"/>
      <c r="Y4" s="214" t="s">
        <v>288</v>
      </c>
      <c r="Z4" s="215"/>
      <c r="AA4" s="215"/>
      <c r="AB4" s="215"/>
      <c r="AC4" s="215"/>
      <c r="AD4" s="215"/>
      <c r="AE4" s="215"/>
      <c r="AF4" s="216"/>
      <c r="AG4" s="214" t="s">
        <v>289</v>
      </c>
      <c r="AH4" s="215"/>
      <c r="AI4" s="215"/>
      <c r="AJ4" s="215"/>
      <c r="AK4" s="215"/>
      <c r="AL4" s="215"/>
      <c r="AM4" s="215"/>
      <c r="AN4" s="215"/>
      <c r="AO4" s="215"/>
      <c r="AP4" s="215"/>
      <c r="AQ4" s="215"/>
      <c r="AR4" s="216"/>
    </row>
    <row r="5" spans="1:51" ht="69.75" customHeight="1" x14ac:dyDescent="0.2">
      <c r="A5" s="222"/>
      <c r="B5" s="235"/>
      <c r="C5" s="236"/>
      <c r="D5" s="237"/>
      <c r="E5" s="224" t="s">
        <v>43</v>
      </c>
      <c r="F5" s="225"/>
      <c r="G5" s="226" t="s">
        <v>44</v>
      </c>
      <c r="H5" s="225"/>
      <c r="I5" s="226" t="s">
        <v>45</v>
      </c>
      <c r="J5" s="225"/>
      <c r="K5" s="227" t="s">
        <v>46</v>
      </c>
      <c r="L5" s="238"/>
      <c r="M5" s="227" t="s">
        <v>47</v>
      </c>
      <c r="N5" s="228"/>
      <c r="O5" s="224" t="s">
        <v>49</v>
      </c>
      <c r="P5" s="225"/>
      <c r="Q5" s="226" t="s">
        <v>50</v>
      </c>
      <c r="R5" s="225"/>
      <c r="S5" s="226" t="s">
        <v>51</v>
      </c>
      <c r="T5" s="225"/>
      <c r="U5" s="227" t="s">
        <v>52</v>
      </c>
      <c r="V5" s="238"/>
      <c r="W5" s="227" t="s">
        <v>53</v>
      </c>
      <c r="X5" s="228"/>
      <c r="Y5" s="217" t="s">
        <v>275</v>
      </c>
      <c r="Z5" s="218"/>
      <c r="AA5" s="219" t="s">
        <v>276</v>
      </c>
      <c r="AB5" s="218"/>
      <c r="AC5" s="219" t="s">
        <v>286</v>
      </c>
      <c r="AD5" s="218"/>
      <c r="AE5" s="219" t="s">
        <v>282</v>
      </c>
      <c r="AF5" s="220"/>
      <c r="AG5" s="217" t="s">
        <v>277</v>
      </c>
      <c r="AH5" s="218"/>
      <c r="AI5" s="219" t="s">
        <v>278</v>
      </c>
      <c r="AJ5" s="218"/>
      <c r="AK5" s="219" t="s">
        <v>279</v>
      </c>
      <c r="AL5" s="218"/>
      <c r="AM5" s="219" t="s">
        <v>280</v>
      </c>
      <c r="AN5" s="218"/>
      <c r="AO5" s="219" t="s">
        <v>281</v>
      </c>
      <c r="AP5" s="218"/>
      <c r="AQ5" s="219" t="s">
        <v>287</v>
      </c>
      <c r="AR5" s="220"/>
    </row>
    <row r="6" spans="1:51" ht="76.5" customHeight="1" x14ac:dyDescent="0.2">
      <c r="A6" s="223"/>
      <c r="B6" s="89" t="s">
        <v>40</v>
      </c>
      <c r="C6" s="88" t="s">
        <v>41</v>
      </c>
      <c r="D6" s="67" t="s">
        <v>254</v>
      </c>
      <c r="E6" s="33" t="s">
        <v>41</v>
      </c>
      <c r="F6" s="86" t="s">
        <v>254</v>
      </c>
      <c r="G6" s="34" t="s">
        <v>41</v>
      </c>
      <c r="H6" s="87" t="s">
        <v>254</v>
      </c>
      <c r="I6" s="34" t="s">
        <v>41</v>
      </c>
      <c r="J6" s="87" t="s">
        <v>254</v>
      </c>
      <c r="K6" s="34" t="s">
        <v>41</v>
      </c>
      <c r="L6" s="87" t="s">
        <v>254</v>
      </c>
      <c r="M6" s="34" t="s">
        <v>41</v>
      </c>
      <c r="N6" s="108" t="s">
        <v>254</v>
      </c>
      <c r="O6" s="34" t="s">
        <v>41</v>
      </c>
      <c r="P6" s="87" t="s">
        <v>254</v>
      </c>
      <c r="Q6" s="34" t="s">
        <v>41</v>
      </c>
      <c r="R6" s="87" t="s">
        <v>254</v>
      </c>
      <c r="S6" s="34" t="s">
        <v>41</v>
      </c>
      <c r="T6" s="87" t="s">
        <v>254</v>
      </c>
      <c r="U6" s="34" t="s">
        <v>41</v>
      </c>
      <c r="V6" s="87" t="s">
        <v>254</v>
      </c>
      <c r="W6" s="34" t="s">
        <v>41</v>
      </c>
      <c r="X6" s="108" t="s">
        <v>254</v>
      </c>
      <c r="Y6" s="137" t="s">
        <v>41</v>
      </c>
      <c r="Z6" s="144" t="s">
        <v>254</v>
      </c>
      <c r="AA6" s="138" t="s">
        <v>41</v>
      </c>
      <c r="AB6" s="144" t="s">
        <v>254</v>
      </c>
      <c r="AC6" s="138" t="s">
        <v>41</v>
      </c>
      <c r="AD6" s="144" t="s">
        <v>254</v>
      </c>
      <c r="AE6" s="138" t="s">
        <v>41</v>
      </c>
      <c r="AF6" s="139" t="s">
        <v>254</v>
      </c>
      <c r="AG6" s="138" t="s">
        <v>41</v>
      </c>
      <c r="AH6" s="144" t="s">
        <v>254</v>
      </c>
      <c r="AI6" s="138" t="s">
        <v>41</v>
      </c>
      <c r="AJ6" s="144" t="s">
        <v>254</v>
      </c>
      <c r="AK6" s="138" t="s">
        <v>41</v>
      </c>
      <c r="AL6" s="144" t="s">
        <v>254</v>
      </c>
      <c r="AM6" s="138" t="s">
        <v>41</v>
      </c>
      <c r="AN6" s="144" t="s">
        <v>254</v>
      </c>
      <c r="AO6" s="138" t="s">
        <v>41</v>
      </c>
      <c r="AP6" s="144" t="s">
        <v>254</v>
      </c>
      <c r="AQ6" s="138" t="s">
        <v>41</v>
      </c>
      <c r="AR6" s="139" t="s">
        <v>254</v>
      </c>
    </row>
    <row r="7" spans="1:51" ht="15" customHeight="1" x14ac:dyDescent="0.2">
      <c r="A7" s="193" t="s">
        <v>312</v>
      </c>
      <c r="B7" s="140">
        <v>3479</v>
      </c>
      <c r="C7" s="112">
        <v>823</v>
      </c>
      <c r="D7" s="141">
        <v>2656</v>
      </c>
      <c r="E7" s="131">
        <v>130</v>
      </c>
      <c r="F7" s="142">
        <v>1130</v>
      </c>
      <c r="G7" s="131">
        <v>48</v>
      </c>
      <c r="H7" s="142">
        <v>179</v>
      </c>
      <c r="I7" s="194">
        <v>0</v>
      </c>
      <c r="J7" s="195">
        <v>0</v>
      </c>
      <c r="K7" s="131">
        <v>67</v>
      </c>
      <c r="L7" s="142">
        <v>183</v>
      </c>
      <c r="M7" s="131">
        <v>15</v>
      </c>
      <c r="N7" s="143">
        <v>37</v>
      </c>
      <c r="O7" s="131">
        <v>67</v>
      </c>
      <c r="P7" s="142">
        <v>256</v>
      </c>
      <c r="Q7" s="131">
        <v>430</v>
      </c>
      <c r="R7" s="142">
        <v>588</v>
      </c>
      <c r="S7" s="131">
        <v>66</v>
      </c>
      <c r="T7" s="142">
        <v>283</v>
      </c>
      <c r="U7" s="183">
        <v>0</v>
      </c>
      <c r="V7" s="185">
        <v>0</v>
      </c>
      <c r="W7" s="183">
        <v>0</v>
      </c>
      <c r="X7" s="184">
        <v>0</v>
      </c>
      <c r="Y7" s="113" t="s">
        <v>264</v>
      </c>
      <c r="Z7" s="186" t="s">
        <v>264</v>
      </c>
      <c r="AA7" s="113" t="s">
        <v>264</v>
      </c>
      <c r="AB7" s="186" t="s">
        <v>264</v>
      </c>
      <c r="AC7" s="113" t="s">
        <v>264</v>
      </c>
      <c r="AD7" s="186" t="s">
        <v>264</v>
      </c>
      <c r="AE7" s="113" t="s">
        <v>264</v>
      </c>
      <c r="AF7" s="187" t="s">
        <v>264</v>
      </c>
      <c r="AG7" s="113" t="s">
        <v>264</v>
      </c>
      <c r="AH7" s="186" t="s">
        <v>264</v>
      </c>
      <c r="AI7" s="113" t="s">
        <v>264</v>
      </c>
      <c r="AJ7" s="186" t="s">
        <v>264</v>
      </c>
      <c r="AK7" s="113" t="s">
        <v>264</v>
      </c>
      <c r="AL7" s="186" t="s">
        <v>264</v>
      </c>
      <c r="AM7" s="113" t="s">
        <v>264</v>
      </c>
      <c r="AN7" s="186" t="s">
        <v>264</v>
      </c>
      <c r="AO7" s="113" t="s">
        <v>264</v>
      </c>
      <c r="AP7" s="186" t="s">
        <v>264</v>
      </c>
      <c r="AQ7" s="113" t="s">
        <v>264</v>
      </c>
      <c r="AR7" s="187" t="s">
        <v>264</v>
      </c>
    </row>
    <row r="8" spans="1:51" ht="15" customHeight="1" x14ac:dyDescent="0.2">
      <c r="A8" s="38" t="s">
        <v>36</v>
      </c>
      <c r="B8" s="140">
        <v>3352</v>
      </c>
      <c r="C8" s="112">
        <v>808</v>
      </c>
      <c r="D8" s="141">
        <v>2544</v>
      </c>
      <c r="E8" s="131">
        <v>119</v>
      </c>
      <c r="F8" s="142">
        <v>1146</v>
      </c>
      <c r="G8" s="131">
        <v>58</v>
      </c>
      <c r="H8" s="142">
        <v>182</v>
      </c>
      <c r="I8" s="183">
        <v>0</v>
      </c>
      <c r="J8" s="142">
        <v>8</v>
      </c>
      <c r="K8" s="131">
        <v>80</v>
      </c>
      <c r="L8" s="142">
        <v>193</v>
      </c>
      <c r="M8" s="131">
        <v>12</v>
      </c>
      <c r="N8" s="143">
        <v>37</v>
      </c>
      <c r="O8" s="131">
        <v>86</v>
      </c>
      <c r="P8" s="142">
        <v>239</v>
      </c>
      <c r="Q8" s="131">
        <v>397</v>
      </c>
      <c r="R8" s="142">
        <v>460</v>
      </c>
      <c r="S8" s="131">
        <v>56</v>
      </c>
      <c r="T8" s="142">
        <v>279</v>
      </c>
      <c r="U8" s="183">
        <v>0</v>
      </c>
      <c r="V8" s="185">
        <v>0</v>
      </c>
      <c r="W8" s="183">
        <v>0</v>
      </c>
      <c r="X8" s="184">
        <v>0</v>
      </c>
      <c r="Y8" s="113" t="s">
        <v>264</v>
      </c>
      <c r="Z8" s="186" t="s">
        <v>264</v>
      </c>
      <c r="AA8" s="113" t="s">
        <v>264</v>
      </c>
      <c r="AB8" s="186" t="s">
        <v>264</v>
      </c>
      <c r="AC8" s="113" t="s">
        <v>264</v>
      </c>
      <c r="AD8" s="186" t="s">
        <v>264</v>
      </c>
      <c r="AE8" s="113" t="s">
        <v>264</v>
      </c>
      <c r="AF8" s="187" t="s">
        <v>264</v>
      </c>
      <c r="AG8" s="113" t="s">
        <v>264</v>
      </c>
      <c r="AH8" s="186" t="s">
        <v>264</v>
      </c>
      <c r="AI8" s="113" t="s">
        <v>264</v>
      </c>
      <c r="AJ8" s="186" t="s">
        <v>264</v>
      </c>
      <c r="AK8" s="113" t="s">
        <v>264</v>
      </c>
      <c r="AL8" s="186" t="s">
        <v>264</v>
      </c>
      <c r="AM8" s="113" t="s">
        <v>264</v>
      </c>
      <c r="AN8" s="186" t="s">
        <v>264</v>
      </c>
      <c r="AO8" s="113" t="s">
        <v>264</v>
      </c>
      <c r="AP8" s="186" t="s">
        <v>264</v>
      </c>
      <c r="AQ8" s="113" t="s">
        <v>264</v>
      </c>
      <c r="AR8" s="187" t="s">
        <v>264</v>
      </c>
    </row>
    <row r="9" spans="1:51" ht="15" customHeight="1" x14ac:dyDescent="0.2">
      <c r="A9" s="38" t="s">
        <v>258</v>
      </c>
      <c r="B9" s="140">
        <v>3717</v>
      </c>
      <c r="C9" s="112">
        <v>797</v>
      </c>
      <c r="D9" s="141">
        <v>2920</v>
      </c>
      <c r="E9" s="131">
        <v>154</v>
      </c>
      <c r="F9" s="142">
        <v>1336</v>
      </c>
      <c r="G9" s="131">
        <v>53</v>
      </c>
      <c r="H9" s="142">
        <v>210</v>
      </c>
      <c r="I9" s="183">
        <v>0</v>
      </c>
      <c r="J9" s="142">
        <v>2</v>
      </c>
      <c r="K9" s="131">
        <v>88</v>
      </c>
      <c r="L9" s="142">
        <v>210</v>
      </c>
      <c r="M9" s="131">
        <v>11</v>
      </c>
      <c r="N9" s="143">
        <v>43</v>
      </c>
      <c r="O9" s="131">
        <v>80</v>
      </c>
      <c r="P9" s="142">
        <v>247</v>
      </c>
      <c r="Q9" s="131">
        <v>354</v>
      </c>
      <c r="R9" s="142">
        <v>547</v>
      </c>
      <c r="S9" s="131">
        <v>57</v>
      </c>
      <c r="T9" s="142">
        <v>325</v>
      </c>
      <c r="U9" s="183">
        <v>0</v>
      </c>
      <c r="V9" s="185">
        <v>0</v>
      </c>
      <c r="W9" s="183">
        <v>0</v>
      </c>
      <c r="X9" s="184">
        <v>0</v>
      </c>
      <c r="Y9" s="113" t="s">
        <v>264</v>
      </c>
      <c r="Z9" s="186" t="s">
        <v>264</v>
      </c>
      <c r="AA9" s="113" t="s">
        <v>264</v>
      </c>
      <c r="AB9" s="186" t="s">
        <v>264</v>
      </c>
      <c r="AC9" s="113" t="s">
        <v>264</v>
      </c>
      <c r="AD9" s="186" t="s">
        <v>264</v>
      </c>
      <c r="AE9" s="113" t="s">
        <v>264</v>
      </c>
      <c r="AF9" s="187" t="s">
        <v>264</v>
      </c>
      <c r="AG9" s="113" t="s">
        <v>264</v>
      </c>
      <c r="AH9" s="186" t="s">
        <v>264</v>
      </c>
      <c r="AI9" s="113" t="s">
        <v>264</v>
      </c>
      <c r="AJ9" s="186" t="s">
        <v>264</v>
      </c>
      <c r="AK9" s="113" t="s">
        <v>264</v>
      </c>
      <c r="AL9" s="186" t="s">
        <v>264</v>
      </c>
      <c r="AM9" s="113" t="s">
        <v>264</v>
      </c>
      <c r="AN9" s="186" t="s">
        <v>264</v>
      </c>
      <c r="AO9" s="113" t="s">
        <v>264</v>
      </c>
      <c r="AP9" s="186" t="s">
        <v>264</v>
      </c>
      <c r="AQ9" s="113" t="s">
        <v>264</v>
      </c>
      <c r="AR9" s="187" t="s">
        <v>264</v>
      </c>
    </row>
    <row r="10" spans="1:51" ht="15" customHeight="1" x14ac:dyDescent="0.2">
      <c r="A10" s="37" t="s">
        <v>261</v>
      </c>
      <c r="B10" s="145">
        <v>3318</v>
      </c>
      <c r="C10" s="123">
        <v>788</v>
      </c>
      <c r="D10" s="123">
        <v>2530</v>
      </c>
      <c r="E10" s="177">
        <v>130</v>
      </c>
      <c r="F10" s="178">
        <f>909+5+144</f>
        <v>1058</v>
      </c>
      <c r="G10" s="179">
        <v>36</v>
      </c>
      <c r="H10" s="180">
        <f>126+45</f>
        <v>171</v>
      </c>
      <c r="I10" s="178">
        <v>1</v>
      </c>
      <c r="J10" s="180">
        <v>4</v>
      </c>
      <c r="K10" s="178">
        <v>79</v>
      </c>
      <c r="L10" s="178">
        <f>6+179</f>
        <v>185</v>
      </c>
      <c r="M10" s="179">
        <v>6</v>
      </c>
      <c r="N10" s="181">
        <v>28</v>
      </c>
      <c r="O10" s="178">
        <f>14+68</f>
        <v>82</v>
      </c>
      <c r="P10" s="180">
        <f>5+49+136</f>
        <v>190</v>
      </c>
      <c r="Q10" s="178">
        <f>317+3+20</f>
        <v>340</v>
      </c>
      <c r="R10" s="180">
        <f>7+341+16+53</f>
        <v>417</v>
      </c>
      <c r="S10" s="178">
        <v>54</v>
      </c>
      <c r="T10" s="178">
        <f>14+296+1</f>
        <v>311</v>
      </c>
      <c r="U10" s="182">
        <v>0</v>
      </c>
      <c r="V10" s="178">
        <v>0</v>
      </c>
      <c r="W10" s="182">
        <v>0</v>
      </c>
      <c r="X10" s="181">
        <v>0</v>
      </c>
      <c r="Y10" s="177">
        <v>25</v>
      </c>
      <c r="Z10" s="180">
        <v>57</v>
      </c>
      <c r="AA10" s="178">
        <v>2</v>
      </c>
      <c r="AB10" s="180">
        <v>8</v>
      </c>
      <c r="AC10" s="178">
        <v>0</v>
      </c>
      <c r="AD10" s="180">
        <v>0</v>
      </c>
      <c r="AE10" s="178">
        <v>0</v>
      </c>
      <c r="AF10" s="181">
        <v>0</v>
      </c>
      <c r="AG10" s="177">
        <v>1</v>
      </c>
      <c r="AH10" s="180">
        <v>2</v>
      </c>
      <c r="AI10" s="178">
        <v>21</v>
      </c>
      <c r="AJ10" s="180">
        <v>52</v>
      </c>
      <c r="AK10" s="178">
        <v>0</v>
      </c>
      <c r="AL10" s="180">
        <v>3</v>
      </c>
      <c r="AM10" s="178">
        <v>1</v>
      </c>
      <c r="AN10" s="180">
        <v>3</v>
      </c>
      <c r="AO10" s="178">
        <v>10</v>
      </c>
      <c r="AP10" s="180">
        <v>39</v>
      </c>
      <c r="AQ10" s="178">
        <v>0</v>
      </c>
      <c r="AR10" s="181">
        <v>2</v>
      </c>
    </row>
    <row r="11" spans="1:51" x14ac:dyDescent="0.2">
      <c r="A11" s="121" t="s">
        <v>283</v>
      </c>
      <c r="F11" s="12"/>
    </row>
    <row r="12" spans="1:51" x14ac:dyDescent="0.2">
      <c r="A12" s="68" t="s">
        <v>252</v>
      </c>
      <c r="D12" s="32"/>
      <c r="L12" s="31"/>
    </row>
    <row r="13" spans="1:51" x14ac:dyDescent="0.2">
      <c r="A13" s="46" t="s">
        <v>284</v>
      </c>
      <c r="L13" s="31"/>
    </row>
    <row r="14" spans="1:51" x14ac:dyDescent="0.2">
      <c r="A14" s="46" t="s">
        <v>255</v>
      </c>
    </row>
    <row r="15" spans="1:51" x14ac:dyDescent="0.2">
      <c r="A15" s="17"/>
    </row>
    <row r="16" spans="1:51" x14ac:dyDescent="0.2">
      <c r="A16" s="50" t="s">
        <v>307</v>
      </c>
    </row>
    <row r="17" spans="1:1" x14ac:dyDescent="0.2">
      <c r="A17" s="58" t="s">
        <v>265</v>
      </c>
    </row>
    <row r="18" spans="1:1" x14ac:dyDescent="0.2">
      <c r="A18" s="57" t="s">
        <v>263</v>
      </c>
    </row>
  </sheetData>
  <mergeCells count="26">
    <mergeCell ref="A4:A6"/>
    <mergeCell ref="E5:F5"/>
    <mergeCell ref="G5:H5"/>
    <mergeCell ref="I5:J5"/>
    <mergeCell ref="W5:X5"/>
    <mergeCell ref="O4:X4"/>
    <mergeCell ref="B4:D5"/>
    <mergeCell ref="K5:L5"/>
    <mergeCell ref="M5:N5"/>
    <mergeCell ref="E4:N4"/>
    <mergeCell ref="O5:P5"/>
    <mergeCell ref="Q5:R5"/>
    <mergeCell ref="S5:T5"/>
    <mergeCell ref="U5:V5"/>
    <mergeCell ref="Y4:AF4"/>
    <mergeCell ref="AG4:AR4"/>
    <mergeCell ref="Y5:Z5"/>
    <mergeCell ref="AA5:AB5"/>
    <mergeCell ref="AC5:AD5"/>
    <mergeCell ref="AE5:AF5"/>
    <mergeCell ref="AG5:AH5"/>
    <mergeCell ref="AI5:AJ5"/>
    <mergeCell ref="AK5:AL5"/>
    <mergeCell ref="AM5:AN5"/>
    <mergeCell ref="AO5:AP5"/>
    <mergeCell ref="AQ5:AR5"/>
  </mergeCells>
  <phoneticPr fontId="6" type="noConversion"/>
  <hyperlinks>
    <hyperlink ref="A3" location="Index!A1" display="Index"/>
  </hyperlinks>
  <pageMargins left="0.75" right="0.75" top="1" bottom="1" header="0.5" footer="0.5"/>
  <pageSetup paperSize="9" scale="74"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N26"/>
  <sheetViews>
    <sheetView zoomScaleNormal="100" workbookViewId="0">
      <pane xSplit="1" ySplit="4" topLeftCell="B5" activePane="bottomRight" state="frozen"/>
      <selection pane="topRight" activeCell="B1" sqref="B1"/>
      <selection pane="bottomLeft" activeCell="A5" sqref="A5"/>
      <selection pane="bottomRight" activeCell="B5" sqref="B5"/>
    </sheetView>
  </sheetViews>
  <sheetFormatPr defaultRowHeight="12.75" x14ac:dyDescent="0.2"/>
  <cols>
    <col min="1" max="1" width="33.42578125" style="12" customWidth="1"/>
    <col min="2" max="2" width="11.42578125" style="8" customWidth="1"/>
    <col min="3" max="3" width="11" style="16" customWidth="1"/>
    <col min="4" max="4" width="12.28515625" style="16" customWidth="1"/>
    <col min="5" max="5" width="12.85546875" style="16" customWidth="1"/>
    <col min="6" max="6" width="11.42578125" style="16" customWidth="1"/>
    <col min="7" max="7" width="12.85546875" style="16" customWidth="1"/>
    <col min="8" max="8" width="11.42578125" style="16" customWidth="1"/>
    <col min="9" max="9" width="13.7109375" style="16" customWidth="1"/>
    <col min="10" max="11" width="11.42578125" style="16" customWidth="1"/>
    <col min="12" max="12" width="15.42578125" style="16" customWidth="1"/>
    <col min="13" max="13" width="11.42578125" style="16" customWidth="1"/>
    <col min="14" max="14" width="12.28515625" style="16" customWidth="1"/>
    <col min="15" max="16384" width="9.140625" style="16"/>
  </cols>
  <sheetData>
    <row r="1" spans="1:14" s="12" customFormat="1" x14ac:dyDescent="0.2">
      <c r="A1" s="8" t="s">
        <v>69</v>
      </c>
      <c r="B1" s="83"/>
      <c r="C1" s="8"/>
      <c r="D1" s="8"/>
      <c r="E1" s="8"/>
      <c r="F1" s="8"/>
      <c r="G1" s="8"/>
      <c r="H1" s="8"/>
      <c r="I1" s="8"/>
      <c r="J1" s="8"/>
      <c r="K1" s="8"/>
      <c r="L1" s="8"/>
      <c r="M1" s="8"/>
      <c r="N1" s="8"/>
    </row>
    <row r="2" spans="1:14" s="12" customFormat="1" x14ac:dyDescent="0.2">
      <c r="A2" s="16" t="s">
        <v>340</v>
      </c>
      <c r="B2" s="8"/>
      <c r="C2" s="16"/>
      <c r="D2" s="16"/>
      <c r="E2" s="16"/>
      <c r="F2" s="8"/>
      <c r="G2" s="16"/>
      <c r="H2" s="16"/>
      <c r="I2" s="16"/>
      <c r="J2" s="8"/>
      <c r="K2" s="16"/>
      <c r="L2" s="16"/>
      <c r="M2" s="16"/>
      <c r="N2" s="8"/>
    </row>
    <row r="3" spans="1:14" s="12" customFormat="1" x14ac:dyDescent="0.2">
      <c r="A3" s="13" t="s">
        <v>23</v>
      </c>
      <c r="B3" s="8"/>
      <c r="C3" s="16"/>
      <c r="D3" s="16"/>
      <c r="E3" s="16"/>
      <c r="F3" s="8"/>
      <c r="G3" s="16"/>
      <c r="H3" s="16"/>
      <c r="I3" s="16"/>
      <c r="J3" s="8"/>
      <c r="K3" s="16"/>
      <c r="L3" s="16"/>
      <c r="M3" s="16"/>
      <c r="N3" s="8"/>
    </row>
    <row r="4" spans="1:14" s="12" customFormat="1" ht="72" customHeight="1" x14ac:dyDescent="0.2">
      <c r="A4" s="60"/>
      <c r="B4" s="41" t="s">
        <v>21</v>
      </c>
      <c r="C4" s="41" t="s">
        <v>24</v>
      </c>
      <c r="D4" s="41" t="s">
        <v>25</v>
      </c>
      <c r="E4" s="41" t="s">
        <v>26</v>
      </c>
      <c r="F4" s="41" t="s">
        <v>27</v>
      </c>
      <c r="G4" s="41" t="s">
        <v>29</v>
      </c>
      <c r="H4" s="41" t="s">
        <v>30</v>
      </c>
      <c r="I4" s="41" t="s">
        <v>309</v>
      </c>
      <c r="J4" s="41" t="s">
        <v>31</v>
      </c>
      <c r="K4" s="41" t="s">
        <v>32</v>
      </c>
      <c r="L4" s="41" t="s">
        <v>33</v>
      </c>
      <c r="M4" s="41" t="s">
        <v>34</v>
      </c>
      <c r="N4" s="41" t="s">
        <v>35</v>
      </c>
    </row>
    <row r="5" spans="1:14" ht="30" customHeight="1" x14ac:dyDescent="0.2">
      <c r="A5" s="66" t="s">
        <v>267</v>
      </c>
      <c r="B5" s="112">
        <v>823</v>
      </c>
      <c r="C5" s="112">
        <v>255</v>
      </c>
      <c r="D5" s="112">
        <v>85</v>
      </c>
      <c r="E5" s="112">
        <v>25</v>
      </c>
      <c r="F5" s="112">
        <v>30</v>
      </c>
      <c r="G5" s="112">
        <v>1</v>
      </c>
      <c r="H5" s="112">
        <v>79</v>
      </c>
      <c r="I5" s="112">
        <v>19</v>
      </c>
      <c r="J5" s="112">
        <v>9</v>
      </c>
      <c r="K5" s="112">
        <v>113</v>
      </c>
      <c r="L5" s="112">
        <v>86</v>
      </c>
      <c r="M5" s="112">
        <v>109</v>
      </c>
      <c r="N5" s="112">
        <v>12</v>
      </c>
    </row>
    <row r="6" spans="1:14" s="84" customFormat="1" x14ac:dyDescent="0.2">
      <c r="A6" s="61" t="s">
        <v>37</v>
      </c>
      <c r="B6" s="129">
        <v>564</v>
      </c>
      <c r="C6" s="130">
        <v>174</v>
      </c>
      <c r="D6" s="130">
        <v>55</v>
      </c>
      <c r="E6" s="130">
        <v>18</v>
      </c>
      <c r="F6" s="130">
        <v>25</v>
      </c>
      <c r="G6" s="130">
        <v>1</v>
      </c>
      <c r="H6" s="130">
        <v>57</v>
      </c>
      <c r="I6" s="130">
        <v>14</v>
      </c>
      <c r="J6" s="130">
        <v>6</v>
      </c>
      <c r="K6" s="130">
        <v>70</v>
      </c>
      <c r="L6" s="130">
        <v>60</v>
      </c>
      <c r="M6" s="130">
        <v>75</v>
      </c>
      <c r="N6" s="130">
        <v>9</v>
      </c>
    </row>
    <row r="7" spans="1:14" s="85" customFormat="1" x14ac:dyDescent="0.2">
      <c r="A7" s="61" t="s">
        <v>38</v>
      </c>
      <c r="B7" s="129">
        <v>48</v>
      </c>
      <c r="C7" s="130">
        <v>18</v>
      </c>
      <c r="D7" s="130">
        <v>8</v>
      </c>
      <c r="E7" s="130">
        <v>3</v>
      </c>
      <c r="F7" s="130">
        <v>0</v>
      </c>
      <c r="G7" s="130">
        <v>0</v>
      </c>
      <c r="H7" s="130">
        <v>3</v>
      </c>
      <c r="I7" s="130">
        <v>1</v>
      </c>
      <c r="J7" s="130">
        <v>0</v>
      </c>
      <c r="K7" s="130">
        <v>8</v>
      </c>
      <c r="L7" s="130">
        <v>2</v>
      </c>
      <c r="M7" s="130">
        <v>4</v>
      </c>
      <c r="N7" s="130">
        <v>1</v>
      </c>
    </row>
    <row r="8" spans="1:14" s="84" customFormat="1" x14ac:dyDescent="0.2">
      <c r="A8" s="61" t="s">
        <v>39</v>
      </c>
      <c r="B8" s="129">
        <v>211</v>
      </c>
      <c r="C8" s="130">
        <v>63</v>
      </c>
      <c r="D8" s="130">
        <v>22</v>
      </c>
      <c r="E8" s="130">
        <v>4</v>
      </c>
      <c r="F8" s="130">
        <v>5</v>
      </c>
      <c r="G8" s="130">
        <v>0</v>
      </c>
      <c r="H8" s="130">
        <v>19</v>
      </c>
      <c r="I8" s="130">
        <v>4</v>
      </c>
      <c r="J8" s="130">
        <v>3</v>
      </c>
      <c r="K8" s="130">
        <v>35</v>
      </c>
      <c r="L8" s="130">
        <v>24</v>
      </c>
      <c r="M8" s="130">
        <v>30</v>
      </c>
      <c r="N8" s="130">
        <v>2</v>
      </c>
    </row>
    <row r="9" spans="1:14" ht="30" customHeight="1" x14ac:dyDescent="0.2">
      <c r="A9" s="66" t="s">
        <v>268</v>
      </c>
      <c r="B9" s="112">
        <v>808</v>
      </c>
      <c r="C9" s="112">
        <v>278</v>
      </c>
      <c r="D9" s="112">
        <v>99</v>
      </c>
      <c r="E9" s="112">
        <v>29</v>
      </c>
      <c r="F9" s="112">
        <v>38</v>
      </c>
      <c r="G9" s="112">
        <v>1</v>
      </c>
      <c r="H9" s="112">
        <v>63</v>
      </c>
      <c r="I9" s="112">
        <v>16</v>
      </c>
      <c r="J9" s="112">
        <v>12</v>
      </c>
      <c r="K9" s="112">
        <v>88</v>
      </c>
      <c r="L9" s="112">
        <v>82</v>
      </c>
      <c r="M9" s="112">
        <v>94</v>
      </c>
      <c r="N9" s="112">
        <v>8</v>
      </c>
    </row>
    <row r="10" spans="1:14" s="84" customFormat="1" x14ac:dyDescent="0.2">
      <c r="A10" s="61" t="s">
        <v>37</v>
      </c>
      <c r="B10" s="129">
        <v>682</v>
      </c>
      <c r="C10" s="130">
        <v>242</v>
      </c>
      <c r="D10" s="130">
        <v>78</v>
      </c>
      <c r="E10" s="130">
        <v>26</v>
      </c>
      <c r="F10" s="130">
        <v>35</v>
      </c>
      <c r="G10" s="130">
        <v>1</v>
      </c>
      <c r="H10" s="130">
        <v>56</v>
      </c>
      <c r="I10" s="130">
        <v>14</v>
      </c>
      <c r="J10" s="130">
        <v>12</v>
      </c>
      <c r="K10" s="130">
        <v>72</v>
      </c>
      <c r="L10" s="130">
        <v>67</v>
      </c>
      <c r="M10" s="130">
        <v>71</v>
      </c>
      <c r="N10" s="130">
        <v>8</v>
      </c>
    </row>
    <row r="11" spans="1:14" s="84" customFormat="1" x14ac:dyDescent="0.2">
      <c r="A11" s="61" t="s">
        <v>38</v>
      </c>
      <c r="B11" s="129">
        <v>9</v>
      </c>
      <c r="C11" s="130">
        <v>2</v>
      </c>
      <c r="D11" s="130">
        <v>3</v>
      </c>
      <c r="E11" s="130">
        <v>0</v>
      </c>
      <c r="F11" s="130">
        <v>0</v>
      </c>
      <c r="G11" s="130">
        <v>0</v>
      </c>
      <c r="H11" s="130">
        <v>0</v>
      </c>
      <c r="I11" s="130">
        <v>0</v>
      </c>
      <c r="J11" s="130">
        <v>0</v>
      </c>
      <c r="K11" s="130">
        <v>1</v>
      </c>
      <c r="L11" s="130">
        <v>1</v>
      </c>
      <c r="M11" s="130">
        <v>2</v>
      </c>
      <c r="N11" s="130">
        <v>0</v>
      </c>
    </row>
    <row r="12" spans="1:14" s="85" customFormat="1" x14ac:dyDescent="0.2">
      <c r="A12" s="61" t="s">
        <v>39</v>
      </c>
      <c r="B12" s="129">
        <v>117</v>
      </c>
      <c r="C12" s="130">
        <v>34</v>
      </c>
      <c r="D12" s="130">
        <v>18</v>
      </c>
      <c r="E12" s="130">
        <v>3</v>
      </c>
      <c r="F12" s="130">
        <v>3</v>
      </c>
      <c r="G12" s="130">
        <v>0</v>
      </c>
      <c r="H12" s="130">
        <v>7</v>
      </c>
      <c r="I12" s="130">
        <v>2</v>
      </c>
      <c r="J12" s="130">
        <v>0</v>
      </c>
      <c r="K12" s="130">
        <v>15</v>
      </c>
      <c r="L12" s="130">
        <v>14</v>
      </c>
      <c r="M12" s="130">
        <v>21</v>
      </c>
      <c r="N12" s="130">
        <v>0</v>
      </c>
    </row>
    <row r="13" spans="1:14" ht="30" customHeight="1" x14ac:dyDescent="0.2">
      <c r="A13" s="39" t="s">
        <v>269</v>
      </c>
      <c r="B13" s="112">
        <v>797</v>
      </c>
      <c r="C13" s="112">
        <v>300</v>
      </c>
      <c r="D13" s="112">
        <v>119</v>
      </c>
      <c r="E13" s="112">
        <v>31</v>
      </c>
      <c r="F13" s="112">
        <v>29</v>
      </c>
      <c r="G13" s="112">
        <v>0</v>
      </c>
      <c r="H13" s="112">
        <v>80</v>
      </c>
      <c r="I13" s="112">
        <v>6</v>
      </c>
      <c r="J13" s="112">
        <v>13</v>
      </c>
      <c r="K13" s="112">
        <v>102</v>
      </c>
      <c r="L13" s="112">
        <v>101</v>
      </c>
      <c r="M13" s="112">
        <v>5</v>
      </c>
      <c r="N13" s="112">
        <v>11</v>
      </c>
    </row>
    <row r="14" spans="1:14" s="84" customFormat="1" x14ac:dyDescent="0.2">
      <c r="A14" s="61" t="s">
        <v>37</v>
      </c>
      <c r="B14" s="129">
        <v>660</v>
      </c>
      <c r="C14" s="130">
        <v>255</v>
      </c>
      <c r="D14" s="130">
        <v>89</v>
      </c>
      <c r="E14" s="130">
        <v>28</v>
      </c>
      <c r="F14" s="130">
        <v>27</v>
      </c>
      <c r="G14" s="130">
        <v>0</v>
      </c>
      <c r="H14" s="130">
        <v>67</v>
      </c>
      <c r="I14" s="130">
        <v>6</v>
      </c>
      <c r="J14" s="130">
        <v>11</v>
      </c>
      <c r="K14" s="130">
        <v>76</v>
      </c>
      <c r="L14" s="130">
        <v>87</v>
      </c>
      <c r="M14" s="130">
        <v>4</v>
      </c>
      <c r="N14" s="130">
        <v>10</v>
      </c>
    </row>
    <row r="15" spans="1:14" s="84" customFormat="1" x14ac:dyDescent="0.2">
      <c r="A15" s="61" t="s">
        <v>38</v>
      </c>
      <c r="B15" s="129">
        <v>0</v>
      </c>
      <c r="C15" s="130">
        <v>0</v>
      </c>
      <c r="D15" s="130">
        <v>0</v>
      </c>
      <c r="E15" s="130">
        <v>0</v>
      </c>
      <c r="F15" s="130">
        <v>0</v>
      </c>
      <c r="G15" s="130">
        <v>0</v>
      </c>
      <c r="H15" s="130">
        <v>0</v>
      </c>
      <c r="I15" s="130">
        <v>0</v>
      </c>
      <c r="J15" s="130">
        <v>0</v>
      </c>
      <c r="K15" s="130">
        <v>0</v>
      </c>
      <c r="L15" s="130">
        <v>0</v>
      </c>
      <c r="M15" s="130">
        <v>0</v>
      </c>
      <c r="N15" s="130">
        <v>0</v>
      </c>
    </row>
    <row r="16" spans="1:14" s="84" customFormat="1" x14ac:dyDescent="0.2">
      <c r="A16" s="61" t="s">
        <v>39</v>
      </c>
      <c r="B16" s="129">
        <v>137</v>
      </c>
      <c r="C16" s="130">
        <v>45</v>
      </c>
      <c r="D16" s="130">
        <v>30</v>
      </c>
      <c r="E16" s="130">
        <v>3</v>
      </c>
      <c r="F16" s="130">
        <v>2</v>
      </c>
      <c r="G16" s="130">
        <v>0</v>
      </c>
      <c r="H16" s="130">
        <v>13</v>
      </c>
      <c r="I16" s="130">
        <v>0</v>
      </c>
      <c r="J16" s="130">
        <v>2</v>
      </c>
      <c r="K16" s="130">
        <v>26</v>
      </c>
      <c r="L16" s="130">
        <v>14</v>
      </c>
      <c r="M16" s="130">
        <v>1</v>
      </c>
      <c r="N16" s="130">
        <v>1</v>
      </c>
    </row>
    <row r="17" spans="1:14" s="8" customFormat="1" ht="30" customHeight="1" x14ac:dyDescent="0.2">
      <c r="A17" s="39" t="s">
        <v>270</v>
      </c>
      <c r="B17" s="122">
        <v>788</v>
      </c>
      <c r="C17" s="133">
        <v>316</v>
      </c>
      <c r="D17" s="133">
        <v>112</v>
      </c>
      <c r="E17" s="133">
        <v>37</v>
      </c>
      <c r="F17" s="133">
        <v>34</v>
      </c>
      <c r="G17" s="133">
        <v>0</v>
      </c>
      <c r="H17" s="133">
        <v>80</v>
      </c>
      <c r="I17" s="133">
        <v>1</v>
      </c>
      <c r="J17" s="133">
        <v>18</v>
      </c>
      <c r="K17" s="133">
        <v>100</v>
      </c>
      <c r="L17" s="133">
        <v>80</v>
      </c>
      <c r="M17" s="133">
        <v>4</v>
      </c>
      <c r="N17" s="133">
        <v>6</v>
      </c>
    </row>
    <row r="18" spans="1:14" s="84" customFormat="1" x14ac:dyDescent="0.2">
      <c r="A18" s="61" t="s">
        <v>37</v>
      </c>
      <c r="B18" s="122">
        <v>680</v>
      </c>
      <c r="C18" s="134">
        <v>270</v>
      </c>
      <c r="D18" s="134">
        <v>96</v>
      </c>
      <c r="E18" s="134">
        <v>36</v>
      </c>
      <c r="F18" s="134">
        <v>28</v>
      </c>
      <c r="G18" s="134">
        <v>0</v>
      </c>
      <c r="H18" s="134">
        <v>70</v>
      </c>
      <c r="I18" s="134">
        <v>0</v>
      </c>
      <c r="J18" s="134">
        <v>17</v>
      </c>
      <c r="K18" s="134">
        <v>83</v>
      </c>
      <c r="L18" s="134">
        <v>70</v>
      </c>
      <c r="M18" s="134">
        <v>4</v>
      </c>
      <c r="N18" s="134">
        <v>6</v>
      </c>
    </row>
    <row r="19" spans="1:14" s="84" customFormat="1" x14ac:dyDescent="0.2">
      <c r="A19" s="61" t="s">
        <v>38</v>
      </c>
      <c r="B19" s="132">
        <v>1</v>
      </c>
      <c r="C19" s="134">
        <v>1</v>
      </c>
      <c r="D19" s="134">
        <v>0</v>
      </c>
      <c r="E19" s="134">
        <v>0</v>
      </c>
      <c r="F19" s="134">
        <v>0</v>
      </c>
      <c r="G19" s="134">
        <v>0</v>
      </c>
      <c r="H19" s="134">
        <v>0</v>
      </c>
      <c r="I19" s="134">
        <v>0</v>
      </c>
      <c r="J19" s="134">
        <v>0</v>
      </c>
      <c r="K19" s="134">
        <v>0</v>
      </c>
      <c r="L19" s="134">
        <v>0</v>
      </c>
      <c r="M19" s="134">
        <v>0</v>
      </c>
      <c r="N19" s="134">
        <v>0</v>
      </c>
    </row>
    <row r="20" spans="1:14" s="84" customFormat="1" x14ac:dyDescent="0.2">
      <c r="A20" s="128" t="s">
        <v>39</v>
      </c>
      <c r="B20" s="135">
        <v>107</v>
      </c>
      <c r="C20" s="136">
        <v>45</v>
      </c>
      <c r="D20" s="136">
        <v>16</v>
      </c>
      <c r="E20" s="136">
        <v>1</v>
      </c>
      <c r="F20" s="136">
        <v>6</v>
      </c>
      <c r="G20" s="136">
        <v>0</v>
      </c>
      <c r="H20" s="136">
        <v>10</v>
      </c>
      <c r="I20" s="136">
        <v>1</v>
      </c>
      <c r="J20" s="136">
        <v>1</v>
      </c>
      <c r="K20" s="136">
        <v>17</v>
      </c>
      <c r="L20" s="136">
        <v>10</v>
      </c>
      <c r="M20" s="136">
        <v>0</v>
      </c>
      <c r="N20" s="136">
        <v>0</v>
      </c>
    </row>
    <row r="21" spans="1:14" x14ac:dyDescent="0.2">
      <c r="A21" s="121" t="s">
        <v>285</v>
      </c>
      <c r="B21" s="21"/>
      <c r="C21" s="23"/>
      <c r="D21" s="23"/>
      <c r="E21" s="23"/>
      <c r="F21" s="23"/>
      <c r="G21" s="23"/>
      <c r="H21" s="23"/>
      <c r="I21" s="23"/>
      <c r="J21" s="23"/>
      <c r="K21" s="23"/>
      <c r="L21" s="23"/>
      <c r="M21" s="23"/>
      <c r="N21" s="23"/>
    </row>
    <row r="22" spans="1:14" x14ac:dyDescent="0.2">
      <c r="A22" s="90"/>
      <c r="B22" s="21"/>
      <c r="C22" s="23"/>
      <c r="D22" s="23"/>
      <c r="E22" s="23"/>
      <c r="F22" s="23"/>
      <c r="G22" s="23"/>
      <c r="H22" s="23"/>
      <c r="I22" s="23"/>
      <c r="J22" s="23"/>
      <c r="K22" s="23"/>
      <c r="L22" s="23"/>
      <c r="M22" s="23"/>
      <c r="N22" s="23"/>
    </row>
    <row r="23" spans="1:14" s="21" customFormat="1" x14ac:dyDescent="0.2">
      <c r="A23" s="59" t="s">
        <v>252</v>
      </c>
      <c r="B23" s="8"/>
      <c r="C23" s="16"/>
      <c r="D23" s="16"/>
      <c r="E23" s="16"/>
      <c r="F23" s="16"/>
      <c r="G23" s="16"/>
      <c r="H23" s="16"/>
      <c r="I23" s="16"/>
      <c r="J23" s="16"/>
      <c r="K23" s="16"/>
      <c r="L23" s="16"/>
      <c r="M23" s="16"/>
      <c r="N23" s="16"/>
    </row>
    <row r="24" spans="1:14" x14ac:dyDescent="0.2">
      <c r="A24" s="45" t="s">
        <v>263</v>
      </c>
    </row>
    <row r="25" spans="1:14" x14ac:dyDescent="0.2">
      <c r="A25" s="47" t="s">
        <v>265</v>
      </c>
    </row>
    <row r="26" spans="1:14" x14ac:dyDescent="0.2">
      <c r="A26" s="45"/>
    </row>
  </sheetData>
  <phoneticPr fontId="6" type="noConversion"/>
  <hyperlinks>
    <hyperlink ref="A3" location="Index!A1" display="Index"/>
  </hyperlinks>
  <pageMargins left="0.75" right="0.75" top="1" bottom="1" header="0.5" footer="0.5"/>
  <pageSetup paperSize="9" scale="6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zoomScaleNormal="100" workbookViewId="0">
      <pane xSplit="1" ySplit="4" topLeftCell="B5" activePane="bottomRight" state="frozen"/>
      <selection pane="topRight" activeCell="B1" sqref="B1"/>
      <selection pane="bottomLeft" activeCell="A5" sqref="A5"/>
      <selection pane="bottomRight" activeCell="B5" sqref="B5"/>
    </sheetView>
  </sheetViews>
  <sheetFormatPr defaultRowHeight="12.75" x14ac:dyDescent="0.2"/>
  <cols>
    <col min="1" max="1" width="36.28515625" style="70" customWidth="1"/>
    <col min="2" max="2" width="11.7109375" style="70" customWidth="1"/>
    <col min="3" max="3" width="11.42578125" style="70" customWidth="1"/>
    <col min="4" max="4" width="12.85546875" style="70" customWidth="1"/>
    <col min="5" max="5" width="12" style="70" customWidth="1"/>
    <col min="6" max="6" width="11.140625" style="70" customWidth="1"/>
    <col min="7" max="7" width="12.85546875" style="70" customWidth="1"/>
    <col min="8" max="8" width="9.140625" style="70"/>
    <col min="9" max="9" width="12" style="70" customWidth="1"/>
    <col min="10" max="11" width="9.140625" style="70"/>
    <col min="12" max="12" width="16.140625" style="70" customWidth="1"/>
    <col min="13" max="13" width="9.140625" style="70"/>
    <col min="14" max="14" width="12.85546875" style="70" customWidth="1"/>
    <col min="15" max="16384" width="9.140625" style="70"/>
  </cols>
  <sheetData>
    <row r="1" spans="1:14" x14ac:dyDescent="0.2">
      <c r="A1" s="92" t="s">
        <v>75</v>
      </c>
      <c r="B1" s="93"/>
    </row>
    <row r="2" spans="1:14" x14ac:dyDescent="0.2">
      <c r="A2" s="94" t="s">
        <v>341</v>
      </c>
      <c r="B2" s="95"/>
    </row>
    <row r="3" spans="1:14" x14ac:dyDescent="0.2">
      <c r="A3" s="96" t="s">
        <v>23</v>
      </c>
      <c r="B3" s="95"/>
    </row>
    <row r="4" spans="1:14" ht="76.5" x14ac:dyDescent="0.2">
      <c r="A4" s="151"/>
      <c r="B4" s="97" t="s">
        <v>306</v>
      </c>
      <c r="C4" s="98" t="s">
        <v>24</v>
      </c>
      <c r="D4" s="98" t="s">
        <v>25</v>
      </c>
      <c r="E4" s="98" t="s">
        <v>26</v>
      </c>
      <c r="F4" s="98" t="s">
        <v>27</v>
      </c>
      <c r="G4" s="98" t="s">
        <v>28</v>
      </c>
      <c r="H4" s="98" t="s">
        <v>30</v>
      </c>
      <c r="I4" s="98" t="s">
        <v>309</v>
      </c>
      <c r="J4" s="98" t="s">
        <v>31</v>
      </c>
      <c r="K4" s="98" t="s">
        <v>32</v>
      </c>
      <c r="L4" s="98" t="s">
        <v>33</v>
      </c>
      <c r="M4" s="98" t="s">
        <v>249</v>
      </c>
      <c r="N4" s="98" t="s">
        <v>35</v>
      </c>
    </row>
    <row r="5" spans="1:14" ht="27" x14ac:dyDescent="0.2">
      <c r="A5" s="147" t="s">
        <v>311</v>
      </c>
      <c r="B5" s="99">
        <f>B7+B6</f>
        <v>3479</v>
      </c>
      <c r="C5" s="99">
        <f t="shared" ref="C5:N5" si="0">C7+C6</f>
        <v>1017</v>
      </c>
      <c r="D5" s="99">
        <f t="shared" si="0"/>
        <v>420</v>
      </c>
      <c r="E5" s="99">
        <f t="shared" si="0"/>
        <v>77</v>
      </c>
      <c r="F5" s="99">
        <f t="shared" si="0"/>
        <v>117</v>
      </c>
      <c r="G5" s="196">
        <v>0</v>
      </c>
      <c r="H5" s="99">
        <f t="shared" si="0"/>
        <v>256</v>
      </c>
      <c r="I5" s="99">
        <f t="shared" si="0"/>
        <v>66</v>
      </c>
      <c r="J5" s="99">
        <f t="shared" si="0"/>
        <v>36</v>
      </c>
      <c r="K5" s="99">
        <f t="shared" si="0"/>
        <v>364</v>
      </c>
      <c r="L5" s="99">
        <f t="shared" si="0"/>
        <v>330</v>
      </c>
      <c r="M5" s="99">
        <f t="shared" si="0"/>
        <v>756</v>
      </c>
      <c r="N5" s="99">
        <f t="shared" si="0"/>
        <v>40</v>
      </c>
    </row>
    <row r="6" spans="1:14" x14ac:dyDescent="0.2">
      <c r="A6" s="148" t="s">
        <v>41</v>
      </c>
      <c r="B6" s="105">
        <v>823</v>
      </c>
      <c r="C6" s="106">
        <v>255</v>
      </c>
      <c r="D6" s="106">
        <v>85</v>
      </c>
      <c r="E6" s="106">
        <v>25</v>
      </c>
      <c r="F6" s="106">
        <v>30</v>
      </c>
      <c r="G6" s="107">
        <v>0</v>
      </c>
      <c r="H6" s="106">
        <v>79</v>
      </c>
      <c r="I6" s="106">
        <v>19</v>
      </c>
      <c r="J6" s="106">
        <v>9</v>
      </c>
      <c r="K6" s="106">
        <v>114</v>
      </c>
      <c r="L6" s="106">
        <v>86</v>
      </c>
      <c r="M6" s="106">
        <v>108</v>
      </c>
      <c r="N6" s="106">
        <v>13</v>
      </c>
    </row>
    <row r="7" spans="1:14" x14ac:dyDescent="0.2">
      <c r="A7" s="148" t="s">
        <v>254</v>
      </c>
      <c r="B7" s="105">
        <v>2656</v>
      </c>
      <c r="C7" s="106">
        <v>762</v>
      </c>
      <c r="D7" s="106">
        <v>335</v>
      </c>
      <c r="E7" s="106">
        <v>52</v>
      </c>
      <c r="F7" s="106">
        <v>87</v>
      </c>
      <c r="G7" s="107">
        <v>0</v>
      </c>
      <c r="H7" s="106">
        <v>177</v>
      </c>
      <c r="I7" s="106">
        <v>47</v>
      </c>
      <c r="J7" s="106">
        <v>27</v>
      </c>
      <c r="K7" s="106">
        <v>250</v>
      </c>
      <c r="L7" s="106">
        <v>244</v>
      </c>
      <c r="M7" s="106">
        <v>648</v>
      </c>
      <c r="N7" s="106">
        <v>27</v>
      </c>
    </row>
    <row r="8" spans="1:14" ht="25.5" x14ac:dyDescent="0.2">
      <c r="A8" s="147" t="s">
        <v>268</v>
      </c>
      <c r="B8" s="99">
        <v>3352</v>
      </c>
      <c r="C8" s="99">
        <v>1076</v>
      </c>
      <c r="D8" s="99">
        <v>513</v>
      </c>
      <c r="E8" s="99">
        <v>98</v>
      </c>
      <c r="F8" s="99">
        <v>175</v>
      </c>
      <c r="G8" s="196">
        <v>0</v>
      </c>
      <c r="H8" s="99">
        <v>256</v>
      </c>
      <c r="I8" s="99">
        <v>45</v>
      </c>
      <c r="J8" s="99">
        <v>46</v>
      </c>
      <c r="K8" s="99">
        <v>356</v>
      </c>
      <c r="L8" s="99">
        <v>386</v>
      </c>
      <c r="M8" s="99">
        <v>366</v>
      </c>
      <c r="N8" s="99">
        <v>35</v>
      </c>
    </row>
    <row r="9" spans="1:14" x14ac:dyDescent="0.2">
      <c r="A9" s="148" t="s">
        <v>41</v>
      </c>
      <c r="B9" s="105">
        <v>808</v>
      </c>
      <c r="C9" s="106">
        <v>278</v>
      </c>
      <c r="D9" s="106">
        <v>99</v>
      </c>
      <c r="E9" s="106">
        <v>29</v>
      </c>
      <c r="F9" s="106">
        <v>38</v>
      </c>
      <c r="G9" s="107">
        <v>0</v>
      </c>
      <c r="H9" s="106">
        <v>63</v>
      </c>
      <c r="I9" s="106">
        <v>16</v>
      </c>
      <c r="J9" s="106">
        <v>12</v>
      </c>
      <c r="K9" s="106">
        <v>88</v>
      </c>
      <c r="L9" s="106">
        <v>82</v>
      </c>
      <c r="M9" s="106">
        <v>95</v>
      </c>
      <c r="N9" s="106">
        <v>8</v>
      </c>
    </row>
    <row r="10" spans="1:14" x14ac:dyDescent="0.2">
      <c r="A10" s="148" t="s">
        <v>254</v>
      </c>
      <c r="B10" s="105">
        <v>2544</v>
      </c>
      <c r="C10" s="106">
        <v>798</v>
      </c>
      <c r="D10" s="106">
        <v>414</v>
      </c>
      <c r="E10" s="106">
        <v>69</v>
      </c>
      <c r="F10" s="106">
        <v>137</v>
      </c>
      <c r="G10" s="107">
        <v>0</v>
      </c>
      <c r="H10" s="106">
        <v>193</v>
      </c>
      <c r="I10" s="106">
        <v>29</v>
      </c>
      <c r="J10" s="106">
        <v>34</v>
      </c>
      <c r="K10" s="106">
        <v>268</v>
      </c>
      <c r="L10" s="106">
        <v>304</v>
      </c>
      <c r="M10" s="106">
        <v>271</v>
      </c>
      <c r="N10" s="106">
        <v>27</v>
      </c>
    </row>
    <row r="11" spans="1:14" ht="25.5" x14ac:dyDescent="0.2">
      <c r="A11" s="147" t="s">
        <v>269</v>
      </c>
      <c r="B11" s="99">
        <v>3717</v>
      </c>
      <c r="C11" s="99">
        <v>1438</v>
      </c>
      <c r="D11" s="99">
        <v>668</v>
      </c>
      <c r="E11" s="99">
        <v>106</v>
      </c>
      <c r="F11" s="99">
        <v>170</v>
      </c>
      <c r="G11" s="196">
        <v>0</v>
      </c>
      <c r="H11" s="99">
        <v>270</v>
      </c>
      <c r="I11" s="99">
        <v>20</v>
      </c>
      <c r="J11" s="99">
        <v>43</v>
      </c>
      <c r="K11" s="99">
        <v>418</v>
      </c>
      <c r="L11" s="99">
        <v>525</v>
      </c>
      <c r="M11" s="99">
        <v>23</v>
      </c>
      <c r="N11" s="99">
        <v>36</v>
      </c>
    </row>
    <row r="12" spans="1:14" x14ac:dyDescent="0.2">
      <c r="A12" s="148" t="s">
        <v>41</v>
      </c>
      <c r="B12" s="105">
        <v>797</v>
      </c>
      <c r="C12" s="106">
        <v>300</v>
      </c>
      <c r="D12" s="106">
        <v>119</v>
      </c>
      <c r="E12" s="106">
        <v>31</v>
      </c>
      <c r="F12" s="106">
        <v>29</v>
      </c>
      <c r="G12" s="107">
        <v>0</v>
      </c>
      <c r="H12" s="106">
        <v>80</v>
      </c>
      <c r="I12" s="106">
        <v>6</v>
      </c>
      <c r="J12" s="106">
        <v>13</v>
      </c>
      <c r="K12" s="106">
        <v>102</v>
      </c>
      <c r="L12" s="106">
        <v>101</v>
      </c>
      <c r="M12" s="106">
        <v>5</v>
      </c>
      <c r="N12" s="106">
        <v>11</v>
      </c>
    </row>
    <row r="13" spans="1:14" x14ac:dyDescent="0.2">
      <c r="A13" s="148" t="s">
        <v>254</v>
      </c>
      <c r="B13" s="105">
        <v>2920</v>
      </c>
      <c r="C13" s="106">
        <v>1138</v>
      </c>
      <c r="D13" s="106">
        <v>549</v>
      </c>
      <c r="E13" s="106">
        <v>75</v>
      </c>
      <c r="F13" s="106">
        <v>141</v>
      </c>
      <c r="G13" s="107">
        <v>0</v>
      </c>
      <c r="H13" s="106">
        <v>190</v>
      </c>
      <c r="I13" s="106">
        <v>14</v>
      </c>
      <c r="J13" s="106">
        <v>30</v>
      </c>
      <c r="K13" s="106">
        <v>316</v>
      </c>
      <c r="L13" s="106">
        <v>424</v>
      </c>
      <c r="M13" s="106">
        <v>18</v>
      </c>
      <c r="N13" s="106">
        <v>25</v>
      </c>
    </row>
    <row r="14" spans="1:14" ht="25.5" x14ac:dyDescent="0.2">
      <c r="A14" s="147" t="s">
        <v>270</v>
      </c>
      <c r="B14" s="150">
        <v>3318</v>
      </c>
      <c r="C14" s="126">
        <v>1186</v>
      </c>
      <c r="D14" s="126">
        <v>543</v>
      </c>
      <c r="E14" s="126">
        <v>85</v>
      </c>
      <c r="F14" s="126">
        <v>180</v>
      </c>
      <c r="G14" s="126">
        <v>0</v>
      </c>
      <c r="H14" s="126">
        <v>234</v>
      </c>
      <c r="I14" s="126">
        <v>13</v>
      </c>
      <c r="J14" s="126">
        <v>45</v>
      </c>
      <c r="K14" s="126">
        <v>421</v>
      </c>
      <c r="L14" s="126">
        <v>416</v>
      </c>
      <c r="M14" s="126">
        <v>151</v>
      </c>
      <c r="N14" s="126">
        <v>44</v>
      </c>
    </row>
    <row r="15" spans="1:14" x14ac:dyDescent="0.2">
      <c r="A15" s="148" t="s">
        <v>41</v>
      </c>
      <c r="B15" s="105">
        <v>788</v>
      </c>
      <c r="C15" s="125">
        <v>316</v>
      </c>
      <c r="D15" s="125">
        <v>112</v>
      </c>
      <c r="E15" s="125">
        <v>37</v>
      </c>
      <c r="F15" s="125">
        <v>34</v>
      </c>
      <c r="G15" s="125"/>
      <c r="H15" s="125">
        <v>80</v>
      </c>
      <c r="I15" s="125">
        <v>1</v>
      </c>
      <c r="J15" s="125">
        <v>18</v>
      </c>
      <c r="K15" s="125">
        <v>100</v>
      </c>
      <c r="L15" s="125">
        <v>80</v>
      </c>
      <c r="M15" s="125">
        <v>4</v>
      </c>
      <c r="N15" s="125">
        <v>6</v>
      </c>
    </row>
    <row r="16" spans="1:14" x14ac:dyDescent="0.2">
      <c r="A16" s="149" t="s">
        <v>254</v>
      </c>
      <c r="B16" s="146">
        <v>2530</v>
      </c>
      <c r="C16" s="127">
        <f>568+302</f>
        <v>870</v>
      </c>
      <c r="D16" s="127">
        <f>222+209</f>
        <v>431</v>
      </c>
      <c r="E16" s="127">
        <f>39+9</f>
        <v>48</v>
      </c>
      <c r="F16" s="127">
        <f>91+55</f>
        <v>146</v>
      </c>
      <c r="G16" s="127"/>
      <c r="H16" s="127">
        <f>98+56</f>
        <v>154</v>
      </c>
      <c r="I16" s="127">
        <v>12</v>
      </c>
      <c r="J16" s="127">
        <v>27</v>
      </c>
      <c r="K16" s="127">
        <f>185+136</f>
        <v>321</v>
      </c>
      <c r="L16" s="127">
        <f>200+136</f>
        <v>336</v>
      </c>
      <c r="M16" s="127">
        <v>147</v>
      </c>
      <c r="N16" s="127">
        <v>38</v>
      </c>
    </row>
    <row r="17" spans="1:14" x14ac:dyDescent="0.2">
      <c r="A17" s="90" t="s">
        <v>283</v>
      </c>
      <c r="B17" s="100"/>
      <c r="C17" s="100"/>
      <c r="D17" s="100"/>
      <c r="E17" s="100"/>
      <c r="F17" s="100"/>
      <c r="G17" s="100"/>
      <c r="H17" s="100"/>
      <c r="I17" s="100"/>
      <c r="J17" s="100"/>
      <c r="K17" s="100"/>
      <c r="L17" s="100"/>
      <c r="M17" s="100"/>
      <c r="N17" s="100"/>
    </row>
    <row r="18" spans="1:14" x14ac:dyDescent="0.2">
      <c r="A18" s="101" t="s">
        <v>252</v>
      </c>
      <c r="B18" s="102"/>
      <c r="C18" s="100"/>
      <c r="D18" s="100"/>
      <c r="E18" s="100"/>
      <c r="F18" s="100"/>
      <c r="G18" s="100"/>
      <c r="H18" s="100"/>
      <c r="I18" s="100"/>
      <c r="J18" s="100"/>
      <c r="K18" s="100"/>
      <c r="L18" s="100"/>
      <c r="M18" s="100"/>
      <c r="N18" s="100"/>
    </row>
    <row r="19" spans="1:14" x14ac:dyDescent="0.2">
      <c r="A19" s="50" t="s">
        <v>307</v>
      </c>
      <c r="B19" s="102"/>
      <c r="C19" s="100"/>
      <c r="D19" s="100"/>
      <c r="E19" s="100"/>
      <c r="F19" s="100"/>
      <c r="G19" s="100"/>
      <c r="H19" s="100"/>
      <c r="I19" s="100"/>
      <c r="J19" s="100"/>
      <c r="K19" s="100"/>
      <c r="L19" s="100"/>
      <c r="M19" s="100"/>
      <c r="N19" s="100"/>
    </row>
    <row r="20" spans="1:14" x14ac:dyDescent="0.2">
      <c r="A20" s="103" t="s">
        <v>263</v>
      </c>
      <c r="B20" s="102"/>
      <c r="C20" s="100"/>
      <c r="D20" s="100"/>
      <c r="E20" s="100"/>
      <c r="F20" s="100"/>
      <c r="G20" s="100"/>
      <c r="H20" s="100"/>
      <c r="I20" s="100"/>
      <c r="J20" s="100"/>
      <c r="K20" s="100"/>
      <c r="L20" s="100"/>
      <c r="M20" s="100"/>
      <c r="N20" s="100"/>
    </row>
    <row r="21" spans="1:14" x14ac:dyDescent="0.2">
      <c r="A21" s="104" t="s">
        <v>265</v>
      </c>
    </row>
  </sheetData>
  <hyperlinks>
    <hyperlink ref="A3" location="Index!A1" display="Index"/>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Index</vt:lpstr>
      <vt:lpstr>SEND.1</vt:lpstr>
      <vt:lpstr>SEND.2</vt:lpstr>
      <vt:lpstr>SEND.3</vt:lpstr>
      <vt:lpstr>SEND.4</vt:lpstr>
      <vt:lpstr>SEND.5</vt:lpstr>
      <vt:lpstr>SEND.6</vt:lpstr>
      <vt:lpstr>SEND.7</vt:lpstr>
      <vt:lpstr>SEND.8</vt:lpstr>
      <vt:lpstr>SEND.9</vt:lpstr>
      <vt:lpstr>SEND.10</vt:lpstr>
      <vt:lpstr>SEND.11</vt:lpstr>
      <vt:lpstr>SEND.5!Print_Area</vt:lpstr>
    </vt:vector>
  </TitlesOfParts>
  <Company>Ministry of Justice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 Williamson</dc:creator>
  <cp:lastModifiedBy>Crusco, Miranda</cp:lastModifiedBy>
  <cp:lastPrinted>2013-11-15T13:28:28Z</cp:lastPrinted>
  <dcterms:created xsi:type="dcterms:W3CDTF">2013-09-05T12:20:59Z</dcterms:created>
  <dcterms:modified xsi:type="dcterms:W3CDTF">2015-12-07T16:14:39Z</dcterms:modified>
</cp:coreProperties>
</file>