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IMD\Statistics Branch\Tribunals\Publications\201516\Q2\Final\"/>
    </mc:Choice>
  </mc:AlternateContent>
  <bookViews>
    <workbookView xWindow="0" yWindow="0" windowWidth="20490" windowHeight="7755"/>
  </bookViews>
  <sheets>
    <sheet name="Index" sheetId="1" r:id="rId1"/>
    <sheet name="SEND.1" sheetId="15" r:id="rId2"/>
    <sheet name="SEND.2" sheetId="2" r:id="rId3"/>
    <sheet name="SEND.3" sheetId="3" r:id="rId4"/>
    <sheet name="SEND.4" sheetId="7" r:id="rId5"/>
    <sheet name="SEND.5" sheetId="17" r:id="rId6"/>
    <sheet name="SEND.6" sheetId="5" r:id="rId7"/>
    <sheet name="SEND.7" sheetId="4" r:id="rId8"/>
    <sheet name="SEND.8" sheetId="19" r:id="rId9"/>
    <sheet name="SEND.9" sheetId="18" r:id="rId10"/>
    <sheet name="SEND.10" sheetId="9" r:id="rId11"/>
    <sheet name="SEND.11" sheetId="1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5">SEND.5!$A$1:$A$170</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N5" i="19" l="1"/>
  <c r="M5" i="19"/>
  <c r="L5" i="19"/>
  <c r="K5" i="19"/>
  <c r="J5" i="19"/>
  <c r="I5" i="19"/>
  <c r="H5" i="19"/>
  <c r="F5" i="19"/>
  <c r="E5" i="19"/>
  <c r="D5" i="19"/>
  <c r="C5" i="19"/>
  <c r="B5" i="19"/>
  <c r="M7" i="3"/>
  <c r="M6" i="3"/>
  <c r="L16" i="19" l="1"/>
  <c r="K16" i="19"/>
  <c r="H16" i="19"/>
  <c r="F16" i="19"/>
  <c r="E16" i="19"/>
  <c r="D16" i="19"/>
  <c r="C16" i="19"/>
  <c r="T10" i="5"/>
  <c r="R10" i="5"/>
  <c r="Q10" i="5"/>
  <c r="P10" i="5"/>
  <c r="O10" i="5"/>
  <c r="L10" i="5"/>
  <c r="H10" i="5"/>
  <c r="F10" i="5"/>
  <c r="B9" i="7"/>
  <c r="L9" i="2"/>
  <c r="K9" i="2"/>
  <c r="C9" i="2"/>
</calcChain>
</file>

<file path=xl/sharedStrings.xml><?xml version="1.0" encoding="utf-8"?>
<sst xmlns="http://schemas.openxmlformats.org/spreadsheetml/2006/main" count="694" uniqueCount="345">
  <si>
    <t>Special Educational Needs</t>
  </si>
  <si>
    <t>Disability Discrimination Claims</t>
  </si>
  <si>
    <t>Local Authority</t>
  </si>
  <si>
    <t>SEND.1</t>
  </si>
  <si>
    <t>SEND.2</t>
  </si>
  <si>
    <t>SEND.3</t>
  </si>
  <si>
    <t>SEND.4</t>
  </si>
  <si>
    <t>SEND.5</t>
  </si>
  <si>
    <t>SEND.6</t>
  </si>
  <si>
    <t>SEND.7</t>
  </si>
  <si>
    <t>SEND.8</t>
  </si>
  <si>
    <t>SEND.9</t>
  </si>
  <si>
    <t>SEND.10</t>
  </si>
  <si>
    <t>SEND.11</t>
  </si>
  <si>
    <t>1 September 2011 to 31 August 2012</t>
  </si>
  <si>
    <t>-</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</si>
  <si>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</si>
  <si>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</si>
  <si>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</si>
  <si>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</si>
  <si>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</si>
  <si>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</si>
  <si>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Table SEND.1</t>
  </si>
  <si>
    <t>Index</t>
  </si>
  <si>
    <t>Autistic Spectrum Disorder (ASD)</t>
  </si>
  <si>
    <t>Behaviour, Emotional and Social Difficulty (BESD)</t>
  </si>
  <si>
    <t>Hearing Impairment (HI)</t>
  </si>
  <si>
    <t>Moderate Learning Difficulty (MLD)</t>
  </si>
  <si>
    <t>Multi Sensory Impairment (MSI)</t>
  </si>
  <si>
    <t>Other (OTH)</t>
  </si>
  <si>
    <t>Physical Disability (PD)</t>
  </si>
  <si>
    <t>Severe Learning Difficulty (SLD)</t>
  </si>
  <si>
    <t>Specific Learning Difficulty (SpLD)</t>
  </si>
  <si>
    <t>Speech, Language and Communication Needs (SLCN)</t>
  </si>
  <si>
    <t>Unknown</t>
  </si>
  <si>
    <t>Visual Impairment (VI)</t>
  </si>
  <si>
    <t>1 September 2012 to 31 August 2013</t>
  </si>
  <si>
    <t>Decision in favour of appellant</t>
  </si>
  <si>
    <t>Decision Revised against appellant</t>
  </si>
  <si>
    <t>Decision Upheld</t>
  </si>
  <si>
    <t>Total</t>
  </si>
  <si>
    <t>Decided</t>
  </si>
  <si>
    <t>Appeals not involving contents of statements</t>
  </si>
  <si>
    <t>Refusal to assess</t>
  </si>
  <si>
    <t>Refusal to statement</t>
  </si>
  <si>
    <t>Refusal to re-assess</t>
  </si>
  <si>
    <t>Refusal to amend statement following a review</t>
  </si>
  <si>
    <t>Cease to maintain</t>
  </si>
  <si>
    <t>Contents of statement</t>
  </si>
  <si>
    <t>Parts 2 and/or 3, not 4</t>
  </si>
  <si>
    <t>Parts 2, 3 and 4</t>
  </si>
  <si>
    <t>Part 4 only</t>
  </si>
  <si>
    <t>Refusal to change school named</t>
  </si>
  <si>
    <t>Failure to name a school</t>
  </si>
  <si>
    <t>Asian - Any other</t>
  </si>
  <si>
    <t>Asian - Bangladeshi</t>
  </si>
  <si>
    <t>Black African</t>
  </si>
  <si>
    <t>Black Caribbean</t>
  </si>
  <si>
    <t>Black - Other</t>
  </si>
  <si>
    <t>Chinese</t>
  </si>
  <si>
    <t>Indian</t>
  </si>
  <si>
    <t>Pakistani</t>
  </si>
  <si>
    <t>White</t>
  </si>
  <si>
    <t>Other</t>
  </si>
  <si>
    <t>Not completed</t>
  </si>
  <si>
    <t>Table SEND.2</t>
  </si>
  <si>
    <t>Table SEND.3</t>
  </si>
  <si>
    <t>Table SEND.4</t>
  </si>
  <si>
    <t>Table SEND.6</t>
  </si>
  <si>
    <t>Table SEND.7</t>
  </si>
  <si>
    <t>Child's admission to a school</t>
  </si>
  <si>
    <t>Child's permanent exclusion from school</t>
  </si>
  <si>
    <t>Child's temporary exclusion from school</t>
  </si>
  <si>
    <t>Other issues to do with education and associated services</t>
  </si>
  <si>
    <t>Claims registered uncategorised</t>
  </si>
  <si>
    <t>Table SEND.8</t>
  </si>
  <si>
    <t>Table SEND.9</t>
  </si>
  <si>
    <t>Another issue with child's education</t>
  </si>
  <si>
    <t>Disability Discrimination Claims Uncategorised</t>
  </si>
  <si>
    <t>Table SEND.10</t>
  </si>
  <si>
    <t>Table SEND.11</t>
  </si>
  <si>
    <t>Per 10,000 of school population</t>
  </si>
  <si>
    <t>Barnet</t>
  </si>
  <si>
    <t>Barnsley</t>
  </si>
  <si>
    <t>Bexley</t>
  </si>
  <si>
    <t>Birmingham</t>
  </si>
  <si>
    <t>Blackpool</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</si>
  <si>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</si>
  <si>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</si>
  <si>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</si>
  <si>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</si>
  <si>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</si>
  <si>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</si>
  <si>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</si>
  <si>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</si>
  <si>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</si>
  <si>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</si>
  <si>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</si>
  <si>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</si>
  <si>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</si>
  <si>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</si>
  <si>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Cornwall</t>
  </si>
  <si>
    <t>Coventry</t>
  </si>
  <si>
    <t>Croydon</t>
  </si>
  <si>
    <t>Cumbria</t>
  </si>
  <si>
    <t>Darlington</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</si>
  <si>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</si>
  <si>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</si>
  <si>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</si>
  <si>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</si>
  <si>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</si>
  <si>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</si>
  <si>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</si>
  <si>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</si>
  <si>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</si>
  <si>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</si>
  <si>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</si>
  <si>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</si>
  <si>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</si>
  <si>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</si>
  <si>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</si>
  <si>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</si>
  <si>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Hampshire</t>
  </si>
  <si>
    <t>Haringey</t>
  </si>
  <si>
    <t>Harrow</t>
  </si>
  <si>
    <t>Hartlepool</t>
  </si>
  <si>
    <t>Havering</t>
  </si>
  <si>
    <t>Herefordshire</t>
  </si>
  <si>
    <t>Hertfordshire</t>
  </si>
  <si>
    <t>Hillingdon</t>
  </si>
  <si>
    <t>Hounslow</t>
  </si>
  <si>
    <t>Isle of Wight</t>
  </si>
  <si>
    <t>Isles of Scilly</t>
  </si>
  <si>
    <t>Islington</t>
  </si>
  <si>
    <t>Kent</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</si>
  <si>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</si>
  <si>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</si>
  <si>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</si>
  <si>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</si>
  <si>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</si>
  <si>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</si>
  <si>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</si>
  <si>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</si>
  <si>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</si>
  <si>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</si>
  <si>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</si>
  <si>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</si>
  <si>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</si>
  <si>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</si>
  <si>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</si>
  <si>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</si>
  <si>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</si>
  <si>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</si>
  <si>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</si>
  <si>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</si>
  <si>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</si>
  <si>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</si>
  <si>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</si>
  <si>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</si>
  <si>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</si>
  <si>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</si>
  <si>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</si>
  <si>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</si>
  <si>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</si>
  <si>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</si>
  <si>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</si>
  <si>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</si>
  <si>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</si>
  <si>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</si>
  <si>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</si>
  <si>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</si>
  <si>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</si>
  <si>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</si>
  <si>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</si>
  <si>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</si>
  <si>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</si>
  <si>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</si>
  <si>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</si>
  <si>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</si>
  <si>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</si>
  <si>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</si>
  <si>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</si>
  <si>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</si>
  <si>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</si>
  <si>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</si>
  <si>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</si>
  <si>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Southwark</t>
  </si>
  <si>
    <t>Staffordshire</t>
  </si>
  <si>
    <t>Stockport</t>
  </si>
  <si>
    <t>Stockton-on-Tees</t>
  </si>
  <si>
    <t>Stoke-on-Trent</t>
  </si>
  <si>
    <t>Suffolk</t>
  </si>
  <si>
    <t>Sunderland</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</si>
  <si>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</si>
  <si>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</si>
  <si>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</si>
  <si>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</si>
  <si>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</si>
  <si>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</si>
  <si>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</si>
  <si>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</si>
  <si>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</si>
  <si>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</si>
  <si>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</si>
  <si>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</si>
  <si>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</si>
  <si>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</si>
  <si>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</si>
  <si>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</si>
  <si>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</si>
  <si>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</si>
  <si>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</si>
  <si>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Wirral</t>
  </si>
  <si>
    <t>Wokingham</t>
  </si>
  <si>
    <t>Wolverhampton</t>
  </si>
  <si>
    <t>Worcestershire</t>
  </si>
  <si>
    <t>Upheld</t>
  </si>
  <si>
    <t>Dismissed</t>
  </si>
  <si>
    <t>Registered appeals</t>
  </si>
  <si>
    <t>Barking and Dagenham</t>
  </si>
  <si>
    <t>Hammersmith and Fulham</t>
  </si>
  <si>
    <t>Kensington and Chelsea</t>
  </si>
  <si>
    <t>Telford and Wrekin</t>
  </si>
  <si>
    <t>Windsor and Maidenhead</t>
  </si>
  <si>
    <t>Bath and North East Somerset</t>
  </si>
  <si>
    <t>Blackburn with Darwen</t>
  </si>
  <si>
    <t>Bristol, City of</t>
  </si>
  <si>
    <t>Cheshire West and Chester</t>
  </si>
  <si>
    <t>Derby</t>
  </si>
  <si>
    <t>Kingston Upon Hull, City of</t>
  </si>
  <si>
    <t>Leicester</t>
  </si>
  <si>
    <t>Nottingham</t>
  </si>
  <si>
    <t>Southend-on-Sea</t>
  </si>
  <si>
    <t>St. Helens</t>
  </si>
  <si>
    <t>York</t>
  </si>
  <si>
    <t>Bedford</t>
  </si>
  <si>
    <t>City of London</t>
  </si>
  <si>
    <t>England Total</t>
  </si>
  <si>
    <t>NORTH EAST</t>
  </si>
  <si>
    <t>NORTH WEST</t>
  </si>
  <si>
    <t>YORKSHIRE AND THE HUMBER</t>
  </si>
  <si>
    <t>EAST MIDLANDS</t>
  </si>
  <si>
    <t>WEST MIDLANDS</t>
  </si>
  <si>
    <t>EAST OF ENGLAND</t>
  </si>
  <si>
    <t>LONDON</t>
  </si>
  <si>
    <t>INNER LONDON</t>
  </si>
  <si>
    <t>OUTER LONDON</t>
  </si>
  <si>
    <t>SOUTH EAST</t>
  </si>
  <si>
    <t>SOUTH WEST</t>
  </si>
  <si>
    <t>Unknown or Other</t>
  </si>
  <si>
    <t>* Includes some Wales appeals</t>
  </si>
  <si>
    <t>Unknown / Other</t>
  </si>
  <si>
    <t>Notes</t>
  </si>
  <si>
    <t>Outcomes decided</t>
  </si>
  <si>
    <t>Withdrawn / Conceded</t>
  </si>
  <si>
    <t>Please note withdrawn and conceded have been grouped together as these outcomes can be used interchangeably</t>
  </si>
  <si>
    <t>All outcomes (conceded, decided and withdrawn)</t>
  </si>
  <si>
    <t>Total outcomes</t>
  </si>
  <si>
    <t>1 September 2013 to 31 August 2014</t>
  </si>
  <si>
    <t>All school population at January 2014</t>
  </si>
  <si>
    <t>Table SEND.5</t>
  </si>
  <si>
    <t>1 September 2014 to 31 August 2015</t>
  </si>
  <si>
    <t>All school population at January 2015</t>
  </si>
  <si>
    <t>.. Not available</t>
  </si>
  <si>
    <t>..</t>
  </si>
  <si>
    <t>- zero</t>
  </si>
  <si>
    <t>Appeals registered</t>
  </si>
  <si>
    <r>
      <t xml:space="preserve">1 September 2011 to 31 August 2012 </t>
    </r>
    <r>
      <rPr>
        <b/>
        <i/>
        <sz val="10"/>
        <rFont val="Arial"/>
        <family val="2"/>
      </rPr>
      <t>Total</t>
    </r>
  </si>
  <si>
    <r>
      <t xml:space="preserve">1 September 2012 to 31 August 2013 </t>
    </r>
    <r>
      <rPr>
        <b/>
        <i/>
        <sz val="10"/>
        <rFont val="Arial"/>
        <family val="2"/>
      </rPr>
      <t>Total</t>
    </r>
  </si>
  <si>
    <r>
      <t xml:space="preserve">1 September 2013 to 31 August 2014 </t>
    </r>
    <r>
      <rPr>
        <b/>
        <i/>
        <sz val="10"/>
        <rFont val="Arial"/>
        <family val="2"/>
      </rPr>
      <t>Total</t>
    </r>
  </si>
  <si>
    <r>
      <t xml:space="preserve">1 September 2014 to 31 August 2015 </t>
    </r>
    <r>
      <rPr>
        <b/>
        <i/>
        <sz val="10"/>
        <rFont val="Arial"/>
        <family val="2"/>
      </rPr>
      <t>Total</t>
    </r>
  </si>
  <si>
    <r>
      <t xml:space="preserve">1 September 2014 to 31 August 2015 </t>
    </r>
    <r>
      <rPr>
        <b/>
        <i/>
        <sz val="10"/>
        <rFont val="Arial"/>
        <family val="2"/>
      </rPr>
      <t xml:space="preserve"> Total</t>
    </r>
  </si>
  <si>
    <r>
      <t>Per School Population from the Department for Education School Census</t>
    </r>
    <r>
      <rPr>
        <i/>
        <vertAlign val="superscript"/>
        <sz val="10"/>
        <rFont val="Arial"/>
        <family val="2"/>
      </rPr>
      <t>1</t>
    </r>
  </si>
  <si>
    <t>1. Totals have been rounded to the nearest 10. There may be discrepancies between the sum of constituent items and totals as shown.</t>
  </si>
  <si>
    <t>Total outcome of appeals</t>
  </si>
  <si>
    <t>Refusal to secure an EHC Assessment</t>
  </si>
  <si>
    <t>Refusal to make an EHC Plan</t>
  </si>
  <si>
    <t>Section B &amp; F</t>
  </si>
  <si>
    <t>Section B, F &amp; I</t>
  </si>
  <si>
    <t>Section F</t>
  </si>
  <si>
    <t>Section F &amp; I</t>
  </si>
  <si>
    <t>Section I</t>
  </si>
  <si>
    <t>Cease to Maintain the EHC Plan</t>
  </si>
  <si>
    <t>Source: GAPS2</t>
  </si>
  <si>
    <t>1. These appeal rights were introduced with the Children and Families Act in September 2014</t>
  </si>
  <si>
    <t>Source: GAPS2 Appeals Database, extracted data from Crystal Reports</t>
  </si>
  <si>
    <t>Refusal to amend EHC Plan following a review</t>
  </si>
  <si>
    <t>No School named in the EHC Plan</t>
  </si>
  <si>
    <r>
      <t>Appeals not involving contents of EHC Plans</t>
    </r>
    <r>
      <rPr>
        <b/>
        <vertAlign val="superscript"/>
        <sz val="10"/>
        <rFont val="Arial"/>
        <family val="2"/>
      </rPr>
      <t>1</t>
    </r>
  </si>
  <si>
    <r>
      <t>Contents of EHC Plan</t>
    </r>
    <r>
      <rPr>
        <b/>
        <vertAlign val="superscript"/>
        <sz val="10"/>
        <rFont val="Arial"/>
        <family val="2"/>
      </rPr>
      <t>1</t>
    </r>
  </si>
  <si>
    <r>
      <t>1 September 2013 to 31 August 2014</t>
    </r>
    <r>
      <rPr>
        <vertAlign val="superscript"/>
        <sz val="10"/>
        <rFont val="Arial"/>
        <family val="2"/>
      </rPr>
      <t>r</t>
    </r>
  </si>
  <si>
    <t>Rights of Appeal following changes introduced with the Children and Families Act 2014</t>
  </si>
  <si>
    <t>1. Total registered appeals includes some unknown grounds</t>
  </si>
  <si>
    <r>
      <t>Total appeals registered</t>
    </r>
    <r>
      <rPr>
        <b/>
        <vertAlign val="superscript"/>
        <sz val="10"/>
        <rFont val="Arial"/>
        <family val="2"/>
      </rPr>
      <t>1</t>
    </r>
  </si>
  <si>
    <t>Refusal to replace the EHC Plan after re-assessment</t>
  </si>
  <si>
    <t>Refusal to replace the EHC Plan after an annual review</t>
  </si>
  <si>
    <t>No School Named in the EHC Plan</t>
  </si>
  <si>
    <t>Refusal to make a statement</t>
  </si>
  <si>
    <t>Refusal to change name of school</t>
  </si>
  <si>
    <t>Refusal to amend the statement following a review</t>
  </si>
  <si>
    <t>Cease to maintain statement</t>
  </si>
  <si>
    <t>Against contents of section B &amp; F</t>
  </si>
  <si>
    <t>Against contents of section B, F &amp; I</t>
  </si>
  <si>
    <t>Against contents of section F</t>
  </si>
  <si>
    <t>Against contents of section F &amp; I</t>
  </si>
  <si>
    <t>Against contents of section I</t>
  </si>
  <si>
    <t xml:space="preserve">Total outcomes </t>
  </si>
  <si>
    <t>r) Figures have been revised as part of an annual reconciliation exercise</t>
  </si>
  <si>
    <r>
      <t>1 September 2013 to 31 August 2014</t>
    </r>
    <r>
      <rPr>
        <b/>
        <vertAlign val="superscript"/>
        <sz val="10"/>
        <rFont val="Arial"/>
        <family val="2"/>
      </rPr>
      <t>r</t>
    </r>
  </si>
  <si>
    <t>Profound and Multiple Learning Difficulty (PMLD)</t>
  </si>
  <si>
    <r>
      <t xml:space="preserve">Source: </t>
    </r>
    <r>
      <rPr>
        <sz val="9"/>
        <rFont val="Arial"/>
        <family val="2"/>
      </rPr>
      <t>https://www.gov.uk/government/statistics/schools-pupils-and-their-characteristics-january-2015 LA and Regional Tables SFR16/2015, and GAPS2</t>
    </r>
  </si>
  <si>
    <r>
      <t>1 September 2011 to 31 August 2012</t>
    </r>
    <r>
      <rPr>
        <b/>
        <vertAlign val="superscript"/>
        <sz val="10"/>
        <rFont val="Arial"/>
        <family val="2"/>
      </rPr>
      <t>r</t>
    </r>
    <r>
      <rPr>
        <b/>
        <sz val="10"/>
        <rFont val="Arial"/>
        <family val="2"/>
      </rPr>
      <t xml:space="preserve"> </t>
    </r>
    <r>
      <rPr>
        <b/>
        <i/>
        <sz val="10"/>
        <rFont val="Arial"/>
        <family val="2"/>
      </rPr>
      <t>Total</t>
    </r>
  </si>
  <si>
    <r>
      <t>1 September 2011 to 31 August 2012</t>
    </r>
    <r>
      <rPr>
        <vertAlign val="superscript"/>
        <sz val="10"/>
        <rFont val="Arial"/>
        <family val="2"/>
      </rPr>
      <t>r</t>
    </r>
  </si>
  <si>
    <t>Appeals registered per local authority are no longer suppressed (Table SEND.5).</t>
  </si>
  <si>
    <t xml:space="preserve">All figures are based on academic year, which run from 1st September to 31st August. </t>
  </si>
  <si>
    <t>Between 1994 and 2005 the SEND tribunal was part of what is now Department for Education. After 2005 the tribunal was moved out of DfE and is now part of HMCTS</t>
  </si>
  <si>
    <t xml:space="preserve">The following tables have been removed due to a lack of data for the more recent years: </t>
  </si>
  <si>
    <r>
      <t xml:space="preserve">However they are available in previous editions (most recently Tribunal Statistics Quarterly, July to September 2013 - </t>
    </r>
    <r>
      <rPr>
        <u/>
        <sz val="10"/>
        <color indexed="12"/>
        <rFont val="Arial"/>
        <family val="2"/>
      </rPr>
      <t>https://www.gov.uk/government/statistics/tribunal-statistics-quarterly-july-to-september-2013</t>
    </r>
    <r>
      <rPr>
        <sz val="10"/>
        <rFont val="Arial"/>
        <family val="2"/>
      </rPr>
      <t xml:space="preserve">): </t>
    </r>
  </si>
  <si>
    <t>Total registered appeals</t>
  </si>
  <si>
    <t>Appeals registered and outcomes in England, 2011-12 to 2014-15</t>
  </si>
  <si>
    <t>Registered appeals by type in England, 2011-12 to 2014-15</t>
  </si>
  <si>
    <t>Appeals registered by nature of educational need in England, 2011-12 to 2014-15</t>
  </si>
  <si>
    <t>Appeals broken down of child's ethnic origin, 2011-12 to 2014-15</t>
  </si>
  <si>
    <t>Appeals registered per local authority in England, 2013-14 to 2014-15</t>
  </si>
  <si>
    <t>Outcomes of appeals; decided, withdrawn, conceded, 2011-12 to 2014-15</t>
  </si>
  <si>
    <t>Decisions by Special Educational Need (SEN), 2011-12 to 2014-15</t>
  </si>
  <si>
    <t>Outcomes by Special Educational Need (SEN) category, 2011-12 to 2014-15</t>
  </si>
  <si>
    <t>Appeals registered and outcomes, 2011-12 to 2014-15</t>
  </si>
  <si>
    <t>Registered appeals by type, 2011-12 to 2014-15</t>
  </si>
  <si>
    <t>Outcomes of claims by type, 2011-12 to 2014-15</t>
  </si>
  <si>
    <t xml:space="preserve">         - Special educational Needs Legal representation for parents and LEAs at hearings (breakdown not recorded since 2009-10);  </t>
  </si>
  <si>
    <t xml:space="preserve">         - Disability discrimination claims, broken down of child's ethnic origin, (breakdown not recorded since 2009-10);  and;  </t>
  </si>
  <si>
    <t xml:space="preserve">         - Disability discrimination claims - legal representation for parents and LEAs, (breakdown not recorded since 2011-12);  </t>
  </si>
  <si>
    <r>
      <t>Data relating to appeals prior to the academic year 2011-12 have been removed from these tables however they are still available in previous editions, most recently July to September 2014 (</t>
    </r>
    <r>
      <rPr>
        <u/>
        <sz val="10"/>
        <color rgb="FF0000FF"/>
        <rFont val="Arial"/>
        <family val="2"/>
      </rPr>
      <t>https://www.gov.uk/government/statistics/tribunals-and-gender-recognition-certificate-statistics-quarterly-july-to-september-2014</t>
    </r>
    <r>
      <rPr>
        <sz val="10"/>
        <rFont val="Arial"/>
        <family val="2"/>
      </rPr>
      <t>)</t>
    </r>
  </si>
  <si>
    <t>Special Educational Needs: Appeals registered and outcomes in England, 2011-12 to 2014-15</t>
  </si>
  <si>
    <t>Special Educational Needs: Registered appeals by type in England, 2011-12 to 2014-15</t>
  </si>
  <si>
    <t>Special Educational Needs: Appeals registered by nature of educational need in England, 2011-12 to 2014-15</t>
  </si>
  <si>
    <t>Special Educational Needs: Appeals broken down of child's ethnic origin, 2011-12 to 2014-15</t>
  </si>
  <si>
    <t>Special Educational Needs: Appeals registered per local authority in England, 2013-14 to 2014-15</t>
  </si>
  <si>
    <t>Special Educational Needs: Outcomes of appeals; decided, withdrawn, conceded, 2011-12 to 2014-15</t>
  </si>
  <si>
    <t>Special Educational Needs: Decisions by Special Educational Need (SEN), 2011-12 to 2014-15</t>
  </si>
  <si>
    <t>Special Educational Needs: Outcomes by Special Educational Need (SEN) category, 2011-12 to 2014-15</t>
  </si>
  <si>
    <t>Disability Discrimination Claims: Appeals registered and outcomes*, 2011-12 to 2014-15</t>
  </si>
  <si>
    <t>Disability Discrimination Claims: Registered appeals by type, 2011-12 to 2014-15</t>
  </si>
  <si>
    <t>Disability Discrimination Claims: Outcomes of claims by type, 2011-12 to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</si>
</sst>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 #,##0_-;\-* #,##0_-;_-* &quot;-&quot;??_-;_-@_-"/>
    <numFmt numFmtId="165" formatCode="General_)"/>
    <numFmt numFmtId="166" formatCode="_-* #,##0.0_-;\-* #,##0.0_-;_-* &quot;-&quot;_-;_-@_-"/>
  </numFmts>
  <fonts count="32" x14ac:knownFonts="1">
    <font>
      <sz val="10"/>
      <name val="Arial"/>
    </font>
    <font>
      <sz val="10"/>
      <name val="Arial"/>
    </font>
    <font>
      <b/>
      <sz val="10"/>
      <name val="Arial"/>
      <family val="2"/>
    </font>
    <font>
      <sz val="10"/>
      <name val="Arial"/>
      <family val="2"/>
    </font>
    <font>
      <i/>
      <sz val="10"/>
      <name val="Arial"/>
      <family val="2"/>
    </font>
    <font>
      <u/>
      <sz val="10"/>
      <color indexed="12"/>
      <name val="Arial"/>
      <family val="2"/>
    </font>
    <font>
      <sz val="8"/>
      <name val="Arial"/>
      <family val="2"/>
    </font>
    <font>
      <b/>
      <i/>
      <sz val="10"/>
      <name val="Arial"/>
      <family val="2"/>
    </font>
    <font>
      <vertAlign val="superscript"/>
      <sz val="10"/>
      <name val="Arial"/>
      <family val="2"/>
    </font>
    <font>
      <b/>
      <vertAlign val="superscript"/>
      <sz val="10"/>
      <name val="Arial"/>
      <family val="2"/>
    </font>
    <font>
      <b/>
      <sz val="10"/>
      <name val="Arial"/>
      <family val="2"/>
    </font>
    <font>
      <sz val="10"/>
      <name val="Arial"/>
      <family val="2"/>
    </font>
    <font>
      <b/>
      <sz val="10"/>
      <color indexed="10"/>
      <name val="Arial"/>
      <family val="2"/>
    </font>
    <font>
      <sz val="10"/>
      <name val="Arial"/>
      <family val="2"/>
    </font>
    <font>
      <b/>
      <u/>
      <sz val="10"/>
      <name val="Arial"/>
      <family val="2"/>
    </font>
    <font>
      <sz val="10"/>
      <name val="Arial"/>
      <family val="2"/>
    </font>
    <font>
      <sz val="10"/>
      <name val="Courier"/>
      <family val="3"/>
    </font>
    <font>
      <sz val="11"/>
      <name val="Arial"/>
      <family val="2"/>
    </font>
    <font>
      <b/>
      <sz val="11"/>
      <name val="Arial"/>
      <family val="2"/>
    </font>
    <font>
      <b/>
      <u/>
      <sz val="8"/>
      <name val="Arial"/>
      <family val="2"/>
    </font>
    <font>
      <b/>
      <sz val="8"/>
      <name val="Arial"/>
      <family val="2"/>
    </font>
    <font>
      <i/>
      <vertAlign val="superscript"/>
      <sz val="10"/>
      <name val="Arial"/>
      <family val="2"/>
    </font>
    <font>
      <sz val="10"/>
      <name val="Courier"/>
    </font>
    <font>
      <b/>
      <u/>
      <sz val="10"/>
      <color indexed="12"/>
      <name val="Arial"/>
      <family val="2"/>
    </font>
    <font>
      <b/>
      <sz val="9"/>
      <name val="Arial"/>
      <family val="2"/>
    </font>
    <font>
      <sz val="10"/>
      <color rgb="FFFF0000"/>
      <name val="Arial"/>
      <family val="2"/>
    </font>
    <font>
      <sz val="10"/>
      <color theme="1"/>
      <name val="Arial"/>
      <family val="2"/>
    </font>
    <font>
      <b/>
      <sz val="10"/>
      <color theme="1"/>
      <name val="Arial"/>
      <family val="2"/>
    </font>
    <font>
      <sz val="9"/>
      <name val="Arial"/>
      <family val="2"/>
    </font>
    <font>
      <b/>
      <sz val="12"/>
      <name val="Arial"/>
      <family val="2"/>
    </font>
    <font>
      <sz val="10"/>
      <color rgb="FF0000FF"/>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s>
  <cellStyleXfs count="6">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6" fillId="0" borderId="0"/>
    <xf numFmtId="9" fontId="1" fillId="0" borderId="0" applyFont="0" applyFill="0" applyBorder="0" applyAlignment="0" applyProtection="0"/>
    <xf numFmtId="165" fontId="22" fillId="0" borderId="0"/>
  </cellStyleXfs>
  <cellXfs count="239">
    <xf numFmtId="0" fontId="0" fillId="0" borderId="0" xfId="0"/>
    <xf numFmtId="0" fontId="10" fillId="2" borderId="0" xfId="0" applyFont="1" applyFill="1"/>
    <xf numFmtId="0" fontId="11" fillId="2" borderId="0" xfId="0" applyFont="1" applyFill="1"/>
    <xf numFmtId="0" fontId="5" fillId="2" borderId="0" xfId="2" applyFont="1" applyFill="1" applyAlignment="1" applyProtection="1"/>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2" fillId="2" borderId="0" xfId="0" applyFont="1" applyFill="1"/>
    <xf numFmtId="0" fontId="15" fillId="2" borderId="0" xfId="0" quotePrefix="1" applyFont="1" applyFill="1"/>
    <xf numFmtId="0" fontId="0" fillId="2" borderId="0" xfId="0" applyFill="1" applyAlignment="1">
      <alignment wrapText="1"/>
    </xf>
    <xf numFmtId="0" fontId="0" fillId="2" borderId="0" xfId="0" applyFill="1" applyBorder="1" applyAlignment="1">
      <alignment wrapText="1"/>
    </xf>
    <xf numFmtId="0" fontId="0" fillId="2" borderId="0" xfId="0" applyFill="1"/>
    <xf numFmtId="0" fontId="5" fillId="2" borderId="0" xfId="2" applyFill="1" applyAlignment="1" applyProtection="1">
      <alignment horizontal="left"/>
    </xf>
    <xf numFmtId="0" fontId="0" fillId="2" borderId="0" xfId="0" applyFill="1" applyBorder="1"/>
    <xf numFmtId="0" fontId="0" fillId="2" borderId="4" xfId="0" applyFill="1" applyBorder="1"/>
    <xf numFmtId="0" fontId="3" fillId="2" borderId="0" xfId="0" applyFont="1" applyFill="1"/>
    <xf numFmtId="0" fontId="0" fillId="2" borderId="0" xfId="0" applyFill="1" applyAlignment="1"/>
    <xf numFmtId="0" fontId="5" fillId="2" borderId="0" xfId="2" applyFill="1" applyAlignment="1" applyProtection="1">
      <alignment horizontal="right"/>
    </xf>
    <xf numFmtId="164" fontId="0" fillId="2" borderId="0" xfId="1" applyNumberFormat="1" applyFont="1" applyFill="1" applyBorder="1" applyAlignment="1">
      <alignment horizontal="right" wrapText="1"/>
    </xf>
    <xf numFmtId="0" fontId="2" fillId="2" borderId="0" xfId="0" applyFont="1" applyFill="1" applyAlignment="1">
      <alignment wrapText="1"/>
    </xf>
    <xf numFmtId="0" fontId="2"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4" fillId="2" borderId="0" xfId="0" applyFont="1" applyFill="1" applyAlignment="1"/>
    <xf numFmtId="0" fontId="2" fillId="2" borderId="8" xfId="0" applyFont="1" applyFill="1" applyBorder="1"/>
    <xf numFmtId="0" fontId="3" fillId="2" borderId="8" xfId="0" applyFont="1" applyFill="1" applyBorder="1"/>
    <xf numFmtId="0" fontId="2" fillId="2" borderId="14" xfId="0" applyFont="1" applyFill="1" applyBorder="1"/>
    <xf numFmtId="1" fontId="3" fillId="2" borderId="0" xfId="0" applyNumberFormat="1" applyFont="1" applyFill="1"/>
    <xf numFmtId="164" fontId="3" fillId="2" borderId="0" xfId="1" applyNumberFormat="1" applyFont="1" applyFill="1"/>
    <xf numFmtId="164" fontId="0" fillId="2" borderId="0" xfId="1" applyNumberFormat="1" applyFont="1" applyFill="1"/>
    <xf numFmtId="164" fontId="0" fillId="2" borderId="0" xfId="0" applyNumberFormat="1" applyFill="1"/>
    <xf numFmtId="9" fontId="2" fillId="2" borderId="0" xfId="4" applyFont="1" applyFill="1" applyBorder="1"/>
    <xf numFmtId="0" fontId="3" fillId="2" borderId="14" xfId="0" applyFont="1" applyFill="1" applyBorder="1" applyAlignment="1">
      <alignment horizontal="right" textRotation="180"/>
    </xf>
    <xf numFmtId="0" fontId="3" fillId="2" borderId="9" xfId="0" applyFont="1" applyFill="1" applyBorder="1" applyAlignment="1">
      <alignment horizontal="right" textRotation="180"/>
    </xf>
    <xf numFmtId="0" fontId="0" fillId="2" borderId="9" xfId="0" applyFill="1" applyBorder="1" applyAlignment="1">
      <alignment wrapText="1"/>
    </xf>
    <xf numFmtId="0" fontId="3" fillId="2" borderId="0" xfId="0" applyFont="1" applyFill="1" applyAlignment="1"/>
    <xf numFmtId="0" fontId="3" fillId="2" borderId="6" xfId="0" applyFont="1" applyFill="1" applyBorder="1" applyAlignment="1">
      <alignment wrapText="1"/>
    </xf>
    <xf numFmtId="0" fontId="0" fillId="2" borderId="3" xfId="0" applyFill="1" applyBorder="1" applyAlignment="1">
      <alignment wrapText="1"/>
    </xf>
    <xf numFmtId="0" fontId="2" fillId="2" borderId="0" xfId="0" applyFont="1" applyFill="1" applyBorder="1" applyAlignment="1">
      <alignment horizontal="right" wrapText="1"/>
    </xf>
    <xf numFmtId="0" fontId="2" fillId="2" borderId="11" xfId="0" applyFont="1" applyFill="1" applyBorder="1" applyAlignment="1">
      <alignment horizontal="right" wrapText="1"/>
    </xf>
    <xf numFmtId="0" fontId="2" fillId="2" borderId="1" xfId="0" applyFont="1" applyFill="1" applyBorder="1" applyAlignment="1">
      <alignment horizontal="right" wrapText="1"/>
    </xf>
    <xf numFmtId="0" fontId="2" fillId="2" borderId="1" xfId="0" applyFont="1" applyFill="1" applyBorder="1" applyAlignment="1">
      <alignment horizontal="center" wrapText="1"/>
    </xf>
    <xf numFmtId="0" fontId="2" fillId="2" borderId="9" xfId="0" applyFont="1" applyFill="1" applyBorder="1" applyAlignment="1">
      <alignment horizontal="right" wrapText="1"/>
    </xf>
    <xf numFmtId="0" fontId="19" fillId="2" borderId="0" xfId="0" applyFont="1" applyFill="1"/>
    <xf numFmtId="0" fontId="6" fillId="2" borderId="0" xfId="0" applyFont="1" applyFill="1"/>
    <xf numFmtId="0" fontId="6" fillId="2" borderId="0" xfId="0" applyFont="1" applyFill="1" applyAlignment="1"/>
    <xf numFmtId="0" fontId="6" fillId="2" borderId="0" xfId="0" quotePrefix="1" applyFont="1" applyFill="1"/>
    <xf numFmtId="0" fontId="2" fillId="2" borderId="1" xfId="0" applyFont="1" applyFill="1" applyBorder="1" applyAlignment="1">
      <alignment wrapText="1"/>
    </xf>
    <xf numFmtId="0" fontId="19" fillId="2" borderId="0" xfId="0" applyFont="1" applyFill="1" applyAlignment="1">
      <alignment wrapText="1"/>
    </xf>
    <xf numFmtId="0" fontId="6" fillId="2" borderId="0" xfId="0" applyFont="1" applyFill="1" applyBorder="1" applyAlignment="1"/>
    <xf numFmtId="0" fontId="3" fillId="2" borderId="0" xfId="0" applyFont="1" applyFill="1" applyBorder="1" applyAlignment="1">
      <alignment wrapText="1"/>
    </xf>
    <xf numFmtId="0" fontId="3" fillId="2" borderId="9" xfId="0" applyFont="1" applyFill="1" applyBorder="1" applyAlignment="1">
      <alignment wrapText="1"/>
    </xf>
    <xf numFmtId="0" fontId="19" fillId="2" borderId="0" xfId="0" applyFont="1" applyFill="1" applyBorder="1"/>
    <xf numFmtId="0" fontId="6" fillId="2" borderId="0" xfId="0" applyFont="1" applyFill="1" applyBorder="1"/>
    <xf numFmtId="0" fontId="2" fillId="2" borderId="10" xfId="0" applyFont="1" applyFill="1" applyBorder="1"/>
    <xf numFmtId="0" fontId="20" fillId="2" borderId="0" xfId="0" applyFont="1" applyFill="1" applyBorder="1"/>
    <xf numFmtId="0" fontId="6" fillId="2" borderId="0" xfId="0" applyFont="1" applyFill="1" applyAlignment="1">
      <alignment wrapText="1"/>
    </xf>
    <xf numFmtId="0" fontId="6" fillId="2" borderId="0" xfId="0" quotePrefix="1" applyFont="1" applyFill="1" applyAlignment="1">
      <alignment wrapText="1"/>
    </xf>
    <xf numFmtId="0" fontId="19" fillId="2" borderId="0" xfId="0" applyFont="1" applyFill="1" applyBorder="1" applyAlignment="1">
      <alignment horizontal="left"/>
    </xf>
    <xf numFmtId="0" fontId="2" fillId="2" borderId="7" xfId="0" applyFont="1" applyFill="1" applyBorder="1" applyAlignment="1">
      <alignment wrapText="1"/>
    </xf>
    <xf numFmtId="0" fontId="4" fillId="2" borderId="8" xfId="0" applyFont="1" applyFill="1" applyBorder="1" applyAlignment="1">
      <alignment horizontal="right"/>
    </xf>
    <xf numFmtId="3"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9" fontId="3" fillId="2" borderId="0" xfId="4" applyFont="1" applyFill="1"/>
    <xf numFmtId="3" fontId="3" fillId="3" borderId="9" xfId="0" applyNumberFormat="1" applyFont="1" applyFill="1" applyBorder="1" applyAlignment="1">
      <alignment horizontal="right"/>
    </xf>
    <xf numFmtId="0" fontId="2" fillId="2" borderId="8" xfId="0" applyFont="1" applyFill="1" applyBorder="1" applyAlignment="1">
      <alignment horizontal="right" wrapText="1"/>
    </xf>
    <xf numFmtId="0" fontId="2" fillId="2" borderId="1" xfId="0" applyFont="1" applyFill="1" applyBorder="1" applyAlignment="1">
      <alignment horizontal="right" textRotation="180" wrapText="1"/>
    </xf>
    <xf numFmtId="0" fontId="19" fillId="3" borderId="0" xfId="0" applyFont="1" applyFill="1"/>
    <xf numFmtId="0" fontId="0" fillId="2" borderId="0" xfId="0" applyFill="1" applyAlignment="1">
      <alignment horizontal="right"/>
    </xf>
    <xf numFmtId="0" fontId="0" fillId="3" borderId="0" xfId="0" applyFill="1"/>
    <xf numFmtId="0" fontId="0" fillId="2" borderId="0" xfId="0" applyFill="1" applyBorder="1" applyAlignment="1">
      <alignment horizontal="center"/>
    </xf>
    <xf numFmtId="0" fontId="3" fillId="2" borderId="9" xfId="0" applyFont="1" applyFill="1" applyBorder="1" applyAlignment="1">
      <alignment horizontal="center"/>
    </xf>
    <xf numFmtId="0" fontId="2" fillId="2" borderId="2" xfId="0" applyFont="1" applyFill="1" applyBorder="1" applyAlignment="1">
      <alignment wrapText="1"/>
    </xf>
    <xf numFmtId="0" fontId="3" fillId="2" borderId="13" xfId="0" applyFont="1" applyFill="1" applyBorder="1"/>
    <xf numFmtId="0" fontId="2" fillId="2" borderId="1" xfId="0" applyFont="1" applyFill="1" applyBorder="1" applyAlignment="1">
      <alignment horizontal="center" vertical="center" wrapText="1"/>
    </xf>
    <xf numFmtId="0" fontId="7" fillId="2" borderId="0" xfId="0" applyFont="1" applyFill="1" applyBorder="1" applyAlignment="1">
      <alignment horizontal="right" wrapText="1"/>
    </xf>
    <xf numFmtId="0" fontId="4" fillId="2" borderId="0" xfId="0" applyFont="1" applyFill="1" applyBorder="1" applyAlignment="1">
      <alignment horizontal="right" wrapText="1"/>
    </xf>
    <xf numFmtId="0" fontId="3" fillId="2" borderId="0" xfId="0" applyFont="1" applyFill="1" applyBorder="1" applyAlignment="1">
      <alignment horizontal="right" wrapText="1"/>
    </xf>
    <xf numFmtId="0" fontId="7" fillId="2" borderId="9" xfId="0" applyFont="1" applyFill="1" applyBorder="1" applyAlignment="1">
      <alignment horizontal="right" wrapText="1"/>
    </xf>
    <xf numFmtId="0" fontId="6" fillId="2" borderId="0" xfId="0" quotePrefix="1" applyFont="1" applyFill="1" applyBorder="1"/>
    <xf numFmtId="0" fontId="6" fillId="0" borderId="0" xfId="5" applyNumberFormat="1" applyFont="1" applyAlignment="1"/>
    <xf numFmtId="0" fontId="0" fillId="2" borderId="9" xfId="0" applyFill="1" applyBorder="1"/>
    <xf numFmtId="0" fontId="23" fillId="2" borderId="0" xfId="2" applyFont="1" applyFill="1" applyAlignment="1" applyProtection="1">
      <alignment horizontal="right"/>
    </xf>
    <xf numFmtId="0" fontId="4" fillId="2" borderId="0" xfId="0" applyFont="1" applyFill="1"/>
    <xf numFmtId="0" fontId="7" fillId="2" borderId="0" xfId="0" applyFont="1" applyFill="1"/>
    <xf numFmtId="164" fontId="3" fillId="2" borderId="15" xfId="1" applyNumberFormat="1" applyFont="1" applyFill="1" applyBorder="1" applyAlignment="1">
      <alignment horizontal="right" textRotation="180" wrapText="1"/>
    </xf>
    <xf numFmtId="0" fontId="3" fillId="2" borderId="15" xfId="0" applyFont="1" applyFill="1" applyBorder="1" applyAlignment="1">
      <alignment horizontal="right" textRotation="180" wrapText="1"/>
    </xf>
    <xf numFmtId="0" fontId="2" fillId="2" borderId="1" xfId="0" applyFont="1" applyFill="1" applyBorder="1" applyAlignment="1">
      <alignment horizontal="right" textRotation="180"/>
    </xf>
    <xf numFmtId="0" fontId="2" fillId="2" borderId="7" xfId="0" applyFont="1" applyFill="1" applyBorder="1" applyAlignment="1">
      <alignment horizontal="right"/>
    </xf>
    <xf numFmtId="0" fontId="2" fillId="3" borderId="0" xfId="0" applyFont="1" applyFill="1"/>
    <xf numFmtId="0" fontId="3" fillId="3" borderId="0" xfId="0" applyFont="1" applyFill="1"/>
    <xf numFmtId="0" fontId="2" fillId="3" borderId="0" xfId="0" applyFont="1" applyFill="1" applyAlignment="1">
      <alignment wrapText="1"/>
    </xf>
    <xf numFmtId="164" fontId="5" fillId="3" borderId="0" xfId="1" applyNumberFormat="1" applyFont="1" applyFill="1" applyAlignment="1">
      <alignment horizontal="right"/>
    </xf>
    <xf numFmtId="0" fontId="3" fillId="3" borderId="0" xfId="0" applyFont="1" applyFill="1" applyAlignment="1"/>
    <xf numFmtId="164" fontId="0" fillId="3" borderId="0" xfId="1" applyNumberFormat="1" applyFont="1" applyFill="1"/>
    <xf numFmtId="0" fontId="5" fillId="3" borderId="0" xfId="2" applyFill="1" applyAlignment="1" applyProtection="1">
      <alignment horizontal="left"/>
    </xf>
    <xf numFmtId="164" fontId="2" fillId="3" borderId="1" xfId="1" applyNumberFormat="1" applyFont="1" applyFill="1" applyBorder="1" applyAlignment="1">
      <alignment horizontal="right" wrapText="1"/>
    </xf>
    <xf numFmtId="0" fontId="2" fillId="3" borderId="1" xfId="0" applyFont="1" applyFill="1" applyBorder="1" applyAlignment="1">
      <alignment horizontal="right" wrapText="1"/>
    </xf>
    <xf numFmtId="164" fontId="2" fillId="3" borderId="0" xfId="1" applyNumberFormat="1" applyFont="1" applyFill="1" applyBorder="1" applyAlignment="1">
      <alignment horizontal="right" wrapText="1"/>
    </xf>
    <xf numFmtId="0" fontId="0" fillId="3" borderId="0" xfId="0" applyFill="1" applyAlignment="1">
      <alignment horizontal="right"/>
    </xf>
    <xf numFmtId="0" fontId="19" fillId="3" borderId="0" xfId="0" applyFont="1" applyFill="1" applyAlignment="1">
      <alignment wrapText="1"/>
    </xf>
    <xf numFmtId="164" fontId="0" fillId="3" borderId="0" xfId="1" applyNumberFormat="1" applyFont="1" applyFill="1" applyAlignment="1">
      <alignment horizontal="right"/>
    </xf>
    <xf numFmtId="0" fontId="6" fillId="3" borderId="0" xfId="0" applyFont="1" applyFill="1" applyAlignment="1">
      <alignment wrapText="1"/>
    </xf>
    <xf numFmtId="0" fontId="6" fillId="3" borderId="0" xfId="0" quotePrefix="1" applyFont="1" applyFill="1" applyAlignment="1">
      <alignment wrapText="1"/>
    </xf>
    <xf numFmtId="164" fontId="7" fillId="3" borderId="0" xfId="1" applyNumberFormat="1" applyFont="1" applyFill="1" applyBorder="1" applyAlignment="1">
      <alignment horizontal="right" wrapText="1"/>
    </xf>
    <xf numFmtId="164" fontId="4" fillId="3" borderId="0" xfId="1" applyNumberFormat="1" applyFont="1" applyFill="1" applyBorder="1" applyAlignment="1">
      <alignment horizontal="right" wrapText="1"/>
    </xf>
    <xf numFmtId="41" fontId="4" fillId="3" borderId="0" xfId="1" applyNumberFormat="1" applyFont="1" applyFill="1" applyBorder="1" applyAlignment="1">
      <alignment horizontal="right" wrapText="1"/>
    </xf>
    <xf numFmtId="0" fontId="3" fillId="2" borderId="2" xfId="0" applyFont="1" applyFill="1" applyBorder="1" applyAlignment="1">
      <alignment horizontal="right" textRotation="180" wrapText="1"/>
    </xf>
    <xf numFmtId="41" fontId="0" fillId="2" borderId="0" xfId="0" applyNumberFormat="1" applyFill="1" applyBorder="1" applyAlignment="1">
      <alignment horizontal="right" wrapText="1"/>
    </xf>
    <xf numFmtId="41" fontId="2" fillId="2" borderId="8" xfId="0" applyNumberFormat="1" applyFont="1" applyFill="1" applyBorder="1" applyAlignment="1">
      <alignment horizontal="right" wrapText="1"/>
    </xf>
    <xf numFmtId="41" fontId="2" fillId="2" borderId="0" xfId="1" applyNumberFormat="1" applyFont="1" applyFill="1" applyBorder="1" applyAlignment="1">
      <alignment horizontal="right"/>
    </xf>
    <xf numFmtId="41" fontId="2" fillId="2" borderId="0" xfId="0" applyNumberFormat="1" applyFont="1" applyFill="1" applyBorder="1" applyAlignment="1">
      <alignment horizontal="right"/>
    </xf>
    <xf numFmtId="41" fontId="0" fillId="2" borderId="0" xfId="1" applyNumberFormat="1" applyFont="1" applyFill="1" applyBorder="1" applyAlignment="1">
      <alignment horizontal="right"/>
    </xf>
    <xf numFmtId="41" fontId="3" fillId="3" borderId="0" xfId="0" applyNumberFormat="1" applyFont="1" applyFill="1" applyBorder="1" applyAlignment="1">
      <alignment horizontal="right"/>
    </xf>
    <xf numFmtId="41" fontId="3" fillId="3" borderId="9" xfId="0" applyNumberFormat="1" applyFont="1" applyFill="1" applyBorder="1" applyAlignment="1">
      <alignment horizontal="right"/>
    </xf>
    <xf numFmtId="41" fontId="0" fillId="2" borderId="9" xfId="0" applyNumberFormat="1" applyFill="1" applyBorder="1" applyAlignment="1">
      <alignment horizontal="right" wrapText="1"/>
    </xf>
    <xf numFmtId="41" fontId="3" fillId="2" borderId="0" xfId="0" applyNumberFormat="1" applyFont="1" applyFill="1" applyBorder="1" applyAlignment="1">
      <alignment horizontal="right" wrapText="1"/>
    </xf>
    <xf numFmtId="41" fontId="3" fillId="2" borderId="9" xfId="0" applyNumberFormat="1" applyFont="1" applyFill="1" applyBorder="1" applyAlignment="1">
      <alignment horizontal="right" wrapText="1"/>
    </xf>
    <xf numFmtId="0" fontId="6" fillId="2" borderId="0" xfId="0" applyFont="1" applyFill="1" applyBorder="1" applyAlignment="1">
      <alignment wrapText="1"/>
    </xf>
    <xf numFmtId="3" fontId="2" fillId="3" borderId="9" xfId="0" applyNumberFormat="1" applyFont="1" applyFill="1" applyBorder="1" applyAlignment="1">
      <alignment horizontal="right"/>
    </xf>
    <xf numFmtId="0" fontId="24" fillId="3" borderId="0" xfId="0" applyFont="1" applyFill="1"/>
    <xf numFmtId="41" fontId="2" fillId="3" borderId="0" xfId="0" applyNumberFormat="1" applyFont="1" applyFill="1" applyBorder="1" applyAlignment="1">
      <alignment horizontal="right"/>
    </xf>
    <xf numFmtId="41" fontId="2" fillId="3" borderId="9" xfId="0" applyNumberFormat="1" applyFont="1" applyFill="1" applyBorder="1" applyAlignment="1">
      <alignment horizontal="right"/>
    </xf>
    <xf numFmtId="41" fontId="3" fillId="3" borderId="9" xfId="1" applyNumberFormat="1" applyFont="1" applyFill="1" applyBorder="1"/>
    <xf numFmtId="164" fontId="0"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0" fillId="3" borderId="9" xfId="1" applyNumberFormat="1" applyFont="1" applyFill="1" applyBorder="1" applyAlignment="1">
      <alignment horizontal="right"/>
    </xf>
    <xf numFmtId="0" fontId="4" fillId="2" borderId="14" xfId="0" applyFont="1" applyFill="1" applyBorder="1" applyAlignment="1">
      <alignment horizontal="right"/>
    </xf>
    <xf numFmtId="41" fontId="7" fillId="2" borderId="0" xfId="0" applyNumberFormat="1" applyFont="1" applyFill="1" applyBorder="1" applyAlignment="1">
      <alignment horizontal="right"/>
    </xf>
    <xf numFmtId="41" fontId="4" fillId="2" borderId="0" xfId="0" applyNumberFormat="1" applyFont="1" applyFill="1" applyBorder="1" applyAlignment="1">
      <alignment horizontal="right"/>
    </xf>
    <xf numFmtId="41" fontId="3" fillId="2" borderId="0" xfId="0" applyNumberFormat="1" applyFont="1" applyFill="1" applyBorder="1" applyAlignment="1">
      <alignment horizontal="right"/>
    </xf>
    <xf numFmtId="41" fontId="7" fillId="3" borderId="0" xfId="0" applyNumberFormat="1" applyFont="1" applyFill="1" applyBorder="1" applyAlignment="1">
      <alignment horizontal="right"/>
    </xf>
    <xf numFmtId="41" fontId="2" fillId="3" borderId="0" xfId="1" applyNumberFormat="1" applyFont="1" applyFill="1" applyBorder="1" applyAlignment="1">
      <alignment horizontal="right"/>
    </xf>
    <xf numFmtId="41" fontId="0" fillId="3" borderId="0" xfId="1" applyNumberFormat="1" applyFont="1" applyFill="1" applyBorder="1" applyAlignment="1">
      <alignment horizontal="right"/>
    </xf>
    <xf numFmtId="41" fontId="7" fillId="3" borderId="9" xfId="0" applyNumberFormat="1" applyFont="1" applyFill="1" applyBorder="1" applyAlignment="1">
      <alignment horizontal="right"/>
    </xf>
    <xf numFmtId="41" fontId="0" fillId="3" borderId="9" xfId="1" applyNumberFormat="1" applyFont="1" applyFill="1" applyBorder="1" applyAlignment="1">
      <alignment horizontal="right"/>
    </xf>
    <xf numFmtId="0" fontId="3" fillId="3" borderId="7" xfId="0" applyFont="1" applyFill="1" applyBorder="1" applyAlignment="1">
      <alignment horizontal="right" textRotation="180"/>
    </xf>
    <xf numFmtId="0" fontId="3" fillId="3" borderId="1" xfId="0" applyFont="1" applyFill="1" applyBorder="1" applyAlignment="1">
      <alignment horizontal="right" textRotation="180"/>
    </xf>
    <xf numFmtId="0" fontId="3" fillId="3" borderId="2" xfId="0" applyFont="1" applyFill="1" applyBorder="1" applyAlignment="1">
      <alignment horizontal="right" textRotation="180" wrapText="1"/>
    </xf>
    <xf numFmtId="41" fontId="2" fillId="2" borderId="8" xfId="0" applyNumberFormat="1" applyFont="1" applyFill="1" applyBorder="1" applyAlignment="1">
      <alignment horizontal="right"/>
    </xf>
    <xf numFmtId="41" fontId="2" fillId="2" borderId="4" xfId="0" applyNumberFormat="1" applyFont="1" applyFill="1" applyBorder="1" applyAlignment="1">
      <alignment horizontal="right"/>
    </xf>
    <xf numFmtId="41" fontId="3" fillId="2" borderId="16" xfId="0" applyNumberFormat="1" applyFont="1" applyFill="1" applyBorder="1" applyAlignment="1">
      <alignment horizontal="right"/>
    </xf>
    <xf numFmtId="41" fontId="3" fillId="2" borderId="4" xfId="0" applyNumberFormat="1" applyFont="1" applyFill="1" applyBorder="1" applyAlignment="1">
      <alignment horizontal="right"/>
    </xf>
    <xf numFmtId="0" fontId="3" fillId="3" borderId="15" xfId="0" applyFont="1" applyFill="1" applyBorder="1" applyAlignment="1">
      <alignment horizontal="right" textRotation="180" wrapText="1"/>
    </xf>
    <xf numFmtId="41" fontId="2" fillId="3" borderId="14" xfId="0" applyNumberFormat="1" applyFont="1" applyFill="1" applyBorder="1" applyAlignment="1">
      <alignment horizontal="right"/>
    </xf>
    <xf numFmtId="164" fontId="7" fillId="3" borderId="9" xfId="1" applyNumberFormat="1" applyFont="1" applyFill="1" applyBorder="1" applyAlignment="1">
      <alignment horizontal="right" wrapText="1"/>
    </xf>
    <xf numFmtId="0" fontId="2" fillId="3" borderId="8" xfId="0" applyFont="1" applyFill="1" applyBorder="1" applyAlignment="1">
      <alignment horizontal="right" wrapText="1"/>
    </xf>
    <xf numFmtId="0" fontId="4" fillId="3" borderId="8" xfId="0" applyFont="1" applyFill="1" applyBorder="1" applyAlignment="1">
      <alignment horizontal="right" wrapText="1"/>
    </xf>
    <xf numFmtId="0" fontId="4" fillId="3" borderId="14" xfId="0" applyFont="1" applyFill="1" applyBorder="1" applyAlignment="1">
      <alignment horizontal="right" wrapText="1"/>
    </xf>
    <xf numFmtId="164" fontId="2" fillId="3" borderId="0" xfId="1" applyNumberFormat="1" applyFont="1" applyFill="1" applyBorder="1"/>
    <xf numFmtId="0" fontId="2" fillId="3" borderId="7" xfId="0" applyFont="1" applyFill="1" applyBorder="1" applyAlignment="1">
      <alignment wrapText="1"/>
    </xf>
    <xf numFmtId="164" fontId="0" fillId="3" borderId="9" xfId="1" applyNumberFormat="1" applyFont="1" applyFill="1" applyBorder="1" applyAlignment="1">
      <alignment horizontal="right" wrapText="1"/>
    </xf>
    <xf numFmtId="41" fontId="2" fillId="3" borderId="14" xfId="0" applyNumberFormat="1" applyFont="1" applyFill="1" applyBorder="1" applyAlignment="1">
      <alignment horizontal="right" wrapText="1"/>
    </xf>
    <xf numFmtId="41" fontId="0" fillId="3" borderId="9" xfId="0" applyNumberFormat="1" applyFill="1" applyBorder="1" applyAlignment="1">
      <alignment horizontal="right" wrapText="1"/>
    </xf>
    <xf numFmtId="41" fontId="2" fillId="3" borderId="9" xfId="0" applyNumberFormat="1" applyFont="1" applyFill="1" applyBorder="1" applyAlignment="1">
      <alignment horizontal="right" wrapText="1"/>
    </xf>
    <xf numFmtId="0" fontId="25" fillId="2" borderId="0" xfId="0" applyFont="1" applyFill="1" applyBorder="1"/>
    <xf numFmtId="3" fontId="25" fillId="3" borderId="0" xfId="0" applyNumberFormat="1" applyFont="1" applyFill="1" applyBorder="1" applyAlignment="1">
      <alignment horizontal="right"/>
    </xf>
    <xf numFmtId="3" fontId="26" fillId="3" borderId="0" xfId="0" applyNumberFormat="1" applyFont="1" applyFill="1" applyBorder="1" applyAlignment="1">
      <alignment horizontal="right"/>
    </xf>
    <xf numFmtId="0" fontId="3" fillId="3" borderId="0" xfId="0" applyFont="1" applyFill="1" applyBorder="1" applyAlignment="1">
      <alignment wrapText="1"/>
    </xf>
    <xf numFmtId="41" fontId="3" fillId="3" borderId="0" xfId="0" applyNumberFormat="1" applyFont="1" applyFill="1" applyBorder="1" applyAlignment="1">
      <alignment horizontal="right" wrapText="1"/>
    </xf>
    <xf numFmtId="41" fontId="27" fillId="2" borderId="9" xfId="1" applyNumberFormat="1" applyFont="1" applyFill="1" applyBorder="1" applyAlignment="1">
      <alignment horizontal="right" wrapText="1"/>
    </xf>
    <xf numFmtId="41" fontId="27" fillId="2" borderId="0" xfId="0" applyNumberFormat="1" applyFont="1" applyFill="1" applyBorder="1" applyAlignment="1">
      <alignment horizontal="right" wrapText="1"/>
    </xf>
    <xf numFmtId="41" fontId="2" fillId="3" borderId="0" xfId="0" applyNumberFormat="1" applyFont="1" applyFill="1" applyBorder="1" applyAlignment="1">
      <alignment horizontal="right" wrapText="1"/>
    </xf>
    <xf numFmtId="41" fontId="26" fillId="2" borderId="0" xfId="0" applyNumberFormat="1" applyFont="1" applyFill="1" applyBorder="1" applyAlignment="1">
      <alignment horizontal="right" wrapText="1"/>
    </xf>
    <xf numFmtId="41" fontId="3" fillId="3" borderId="0" xfId="0" applyNumberFormat="1" applyFont="1" applyFill="1" applyBorder="1" applyAlignment="1">
      <alignment horizontal="right" vertical="center" wrapText="1"/>
    </xf>
    <xf numFmtId="41" fontId="27" fillId="3" borderId="0" xfId="0" applyNumberFormat="1" applyFont="1" applyFill="1" applyBorder="1" applyAlignment="1">
      <alignment horizontal="right" wrapText="1"/>
    </xf>
    <xf numFmtId="1" fontId="3" fillId="3" borderId="0" xfId="0" applyNumberFormat="1" applyFont="1" applyFill="1"/>
    <xf numFmtId="41" fontId="2" fillId="2" borderId="0" xfId="3" applyNumberFormat="1" applyFont="1" applyFill="1" applyBorder="1" applyAlignment="1" applyProtection="1">
      <alignment horizontal="right" wrapText="1"/>
    </xf>
    <xf numFmtId="41" fontId="2" fillId="3" borderId="0" xfId="3" applyNumberFormat="1" applyFont="1" applyFill="1" applyBorder="1" applyAlignment="1" applyProtection="1">
      <alignment horizontal="right" wrapText="1"/>
    </xf>
    <xf numFmtId="41" fontId="3" fillId="2" borderId="0" xfId="3" applyNumberFormat="1" applyFont="1" applyFill="1" applyBorder="1" applyAlignment="1" applyProtection="1">
      <alignment horizontal="right" wrapText="1"/>
    </xf>
    <xf numFmtId="41" fontId="3" fillId="3" borderId="0" xfId="3" applyNumberFormat="1" applyFont="1" applyFill="1" applyBorder="1" applyAlignment="1" applyProtection="1">
      <alignment horizontal="right" wrapText="1"/>
    </xf>
    <xf numFmtId="41" fontId="2" fillId="2" borderId="9" xfId="3" applyNumberFormat="1" applyFont="1" applyFill="1" applyBorder="1" applyAlignment="1" applyProtection="1">
      <alignment horizontal="right" wrapText="1"/>
    </xf>
    <xf numFmtId="41" fontId="2" fillId="3" borderId="9" xfId="3" applyNumberFormat="1" applyFont="1" applyFill="1" applyBorder="1" applyAlignment="1" applyProtection="1">
      <alignment horizontal="right" wrapText="1"/>
    </xf>
    <xf numFmtId="166" fontId="2" fillId="3" borderId="0" xfId="0" applyNumberFormat="1" applyFont="1" applyFill="1" applyBorder="1" applyAlignment="1">
      <alignment horizontal="right" wrapText="1"/>
    </xf>
    <xf numFmtId="166" fontId="2" fillId="3" borderId="9" xfId="0" applyNumberFormat="1" applyFont="1" applyFill="1" applyBorder="1" applyAlignment="1">
      <alignment horizontal="right" wrapText="1"/>
    </xf>
    <xf numFmtId="166" fontId="3" fillId="3" borderId="0" xfId="0" applyNumberFormat="1" applyFont="1" applyFill="1" applyBorder="1" applyAlignment="1">
      <alignment horizontal="right" wrapText="1"/>
    </xf>
    <xf numFmtId="41" fontId="0" fillId="3" borderId="14" xfId="1" applyNumberFormat="1" applyFont="1" applyFill="1" applyBorder="1" applyAlignment="1"/>
    <xf numFmtId="41" fontId="0" fillId="3" borderId="9" xfId="1" applyNumberFormat="1" applyFont="1" applyFill="1" applyBorder="1" applyAlignment="1"/>
    <xf numFmtId="41" fontId="0" fillId="3" borderId="18" xfId="1" applyNumberFormat="1" applyFont="1" applyFill="1" applyBorder="1" applyAlignment="1"/>
    <xf numFmtId="41" fontId="0" fillId="3" borderId="17" xfId="1" applyNumberFormat="1" applyFont="1" applyFill="1" applyBorder="1" applyAlignment="1"/>
    <xf numFmtId="41" fontId="0" fillId="3" borderId="13" xfId="1" applyNumberFormat="1" applyFont="1" applyFill="1" applyBorder="1" applyAlignment="1"/>
    <xf numFmtId="41" fontId="4" fillId="3" borderId="18" xfId="1" applyNumberFormat="1" applyFont="1" applyFill="1" applyBorder="1" applyAlignment="1">
      <alignment horizontal="right"/>
    </xf>
    <xf numFmtId="41" fontId="4" fillId="3" borderId="0" xfId="1" applyNumberFormat="1" applyFont="1" applyFill="1" applyBorder="1" applyAlignment="1">
      <alignment horizontal="right"/>
    </xf>
    <xf numFmtId="41" fontId="4" fillId="3" borderId="4" xfId="1" applyNumberFormat="1" applyFont="1" applyFill="1" applyBorder="1" applyAlignment="1">
      <alignment horizontal="right"/>
    </xf>
    <xf numFmtId="41" fontId="4" fillId="3" borderId="16" xfId="1" applyNumberFormat="1" applyFont="1" applyFill="1" applyBorder="1" applyAlignment="1">
      <alignment horizontal="right"/>
    </xf>
    <xf numFmtId="41" fontId="0" fillId="2" borderId="16" xfId="1" applyNumberFormat="1" applyFont="1" applyFill="1" applyBorder="1" applyAlignment="1">
      <alignment horizontal="right"/>
    </xf>
    <xf numFmtId="41" fontId="0" fillId="2" borderId="4" xfId="1" applyNumberFormat="1" applyFont="1" applyFill="1" applyBorder="1" applyAlignment="1">
      <alignment horizontal="right"/>
    </xf>
    <xf numFmtId="1" fontId="0" fillId="3" borderId="0" xfId="0" applyNumberFormat="1" applyFill="1"/>
    <xf numFmtId="164" fontId="2" fillId="3" borderId="9" xfId="1" applyNumberFormat="1" applyFont="1" applyFill="1" applyBorder="1" applyAlignment="1">
      <alignment horizontal="right"/>
    </xf>
    <xf numFmtId="0" fontId="18" fillId="2" borderId="0" xfId="0" applyFont="1" applyFill="1" applyAlignment="1"/>
    <xf numFmtId="0" fontId="17" fillId="2" borderId="0" xfId="0" applyFont="1" applyFill="1" applyAlignment="1"/>
    <xf numFmtId="0" fontId="5" fillId="2" borderId="0" xfId="2" applyFill="1" applyAlignment="1" applyProtection="1"/>
    <xf numFmtId="0" fontId="3" fillId="2" borderId="3" xfId="0" applyFont="1" applyFill="1" applyBorder="1" applyAlignment="1">
      <alignment wrapText="1"/>
    </xf>
    <xf numFmtId="41" fontId="4" fillId="2" borderId="0" xfId="1" applyNumberFormat="1" applyFont="1" applyFill="1" applyBorder="1" applyAlignment="1">
      <alignment horizontal="right"/>
    </xf>
    <xf numFmtId="41" fontId="4" fillId="2" borderId="16" xfId="1" applyNumberFormat="1" applyFont="1" applyFill="1" applyBorder="1" applyAlignment="1">
      <alignment horizontal="right"/>
    </xf>
    <xf numFmtId="41" fontId="7" fillId="3" borderId="0" xfId="1" applyNumberFormat="1" applyFont="1" applyFill="1" applyBorder="1" applyAlignment="1">
      <alignment horizontal="right" wrapText="1"/>
    </xf>
    <xf numFmtId="0" fontId="29" fillId="2" borderId="0" xfId="0" applyFont="1" applyFill="1"/>
    <xf numFmtId="0" fontId="3" fillId="2" borderId="0" xfId="0" quotePrefix="1" applyFont="1" applyFill="1"/>
    <xf numFmtId="0" fontId="30" fillId="2" borderId="0" xfId="0" applyFont="1" applyFill="1"/>
    <xf numFmtId="0" fontId="3" fillId="3" borderId="0" xfId="0" applyFont="1" applyFill="1" applyAlignment="1">
      <alignment horizontal="left" vertical="center"/>
    </xf>
    <xf numFmtId="0" fontId="15" fillId="3" borderId="0" xfId="0" applyFont="1" applyFill="1"/>
    <xf numFmtId="0" fontId="18" fillId="2" borderId="0" xfId="0" applyFont="1" applyFill="1" applyAlignment="1"/>
    <xf numFmtId="0" fontId="17" fillId="2" borderId="0" xfId="0" applyFont="1" applyFill="1" applyAlignment="1"/>
    <xf numFmtId="0" fontId="2" fillId="2" borderId="11" xfId="0" applyFont="1" applyFill="1" applyBorder="1" applyAlignment="1">
      <alignment wrapText="1"/>
    </xf>
    <xf numFmtId="0" fontId="0" fillId="2" borderId="9" xfId="0" applyFill="1" applyBorder="1" applyAlignment="1">
      <alignment wrapText="1"/>
    </xf>
    <xf numFmtId="0" fontId="2" fillId="2" borderId="11" xfId="0" applyFont="1" applyFill="1" applyBorder="1" applyAlignment="1">
      <alignment horizontal="right" wrapText="1"/>
    </xf>
    <xf numFmtId="0" fontId="2" fillId="2" borderId="9" xfId="0" applyFont="1" applyFill="1" applyBorder="1" applyAlignment="1">
      <alignment horizontal="right"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4" xfId="0" applyFont="1" applyFill="1" applyBorder="1" applyAlignment="1">
      <alignment vertical="center" wrapText="1"/>
    </xf>
    <xf numFmtId="0" fontId="2" fillId="3" borderId="7"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3" borderId="7" xfId="0" applyFill="1" applyBorder="1" applyAlignment="1">
      <alignment horizontal="center" wrapText="1"/>
    </xf>
    <xf numFmtId="0" fontId="0" fillId="3" borderId="15" xfId="0" applyFill="1" applyBorder="1" applyAlignment="1">
      <alignment horizont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2" fillId="2" borderId="5" xfId="0" applyFont="1" applyFill="1" applyBorder="1" applyAlignment="1">
      <alignment wrapText="1"/>
    </xf>
    <xf numFmtId="0" fontId="2" fillId="2" borderId="3" xfId="0" applyFont="1" applyFill="1" applyBorder="1" applyAlignment="1">
      <alignment wrapText="1"/>
    </xf>
    <xf numFmtId="0" fontId="2" fillId="2" borderId="6" xfId="0" applyFont="1" applyFill="1" applyBorder="1" applyAlignment="1">
      <alignment wrapText="1"/>
    </xf>
    <xf numFmtId="0" fontId="3" fillId="2" borderId="7" xfId="0" applyFont="1" applyFill="1" applyBorder="1" applyAlignment="1">
      <alignment horizontal="center" wrapText="1"/>
    </xf>
    <xf numFmtId="0" fontId="3" fillId="2" borderId="15" xfId="0" applyFont="1" applyFill="1" applyBorder="1" applyAlignment="1">
      <alignment horizontal="center" wrapText="1"/>
    </xf>
    <xf numFmtId="0" fontId="3" fillId="2" borderId="1" xfId="0" applyFont="1"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2" fillId="2" borderId="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4" xfId="0" applyFont="1" applyFill="1" applyBorder="1" applyAlignment="1">
      <alignment horizontal="center" wrapText="1"/>
    </xf>
    <xf numFmtId="0" fontId="2" fillId="2" borderId="9" xfId="0" applyFont="1" applyFill="1" applyBorder="1" applyAlignment="1">
      <alignment horizontal="center" wrapText="1"/>
    </xf>
    <xf numFmtId="0" fontId="2" fillId="2" borderId="13" xfId="0" applyFont="1" applyFill="1" applyBorder="1" applyAlignment="1">
      <alignment horizontal="center" wrapText="1"/>
    </xf>
    <xf numFmtId="0" fontId="0" fillId="2" borderId="15" xfId="0" applyFill="1" applyBorder="1" applyAlignment="1">
      <alignment horizontal="center" wrapText="1"/>
    </xf>
  </cellXfs>
  <cellStyles count="6">
    <cellStyle name="Comma" xfId="1" builtinId="3"/>
    <cellStyle name="Hyperlink" xfId="2" builtinId="8"/>
    <cellStyle name="Normal" xfId="0" builtinId="0"/>
    <cellStyle name="Normal_Table13" xfId="5"/>
    <cellStyle name="Normal_Table14" xfId="3"/>
    <cellStyle name="Percent" xfId="4" builtinId="5"/>
  </cellStyles>
  <dxfs count="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4"/>
  <sheetViews>
    <sheetView tabSelected="1" workbookViewId="0"/>
  </sheetViews>
  <sheetFormatPr defaultRowHeight="12.75" x14ac:dyDescent="0.2"/>
  <cols>
    <col min="1" max="1" width="9.140625" style="7"/>
    <col min="2" max="2" width="85.42578125" style="7" customWidth="1"/>
    <col min="3" max="16384" width="9.140625" style="7"/>
  </cols>
  <sheetData>
    <row r="1" spans="1:3" ht="15.75" x14ac:dyDescent="0.25">
      <c r="A1" s="197" t="s">
        <v>23</v>
      </c>
    </row>
    <row r="2" spans="1:3" s="2" customFormat="1" x14ac:dyDescent="0.2">
      <c r="A2" s="1"/>
      <c r="B2" s="1"/>
    </row>
    <row r="3" spans="1:3" s="2" customFormat="1" ht="22.5" customHeight="1" x14ac:dyDescent="0.25">
      <c r="A3" s="202" t="s">
        <v>0</v>
      </c>
      <c r="B3" s="203"/>
    </row>
    <row r="4" spans="1:3" s="2" customFormat="1" ht="23.25" customHeight="1" x14ac:dyDescent="0.2">
      <c r="A4" s="2" t="s">
        <v>3</v>
      </c>
      <c r="B4" s="3" t="s">
        <v>319</v>
      </c>
    </row>
    <row r="5" spans="1:3" s="2" customFormat="1" x14ac:dyDescent="0.2">
      <c r="A5" s="2" t="s">
        <v>4</v>
      </c>
      <c r="B5" s="3" t="s">
        <v>320</v>
      </c>
    </row>
    <row r="6" spans="1:3" s="2" customFormat="1" x14ac:dyDescent="0.2">
      <c r="A6" s="2" t="s">
        <v>5</v>
      </c>
      <c r="B6" s="3" t="s">
        <v>321</v>
      </c>
    </row>
    <row r="7" spans="1:3" s="2" customFormat="1" x14ac:dyDescent="0.2">
      <c r="A7" s="2" t="s">
        <v>6</v>
      </c>
      <c r="B7" s="3" t="s">
        <v>322</v>
      </c>
    </row>
    <row r="8" spans="1:3" s="5" customFormat="1" x14ac:dyDescent="0.2">
      <c r="A8" s="16" t="s">
        <v>7</v>
      </c>
      <c r="B8" s="192" t="s">
        <v>323</v>
      </c>
      <c r="C8" s="4"/>
    </row>
    <row r="9" spans="1:3" s="2" customFormat="1" x14ac:dyDescent="0.2">
      <c r="A9" s="16" t="s">
        <v>8</v>
      </c>
      <c r="B9" s="192" t="s">
        <v>324</v>
      </c>
    </row>
    <row r="10" spans="1:3" s="2" customFormat="1" x14ac:dyDescent="0.2">
      <c r="A10" s="16" t="s">
        <v>9</v>
      </c>
      <c r="B10" s="192" t="s">
        <v>325</v>
      </c>
    </row>
    <row r="11" spans="1:3" s="2" customFormat="1" x14ac:dyDescent="0.2">
      <c r="A11" s="16" t="s">
        <v>10</v>
      </c>
      <c r="B11" s="192" t="s">
        <v>326</v>
      </c>
    </row>
    <row r="13" spans="1:3" s="2" customFormat="1" ht="15" x14ac:dyDescent="0.25">
      <c r="A13" s="190" t="s">
        <v>1</v>
      </c>
      <c r="B13" s="191"/>
    </row>
    <row r="14" spans="1:3" s="2" customFormat="1" ht="20.25" customHeight="1" x14ac:dyDescent="0.2">
      <c r="A14" s="16" t="s">
        <v>11</v>
      </c>
      <c r="B14" s="192" t="s">
        <v>327</v>
      </c>
    </row>
    <row r="15" spans="1:3" s="2" customFormat="1" x14ac:dyDescent="0.2">
      <c r="A15" s="16" t="s">
        <v>12</v>
      </c>
      <c r="B15" s="192" t="s">
        <v>328</v>
      </c>
    </row>
    <row r="16" spans="1:3" s="2" customFormat="1" x14ac:dyDescent="0.2">
      <c r="A16" s="16" t="s">
        <v>13</v>
      </c>
      <c r="B16" s="192" t="s">
        <v>329</v>
      </c>
    </row>
    <row r="18" spans="1:1" x14ac:dyDescent="0.2">
      <c r="A18" s="6" t="s">
        <v>252</v>
      </c>
    </row>
    <row r="19" spans="1:1" x14ac:dyDescent="0.2">
      <c r="A19" s="198" t="s">
        <v>314</v>
      </c>
    </row>
    <row r="20" spans="1:1" x14ac:dyDescent="0.2">
      <c r="A20" s="198" t="s">
        <v>315</v>
      </c>
    </row>
    <row r="22" spans="1:1" x14ac:dyDescent="0.2">
      <c r="A22" s="198" t="s">
        <v>316</v>
      </c>
    </row>
    <row r="23" spans="1:1" ht="6.75" customHeight="1" x14ac:dyDescent="0.2"/>
    <row r="24" spans="1:1" x14ac:dyDescent="0.2">
      <c r="A24" s="9" t="s">
        <v>330</v>
      </c>
    </row>
    <row r="25" spans="1:1" x14ac:dyDescent="0.2">
      <c r="A25" s="7" t="s">
        <v>331</v>
      </c>
    </row>
    <row r="26" spans="1:1" x14ac:dyDescent="0.2">
      <c r="A26" s="9" t="s">
        <v>332</v>
      </c>
    </row>
    <row r="27" spans="1:1" ht="18" customHeight="1" x14ac:dyDescent="0.2">
      <c r="A27" s="16" t="s">
        <v>317</v>
      </c>
    </row>
    <row r="29" spans="1:1" s="91" customFormat="1" x14ac:dyDescent="0.2">
      <c r="A29" s="200" t="s">
        <v>313</v>
      </c>
    </row>
    <row r="30" spans="1:1" s="91" customFormat="1" x14ac:dyDescent="0.2">
      <c r="A30" s="200" t="s">
        <v>333</v>
      </c>
    </row>
    <row r="31" spans="1:1" s="201" customFormat="1" x14ac:dyDescent="0.2"/>
    <row r="34" spans="14:14" x14ac:dyDescent="0.2">
      <c r="N34" s="199"/>
    </row>
  </sheetData>
  <mergeCells count="1">
    <mergeCell ref="A3:B3"/>
  </mergeCells>
  <phoneticPr fontId="0" type="noConversion"/>
  <hyperlinks>
    <hyperlink ref="B4" location="SEND.1!A1" display="SEND: Appeals received and registered"/>
    <hyperlink ref="B5" location="SEND.2!A1" display="Registered appeals by type"/>
    <hyperlink ref="B6" location="SEND.3!A1" display="Appeals registered by nature of Special Educational Need (SEN)"/>
    <hyperlink ref="B7" location="SEND.4!A1" display="Breakdown of child's ethnic origin"/>
    <hyperlink ref="B8" location="SEND.5!A1" display="Appeals registered per local authority in England, 2013/14 to 2014/15"/>
    <hyperlink ref="B10" location="SEND.7!A1" display="Decisions by Special Educational Need (SEN), 2011/12 to 2014/15"/>
    <hyperlink ref="B9" location="SEND.6!A1" display="Outcomes of appeals; decided, withdrawn, conceded, 2011/12 to 2014/15"/>
    <hyperlink ref="B11" location="SEND.8!A1" display="Outcomes by Special Educational Need (SEN) category, 2011/12 to 2014/15"/>
    <hyperlink ref="B14" location="SEND.9!A1" display="Appeals received, registered and outcomes, 2011/12 to 2014/15"/>
    <hyperlink ref="B15" location="SEND.10!A1" display="Registered appeals by type, 2011/12 to 2014/15"/>
    <hyperlink ref="B16" location="SEND.12!A1" display="Outcomes of claims by type, 2011/12 to 2014/15"/>
  </hyperlinks>
  <pageMargins left="0.75" right="0.75" top="1" bottom="1" header="0.5" footer="0.5"/>
  <pageSetup paperSize="9"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12"/>
  <sheetViews>
    <sheetView workbookViewId="0"/>
  </sheetViews>
  <sheetFormatPr defaultRowHeight="12.75" x14ac:dyDescent="0.2"/>
  <cols>
    <col min="1" max="1" width="41.28515625" style="12" customWidth="1"/>
    <col min="2" max="2" width="11.42578125" style="12" customWidth="1"/>
    <col min="3" max="3" width="11.85546875" style="12" customWidth="1"/>
    <col min="4" max="16384" width="9.140625" style="12"/>
  </cols>
  <sheetData>
    <row r="1" spans="1:4" x14ac:dyDescent="0.2">
      <c r="A1" s="8" t="s">
        <v>76</v>
      </c>
      <c r="B1" s="8"/>
      <c r="D1" s="18"/>
    </row>
    <row r="2" spans="1:4" x14ac:dyDescent="0.2">
      <c r="A2" s="16" t="s">
        <v>342</v>
      </c>
    </row>
    <row r="3" spans="1:4" x14ac:dyDescent="0.2">
      <c r="A3" s="13" t="s">
        <v>23</v>
      </c>
    </row>
    <row r="4" spans="1:4" ht="25.5" x14ac:dyDescent="0.2">
      <c r="A4" s="42" t="s">
        <v>1</v>
      </c>
      <c r="B4" s="41" t="s">
        <v>218</v>
      </c>
      <c r="C4" s="41" t="s">
        <v>254</v>
      </c>
      <c r="D4" s="41" t="s">
        <v>41</v>
      </c>
    </row>
    <row r="5" spans="1:4" x14ac:dyDescent="0.2">
      <c r="A5" s="71" t="s">
        <v>14</v>
      </c>
      <c r="B5" s="19">
        <v>98</v>
      </c>
      <c r="C5" s="19">
        <v>34</v>
      </c>
      <c r="D5" s="19">
        <v>40</v>
      </c>
    </row>
    <row r="6" spans="1:4" x14ac:dyDescent="0.2">
      <c r="A6" s="71" t="s">
        <v>36</v>
      </c>
      <c r="B6" s="19">
        <v>135</v>
      </c>
      <c r="C6" s="19">
        <v>38</v>
      </c>
      <c r="D6" s="19">
        <v>67</v>
      </c>
    </row>
    <row r="7" spans="1:4" x14ac:dyDescent="0.2">
      <c r="A7" s="71" t="s">
        <v>258</v>
      </c>
      <c r="B7" s="19">
        <v>126</v>
      </c>
      <c r="C7" s="19">
        <v>30</v>
      </c>
      <c r="D7" s="19">
        <v>69</v>
      </c>
    </row>
    <row r="8" spans="1:4" x14ac:dyDescent="0.2">
      <c r="A8" s="72" t="s">
        <v>261</v>
      </c>
      <c r="B8" s="152">
        <v>115</v>
      </c>
      <c r="C8" s="152">
        <v>47</v>
      </c>
      <c r="D8" s="152">
        <v>67</v>
      </c>
    </row>
    <row r="9" spans="1:4" x14ac:dyDescent="0.2">
      <c r="A9" s="121" t="s">
        <v>283</v>
      </c>
    </row>
    <row r="10" spans="1:4" s="70" customFormat="1" x14ac:dyDescent="0.2">
      <c r="A10" s="68" t="s">
        <v>252</v>
      </c>
    </row>
    <row r="11" spans="1:4" x14ac:dyDescent="0.2">
      <c r="A11" s="45" t="s">
        <v>250</v>
      </c>
    </row>
    <row r="12" spans="1:4" x14ac:dyDescent="0.2">
      <c r="A12" s="47" t="s">
        <v>265</v>
      </c>
    </row>
  </sheetData>
  <phoneticPr fontId="6" type="noConversion"/>
  <hyperlinks>
    <hyperlink ref="A3" location="Index!A1" display="Index"/>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1"/>
  <sheetViews>
    <sheetView workbookViewId="0"/>
  </sheetViews>
  <sheetFormatPr defaultRowHeight="12.75" x14ac:dyDescent="0.2"/>
  <cols>
    <col min="1" max="1" width="32.42578125" style="12" customWidth="1"/>
    <col min="2" max="2" width="11.42578125" style="12" customWidth="1"/>
    <col min="3" max="3" width="13.7109375" style="12" customWidth="1"/>
    <col min="4" max="4" width="14" style="12" customWidth="1"/>
    <col min="5" max="5" width="14.42578125" style="12" customWidth="1"/>
    <col min="6" max="6" width="17.85546875" style="12" customWidth="1"/>
    <col min="7" max="7" width="14.28515625" style="12" customWidth="1"/>
    <col min="8" max="16384" width="9.140625" style="12"/>
  </cols>
  <sheetData>
    <row r="1" spans="1:7" x14ac:dyDescent="0.2">
      <c r="A1" s="8" t="s">
        <v>79</v>
      </c>
      <c r="B1" s="18"/>
    </row>
    <row r="2" spans="1:7" x14ac:dyDescent="0.2">
      <c r="A2" s="16" t="s">
        <v>343</v>
      </c>
    </row>
    <row r="3" spans="1:7" x14ac:dyDescent="0.2">
      <c r="A3" s="13" t="s">
        <v>23</v>
      </c>
    </row>
    <row r="4" spans="1:7" ht="51" x14ac:dyDescent="0.2">
      <c r="A4" s="73"/>
      <c r="B4" s="41" t="s">
        <v>318</v>
      </c>
      <c r="C4" s="41" t="s">
        <v>70</v>
      </c>
      <c r="D4" s="41" t="s">
        <v>71</v>
      </c>
      <c r="E4" s="41" t="s">
        <v>72</v>
      </c>
      <c r="F4" s="41" t="s">
        <v>73</v>
      </c>
      <c r="G4" s="41" t="s">
        <v>74</v>
      </c>
    </row>
    <row r="5" spans="1:7" x14ac:dyDescent="0.2">
      <c r="A5" s="15" t="s">
        <v>14</v>
      </c>
      <c r="B5" s="110">
        <v>98</v>
      </c>
      <c r="C5" s="109">
        <v>0</v>
      </c>
      <c r="D5" s="109">
        <v>0</v>
      </c>
      <c r="E5" s="109">
        <v>0</v>
      </c>
      <c r="F5" s="109">
        <v>0</v>
      </c>
      <c r="G5" s="109">
        <v>98</v>
      </c>
    </row>
    <row r="6" spans="1:7" x14ac:dyDescent="0.2">
      <c r="A6" s="15" t="s">
        <v>36</v>
      </c>
      <c r="B6" s="110">
        <v>135</v>
      </c>
      <c r="C6" s="109">
        <v>0</v>
      </c>
      <c r="D6" s="109">
        <v>22</v>
      </c>
      <c r="E6" s="109">
        <v>0</v>
      </c>
      <c r="F6" s="109">
        <v>0</v>
      </c>
      <c r="G6" s="109">
        <v>113</v>
      </c>
    </row>
    <row r="7" spans="1:7" x14ac:dyDescent="0.2">
      <c r="A7" s="15" t="s">
        <v>258</v>
      </c>
      <c r="B7" s="110">
        <v>126</v>
      </c>
      <c r="C7" s="109">
        <v>0</v>
      </c>
      <c r="D7" s="109">
        <v>6</v>
      </c>
      <c r="E7" s="109">
        <v>0</v>
      </c>
      <c r="F7" s="109">
        <v>0</v>
      </c>
      <c r="G7" s="109">
        <v>120</v>
      </c>
    </row>
    <row r="8" spans="1:7" x14ac:dyDescent="0.2">
      <c r="A8" s="74" t="s">
        <v>261</v>
      </c>
      <c r="B8" s="153">
        <v>115</v>
      </c>
      <c r="C8" s="154">
        <v>0</v>
      </c>
      <c r="D8" s="154">
        <v>20</v>
      </c>
      <c r="E8" s="154">
        <v>0</v>
      </c>
      <c r="F8" s="154">
        <v>0</v>
      </c>
      <c r="G8" s="154">
        <v>95</v>
      </c>
    </row>
    <row r="9" spans="1:7" x14ac:dyDescent="0.2">
      <c r="A9" s="121" t="s">
        <v>283</v>
      </c>
    </row>
    <row r="10" spans="1:7" x14ac:dyDescent="0.2">
      <c r="A10" s="68" t="s">
        <v>252</v>
      </c>
    </row>
    <row r="11" spans="1:7" x14ac:dyDescent="0.2">
      <c r="A11" s="47" t="s">
        <v>265</v>
      </c>
    </row>
  </sheetData>
  <phoneticPr fontId="6" type="noConversion"/>
  <hyperlinks>
    <hyperlink ref="A3" location="Index!A1" display="Index"/>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48"/>
  <sheetViews>
    <sheetView workbookViewId="0"/>
  </sheetViews>
  <sheetFormatPr defaultRowHeight="12.75" x14ac:dyDescent="0.2"/>
  <cols>
    <col min="1" max="1" width="33.7109375" style="12" customWidth="1"/>
    <col min="2" max="2" width="11" style="12" customWidth="1"/>
    <col min="3" max="3" width="13.5703125" style="12" customWidth="1"/>
    <col min="4" max="4" width="11.42578125" style="12" customWidth="1"/>
    <col min="5" max="5" width="12.42578125" style="12" customWidth="1"/>
    <col min="6" max="6" width="12.5703125" style="12" customWidth="1"/>
    <col min="7" max="7" width="14.140625" style="12" customWidth="1"/>
    <col min="8" max="16384" width="9.140625" style="12"/>
  </cols>
  <sheetData>
    <row r="1" spans="1:7" x14ac:dyDescent="0.2">
      <c r="A1" s="8" t="s">
        <v>80</v>
      </c>
      <c r="B1" s="18"/>
    </row>
    <row r="2" spans="1:7" x14ac:dyDescent="0.2">
      <c r="A2" s="16" t="s">
        <v>344</v>
      </c>
    </row>
    <row r="3" spans="1:7" x14ac:dyDescent="0.2">
      <c r="A3" s="13" t="s">
        <v>23</v>
      </c>
      <c r="B3" s="14"/>
    </row>
    <row r="4" spans="1:7" ht="57" customHeight="1" x14ac:dyDescent="0.2">
      <c r="A4" s="75"/>
      <c r="B4" s="41" t="s">
        <v>257</v>
      </c>
      <c r="C4" s="41" t="s">
        <v>77</v>
      </c>
      <c r="D4" s="41" t="s">
        <v>70</v>
      </c>
      <c r="E4" s="41" t="s">
        <v>71</v>
      </c>
      <c r="F4" s="41" t="s">
        <v>72</v>
      </c>
      <c r="G4" s="41" t="s">
        <v>78</v>
      </c>
    </row>
    <row r="5" spans="1:7" s="69" customFormat="1" ht="30" customHeight="1" x14ac:dyDescent="0.2">
      <c r="A5" s="78" t="s">
        <v>267</v>
      </c>
      <c r="B5" s="112">
        <v>74</v>
      </c>
      <c r="C5" s="133" t="s">
        <v>264</v>
      </c>
      <c r="D5" s="133" t="s">
        <v>264</v>
      </c>
      <c r="E5" s="133" t="s">
        <v>264</v>
      </c>
      <c r="F5" s="133" t="s">
        <v>264</v>
      </c>
      <c r="G5" s="111">
        <v>74</v>
      </c>
    </row>
    <row r="6" spans="1:7" x14ac:dyDescent="0.2">
      <c r="A6" s="76" t="s">
        <v>41</v>
      </c>
      <c r="B6" s="112">
        <v>40</v>
      </c>
      <c r="C6" s="134" t="s">
        <v>264</v>
      </c>
      <c r="D6" s="134" t="s">
        <v>264</v>
      </c>
      <c r="E6" s="134" t="s">
        <v>264</v>
      </c>
      <c r="F6" s="134" t="s">
        <v>264</v>
      </c>
      <c r="G6" s="111">
        <v>40</v>
      </c>
    </row>
    <row r="7" spans="1:7" x14ac:dyDescent="0.2">
      <c r="A7" s="77" t="s">
        <v>216</v>
      </c>
      <c r="B7" s="112">
        <v>32</v>
      </c>
      <c r="C7" s="134" t="s">
        <v>264</v>
      </c>
      <c r="D7" s="134" t="s">
        <v>264</v>
      </c>
      <c r="E7" s="134" t="s">
        <v>264</v>
      </c>
      <c r="F7" s="134" t="s">
        <v>264</v>
      </c>
      <c r="G7" s="113">
        <v>32</v>
      </c>
    </row>
    <row r="8" spans="1:7" x14ac:dyDescent="0.2">
      <c r="A8" s="77" t="s">
        <v>217</v>
      </c>
      <c r="B8" s="112">
        <v>8</v>
      </c>
      <c r="C8" s="134" t="s">
        <v>264</v>
      </c>
      <c r="D8" s="134" t="s">
        <v>264</v>
      </c>
      <c r="E8" s="134" t="s">
        <v>264</v>
      </c>
      <c r="F8" s="134" t="s">
        <v>264</v>
      </c>
      <c r="G8" s="113">
        <v>8</v>
      </c>
    </row>
    <row r="9" spans="1:7" x14ac:dyDescent="0.2">
      <c r="A9" s="76" t="s">
        <v>254</v>
      </c>
      <c r="B9" s="112">
        <v>34</v>
      </c>
      <c r="C9" s="133" t="s">
        <v>264</v>
      </c>
      <c r="D9" s="133" t="s">
        <v>264</v>
      </c>
      <c r="E9" s="133" t="s">
        <v>264</v>
      </c>
      <c r="F9" s="133" t="s">
        <v>264</v>
      </c>
      <c r="G9" s="111">
        <v>34</v>
      </c>
    </row>
    <row r="10" spans="1:7" ht="30" customHeight="1" x14ac:dyDescent="0.2">
      <c r="A10" s="78" t="s">
        <v>268</v>
      </c>
      <c r="B10" s="112">
        <v>105</v>
      </c>
      <c r="C10" s="133" t="s">
        <v>264</v>
      </c>
      <c r="D10" s="133" t="s">
        <v>264</v>
      </c>
      <c r="E10" s="133" t="s">
        <v>264</v>
      </c>
      <c r="F10" s="133" t="s">
        <v>264</v>
      </c>
      <c r="G10" s="111">
        <v>105</v>
      </c>
    </row>
    <row r="11" spans="1:7" x14ac:dyDescent="0.2">
      <c r="A11" s="76" t="s">
        <v>41</v>
      </c>
      <c r="B11" s="112">
        <v>67</v>
      </c>
      <c r="C11" s="134" t="s">
        <v>264</v>
      </c>
      <c r="D11" s="134" t="s">
        <v>264</v>
      </c>
      <c r="E11" s="134" t="s">
        <v>264</v>
      </c>
      <c r="F11" s="134" t="s">
        <v>264</v>
      </c>
      <c r="G11" s="111">
        <v>67</v>
      </c>
    </row>
    <row r="12" spans="1:7" x14ac:dyDescent="0.2">
      <c r="A12" s="77" t="s">
        <v>216</v>
      </c>
      <c r="B12" s="112">
        <v>33</v>
      </c>
      <c r="C12" s="134" t="s">
        <v>264</v>
      </c>
      <c r="D12" s="134" t="s">
        <v>264</v>
      </c>
      <c r="E12" s="134" t="s">
        <v>264</v>
      </c>
      <c r="F12" s="134" t="s">
        <v>264</v>
      </c>
      <c r="G12" s="113">
        <v>33</v>
      </c>
    </row>
    <row r="13" spans="1:7" x14ac:dyDescent="0.2">
      <c r="A13" s="77" t="s">
        <v>217</v>
      </c>
      <c r="B13" s="112">
        <v>34</v>
      </c>
      <c r="C13" s="134" t="s">
        <v>264</v>
      </c>
      <c r="D13" s="134" t="s">
        <v>264</v>
      </c>
      <c r="E13" s="134" t="s">
        <v>264</v>
      </c>
      <c r="F13" s="134" t="s">
        <v>264</v>
      </c>
      <c r="G13" s="113">
        <v>34</v>
      </c>
    </row>
    <row r="14" spans="1:7" x14ac:dyDescent="0.2">
      <c r="A14" s="76" t="s">
        <v>254</v>
      </c>
      <c r="B14" s="112">
        <v>38</v>
      </c>
      <c r="C14" s="133" t="s">
        <v>264</v>
      </c>
      <c r="D14" s="133" t="s">
        <v>264</v>
      </c>
      <c r="E14" s="133" t="s">
        <v>264</v>
      </c>
      <c r="F14" s="133" t="s">
        <v>264</v>
      </c>
      <c r="G14" s="111">
        <v>38</v>
      </c>
    </row>
    <row r="15" spans="1:7" s="69" customFormat="1" ht="30" customHeight="1" x14ac:dyDescent="0.2">
      <c r="A15" s="78" t="s">
        <v>269</v>
      </c>
      <c r="B15" s="112">
        <v>99</v>
      </c>
      <c r="C15" s="133" t="s">
        <v>264</v>
      </c>
      <c r="D15" s="133" t="s">
        <v>264</v>
      </c>
      <c r="E15" s="133" t="s">
        <v>264</v>
      </c>
      <c r="F15" s="133" t="s">
        <v>264</v>
      </c>
      <c r="G15" s="111">
        <v>99</v>
      </c>
    </row>
    <row r="16" spans="1:7" x14ac:dyDescent="0.2">
      <c r="A16" s="76" t="s">
        <v>41</v>
      </c>
      <c r="B16" s="112">
        <v>69</v>
      </c>
      <c r="C16" s="134" t="s">
        <v>264</v>
      </c>
      <c r="D16" s="134" t="s">
        <v>264</v>
      </c>
      <c r="E16" s="134" t="s">
        <v>264</v>
      </c>
      <c r="F16" s="134" t="s">
        <v>264</v>
      </c>
      <c r="G16" s="111">
        <v>69</v>
      </c>
    </row>
    <row r="17" spans="1:7" x14ac:dyDescent="0.2">
      <c r="A17" s="77" t="s">
        <v>216</v>
      </c>
      <c r="B17" s="112">
        <v>34</v>
      </c>
      <c r="C17" s="134" t="s">
        <v>264</v>
      </c>
      <c r="D17" s="134" t="s">
        <v>264</v>
      </c>
      <c r="E17" s="134" t="s">
        <v>264</v>
      </c>
      <c r="F17" s="134" t="s">
        <v>264</v>
      </c>
      <c r="G17" s="113">
        <v>34</v>
      </c>
    </row>
    <row r="18" spans="1:7" x14ac:dyDescent="0.2">
      <c r="A18" s="77" t="s">
        <v>217</v>
      </c>
      <c r="B18" s="112">
        <v>35</v>
      </c>
      <c r="C18" s="134" t="s">
        <v>264</v>
      </c>
      <c r="D18" s="134" t="s">
        <v>264</v>
      </c>
      <c r="E18" s="134" t="s">
        <v>264</v>
      </c>
      <c r="F18" s="134" t="s">
        <v>264</v>
      </c>
      <c r="G18" s="113">
        <v>35</v>
      </c>
    </row>
    <row r="19" spans="1:7" x14ac:dyDescent="0.2">
      <c r="A19" s="76" t="s">
        <v>254</v>
      </c>
      <c r="B19" s="112">
        <v>30</v>
      </c>
      <c r="C19" s="133" t="s">
        <v>264</v>
      </c>
      <c r="D19" s="133" t="s">
        <v>264</v>
      </c>
      <c r="E19" s="133" t="s">
        <v>264</v>
      </c>
      <c r="F19" s="133" t="s">
        <v>264</v>
      </c>
      <c r="G19" s="111">
        <v>30</v>
      </c>
    </row>
    <row r="20" spans="1:7" s="69" customFormat="1" ht="30" customHeight="1" x14ac:dyDescent="0.2">
      <c r="A20" s="78" t="s">
        <v>271</v>
      </c>
      <c r="B20" s="122">
        <v>114</v>
      </c>
      <c r="C20" s="133">
        <v>0</v>
      </c>
      <c r="D20" s="133">
        <v>0</v>
      </c>
      <c r="E20" s="133">
        <v>13</v>
      </c>
      <c r="F20" s="133">
        <v>0</v>
      </c>
      <c r="G20" s="133">
        <v>101</v>
      </c>
    </row>
    <row r="21" spans="1:7" x14ac:dyDescent="0.2">
      <c r="A21" s="76" t="s">
        <v>41</v>
      </c>
      <c r="B21" s="122">
        <v>67</v>
      </c>
      <c r="C21" s="134">
        <v>0</v>
      </c>
      <c r="D21" s="134">
        <v>0</v>
      </c>
      <c r="E21" s="126">
        <v>7</v>
      </c>
      <c r="F21" s="134">
        <v>0</v>
      </c>
      <c r="G21" s="126">
        <v>60</v>
      </c>
    </row>
    <row r="22" spans="1:7" x14ac:dyDescent="0.2">
      <c r="A22" s="77" t="s">
        <v>216</v>
      </c>
      <c r="B22" s="122">
        <v>34</v>
      </c>
      <c r="C22" s="134">
        <v>0</v>
      </c>
      <c r="D22" s="134">
        <v>0</v>
      </c>
      <c r="E22" s="125">
        <v>4</v>
      </c>
      <c r="F22" s="134">
        <v>0</v>
      </c>
      <c r="G22" s="125">
        <v>30</v>
      </c>
    </row>
    <row r="23" spans="1:7" x14ac:dyDescent="0.2">
      <c r="A23" s="77" t="s">
        <v>217</v>
      </c>
      <c r="B23" s="122">
        <v>33</v>
      </c>
      <c r="C23" s="134">
        <v>0</v>
      </c>
      <c r="D23" s="134">
        <v>0</v>
      </c>
      <c r="E23" s="125">
        <v>3</v>
      </c>
      <c r="F23" s="134">
        <v>0</v>
      </c>
      <c r="G23" s="125">
        <v>30</v>
      </c>
    </row>
    <row r="24" spans="1:7" x14ac:dyDescent="0.2">
      <c r="A24" s="79" t="s">
        <v>254</v>
      </c>
      <c r="B24" s="123">
        <v>47</v>
      </c>
      <c r="C24" s="136">
        <v>0</v>
      </c>
      <c r="D24" s="136">
        <v>0</v>
      </c>
      <c r="E24" s="189">
        <v>6</v>
      </c>
      <c r="F24" s="136">
        <v>0</v>
      </c>
      <c r="G24" s="189">
        <v>41</v>
      </c>
    </row>
    <row r="25" spans="1:7" x14ac:dyDescent="0.2">
      <c r="A25" s="121" t="s">
        <v>283</v>
      </c>
    </row>
    <row r="26" spans="1:7" x14ac:dyDescent="0.2">
      <c r="A26" s="53" t="s">
        <v>252</v>
      </c>
    </row>
    <row r="27" spans="1:7" x14ac:dyDescent="0.2">
      <c r="A27" s="54" t="s">
        <v>263</v>
      </c>
    </row>
    <row r="28" spans="1:7" x14ac:dyDescent="0.2">
      <c r="A28" s="80" t="s">
        <v>265</v>
      </c>
    </row>
    <row r="29" spans="1:7" x14ac:dyDescent="0.2">
      <c r="A29" s="14"/>
    </row>
    <row r="30" spans="1:7" x14ac:dyDescent="0.2">
      <c r="A30" s="14"/>
    </row>
    <row r="31" spans="1:7" x14ac:dyDescent="0.2">
      <c r="A31" s="14"/>
    </row>
    <row r="32" spans="1:7" x14ac:dyDescent="0.2">
      <c r="A32" s="14"/>
    </row>
    <row r="33" spans="1:1" x14ac:dyDescent="0.2">
      <c r="A33" s="14"/>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4"/>
    </row>
    <row r="41" spans="1:1" x14ac:dyDescent="0.2">
      <c r="A41" s="14"/>
    </row>
    <row r="42" spans="1:1" x14ac:dyDescent="0.2">
      <c r="A42" s="14"/>
    </row>
    <row r="43" spans="1:1" x14ac:dyDescent="0.2">
      <c r="A43" s="14"/>
    </row>
    <row r="44" spans="1:1" x14ac:dyDescent="0.2">
      <c r="A44" s="14"/>
    </row>
    <row r="45" spans="1:1" x14ac:dyDescent="0.2">
      <c r="A45" s="14"/>
    </row>
    <row r="46" spans="1:1" x14ac:dyDescent="0.2">
      <c r="A46" s="14"/>
    </row>
    <row r="47" spans="1:1" x14ac:dyDescent="0.2">
      <c r="A47" s="14"/>
    </row>
    <row r="48" spans="1:1" x14ac:dyDescent="0.2">
      <c r="A48" s="14"/>
    </row>
  </sheetData>
  <phoneticPr fontId="6" type="noConversion"/>
  <hyperlinks>
    <hyperlink ref="A3" location="Index!A1" display="Index"/>
  </hyperlinks>
  <pageMargins left="0.75" right="0.75" top="1" bottom="1" header="0.5" footer="0.5"/>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5"/>
  <sheetViews>
    <sheetView workbookViewId="0"/>
  </sheetViews>
  <sheetFormatPr defaultRowHeight="12.75" x14ac:dyDescent="0.2"/>
  <cols>
    <col min="1" max="1" width="33.7109375" style="12" customWidth="1"/>
    <col min="2" max="2" width="16.5703125" style="12" customWidth="1"/>
    <col min="3" max="3" width="13.42578125" style="12" customWidth="1"/>
    <col min="4" max="4" width="11.85546875" style="12" customWidth="1"/>
    <col min="5" max="5" width="14.42578125" style="12" customWidth="1"/>
    <col min="6" max="6" width="11.5703125" style="12" customWidth="1"/>
    <col min="7" max="7" width="10.85546875" style="12" customWidth="1"/>
    <col min="8" max="16384" width="9.140625" style="12"/>
  </cols>
  <sheetData>
    <row r="1" spans="1:7" x14ac:dyDescent="0.2">
      <c r="A1" s="8" t="s">
        <v>22</v>
      </c>
      <c r="B1" s="8"/>
      <c r="C1" s="8"/>
      <c r="D1" s="8"/>
      <c r="E1" s="8"/>
    </row>
    <row r="2" spans="1:7" x14ac:dyDescent="0.2">
      <c r="A2" s="16" t="s">
        <v>334</v>
      </c>
    </row>
    <row r="3" spans="1:7" x14ac:dyDescent="0.2">
      <c r="A3" s="13" t="s">
        <v>23</v>
      </c>
    </row>
    <row r="5" spans="1:7" s="10" customFormat="1" ht="16.5" customHeight="1" x14ac:dyDescent="0.2">
      <c r="A5" s="204"/>
      <c r="B5" s="206" t="s">
        <v>218</v>
      </c>
      <c r="C5" s="206" t="s">
        <v>256</v>
      </c>
      <c r="D5" s="206" t="s">
        <v>253</v>
      </c>
      <c r="E5" s="208" t="s">
        <v>253</v>
      </c>
      <c r="F5" s="208"/>
      <c r="G5" s="208"/>
    </row>
    <row r="6" spans="1:7" s="10" customFormat="1" ht="58.5" customHeight="1" x14ac:dyDescent="0.2">
      <c r="A6" s="205"/>
      <c r="B6" s="207"/>
      <c r="C6" s="207"/>
      <c r="D6" s="207"/>
      <c r="E6" s="43" t="s">
        <v>37</v>
      </c>
      <c r="F6" s="41" t="s">
        <v>38</v>
      </c>
      <c r="G6" s="43" t="s">
        <v>39</v>
      </c>
    </row>
    <row r="7" spans="1:7" ht="13.5" customHeight="1" x14ac:dyDescent="0.2">
      <c r="A7" s="23" t="s">
        <v>312</v>
      </c>
      <c r="B7" s="62">
        <v>3557</v>
      </c>
      <c r="C7" s="62">
        <v>3479</v>
      </c>
      <c r="D7" s="62">
        <v>823</v>
      </c>
      <c r="E7" s="62">
        <v>564</v>
      </c>
      <c r="F7" s="62">
        <v>48</v>
      </c>
      <c r="G7" s="62">
        <v>211</v>
      </c>
    </row>
    <row r="8" spans="1:7" ht="13.5" customHeight="1" x14ac:dyDescent="0.2">
      <c r="A8" s="14" t="s">
        <v>36</v>
      </c>
      <c r="B8" s="158">
        <v>3602</v>
      </c>
      <c r="C8" s="62">
        <v>3352</v>
      </c>
      <c r="D8" s="62">
        <v>808</v>
      </c>
      <c r="E8" s="62">
        <v>682</v>
      </c>
      <c r="F8" s="62">
        <v>9</v>
      </c>
      <c r="G8" s="62">
        <v>117</v>
      </c>
    </row>
    <row r="9" spans="1:7" ht="13.5" customHeight="1" x14ac:dyDescent="0.2">
      <c r="A9" s="23" t="s">
        <v>290</v>
      </c>
      <c r="B9" s="158">
        <v>4063</v>
      </c>
      <c r="C9" s="62">
        <v>3717</v>
      </c>
      <c r="D9" s="62">
        <v>797</v>
      </c>
      <c r="E9" s="62">
        <v>660</v>
      </c>
      <c r="F9" s="62" t="s">
        <v>15</v>
      </c>
      <c r="G9" s="62">
        <v>137</v>
      </c>
    </row>
    <row r="10" spans="1:7" ht="13.5" customHeight="1" x14ac:dyDescent="0.2">
      <c r="A10" s="82" t="s">
        <v>261</v>
      </c>
      <c r="B10" s="65">
        <v>3147</v>
      </c>
      <c r="C10" s="65">
        <v>3318</v>
      </c>
      <c r="D10" s="65">
        <v>788</v>
      </c>
      <c r="E10" s="65">
        <v>680</v>
      </c>
      <c r="F10" s="65">
        <v>1</v>
      </c>
      <c r="G10" s="65">
        <v>107</v>
      </c>
    </row>
    <row r="11" spans="1:7" x14ac:dyDescent="0.2">
      <c r="A11" s="121" t="s">
        <v>283</v>
      </c>
    </row>
    <row r="12" spans="1:7" ht="12.75" customHeight="1" x14ac:dyDescent="0.2">
      <c r="A12" s="44" t="s">
        <v>252</v>
      </c>
    </row>
    <row r="13" spans="1:7" ht="12.75" customHeight="1" x14ac:dyDescent="0.2">
      <c r="A13" s="50" t="s">
        <v>307</v>
      </c>
    </row>
    <row r="14" spans="1:7" ht="12.75" customHeight="1" x14ac:dyDescent="0.2">
      <c r="A14" s="47" t="s">
        <v>265</v>
      </c>
    </row>
    <row r="15" spans="1:7" ht="12.75" customHeight="1" x14ac:dyDescent="0.2">
      <c r="A15" s="156"/>
    </row>
    <row r="16" spans="1:7" ht="12.75" customHeight="1" x14ac:dyDescent="0.2">
      <c r="A16" s="156"/>
      <c r="D16" s="14"/>
    </row>
    <row r="17" spans="1:2" ht="12.75" customHeight="1" x14ac:dyDescent="0.2">
      <c r="A17" s="156"/>
    </row>
    <row r="18" spans="1:2" ht="12.75" customHeight="1" x14ac:dyDescent="0.2">
      <c r="B18" s="157"/>
    </row>
    <row r="19" spans="1:2" ht="12.75" customHeight="1" x14ac:dyDescent="0.2"/>
    <row r="20" spans="1:2" ht="12.75" customHeight="1" x14ac:dyDescent="0.2"/>
    <row r="21" spans="1:2" ht="12.75" customHeight="1" x14ac:dyDescent="0.2"/>
    <row r="22" spans="1:2" ht="12.75" customHeight="1" x14ac:dyDescent="0.2"/>
    <row r="23" spans="1:2" ht="12.75" customHeight="1" x14ac:dyDescent="0.2"/>
    <row r="24" spans="1:2" ht="12.75" customHeight="1" x14ac:dyDescent="0.2"/>
    <row r="25" spans="1:2" ht="12.75" customHeight="1" x14ac:dyDescent="0.2"/>
  </sheetData>
  <mergeCells count="5">
    <mergeCell ref="A5:A6"/>
    <mergeCell ref="B5:B6"/>
    <mergeCell ref="C5:C6"/>
    <mergeCell ref="E5:G5"/>
    <mergeCell ref="D5:D6"/>
  </mergeCells>
  <phoneticPr fontId="0" type="noConversion"/>
  <conditionalFormatting sqref="B11 A1:B10 A12:B12 A14:XFD1048576 B13:XFD13 C1:XFD12">
    <cfRule type="containsText" dxfId="4" priority="4" operator="containsText" text="FALSE">
      <formula>NOT(ISERROR(SEARCH("FALSE",A1)))</formula>
    </cfRule>
  </conditionalFormatting>
  <conditionalFormatting sqref="A13">
    <cfRule type="containsText" dxfId="3" priority="1" operator="containsText" text="FALSE">
      <formula>NOT(ISERROR(SEARCH("FALSE",A13)))</formula>
    </cfRule>
  </conditionalFormatting>
  <hyperlinks>
    <hyperlink ref="A3" location="Index!A1" display="Index"/>
  </hyperlinks>
  <pageMargins left="0.75" right="0.75" top="1" bottom="1" header="0.5" footer="0.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1"/>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2.75" x14ac:dyDescent="0.2"/>
  <cols>
    <col min="1" max="1" width="32.85546875" style="12" customWidth="1"/>
    <col min="2" max="2" width="11.140625" style="16" customWidth="1"/>
    <col min="3" max="3" width="10.28515625" style="16" bestFit="1" customWidth="1"/>
    <col min="4" max="4" width="10.5703125" style="16" customWidth="1"/>
    <col min="5" max="5" width="10.85546875" style="16" customWidth="1"/>
    <col min="6" max="6" width="9.5703125" style="16" bestFit="1" customWidth="1"/>
    <col min="7" max="7" width="11.85546875" style="16" customWidth="1"/>
    <col min="8" max="8" width="10.7109375" style="16" customWidth="1"/>
    <col min="9" max="9" width="10.42578125" style="16" customWidth="1"/>
    <col min="10" max="10" width="9.5703125" style="16" bestFit="1" customWidth="1"/>
    <col min="11" max="11" width="12.28515625" style="16" customWidth="1"/>
    <col min="12" max="12" width="12.42578125" style="16" customWidth="1"/>
    <col min="13" max="13" width="11" style="16" customWidth="1"/>
    <col min="14" max="14" width="12.85546875" style="12" customWidth="1"/>
    <col min="15" max="15" width="11" style="12" customWidth="1"/>
    <col min="16" max="16" width="12.42578125" style="12" customWidth="1"/>
    <col min="17" max="17" width="14.85546875" style="12" customWidth="1"/>
    <col min="18" max="20" width="11" style="12" customWidth="1"/>
    <col min="21" max="21" width="12.42578125" style="12" customWidth="1"/>
    <col min="22" max="24" width="11" style="12" customWidth="1"/>
    <col min="25" max="25" width="10.7109375" style="16" customWidth="1"/>
    <col min="26" max="16384" width="9.140625" style="12"/>
  </cols>
  <sheetData>
    <row r="1" spans="1:25" x14ac:dyDescent="0.2">
      <c r="A1" s="8" t="s">
        <v>65</v>
      </c>
      <c r="B1" s="18"/>
      <c r="C1" s="12"/>
      <c r="D1" s="12"/>
      <c r="E1" s="12"/>
      <c r="F1" s="12"/>
      <c r="G1" s="12"/>
      <c r="H1" s="12"/>
      <c r="I1" s="12"/>
      <c r="J1" s="12"/>
      <c r="K1" s="12"/>
      <c r="L1" s="12"/>
      <c r="M1" s="12"/>
      <c r="Y1" s="12"/>
    </row>
    <row r="2" spans="1:25" x14ac:dyDescent="0.2">
      <c r="A2" s="16" t="s">
        <v>335</v>
      </c>
      <c r="B2" s="12"/>
      <c r="C2" s="12"/>
      <c r="D2" s="12"/>
      <c r="E2" s="12"/>
      <c r="F2" s="12"/>
      <c r="G2" s="12"/>
      <c r="H2" s="12"/>
      <c r="I2" s="12"/>
      <c r="J2" s="12"/>
      <c r="K2" s="12"/>
      <c r="L2" s="12"/>
      <c r="M2" s="12"/>
      <c r="Y2" s="12"/>
    </row>
    <row r="3" spans="1:25" x14ac:dyDescent="0.2">
      <c r="A3" s="13" t="s">
        <v>23</v>
      </c>
      <c r="B3" s="12"/>
      <c r="C3" s="12"/>
      <c r="D3" s="12"/>
      <c r="E3" s="12"/>
      <c r="F3" s="12"/>
      <c r="G3" s="12"/>
      <c r="H3" s="12"/>
      <c r="I3" s="12"/>
      <c r="J3" s="12"/>
      <c r="K3" s="12"/>
      <c r="L3" s="12"/>
      <c r="M3" s="12"/>
      <c r="Y3" s="12"/>
    </row>
    <row r="4" spans="1:25" ht="17.25" customHeight="1" x14ac:dyDescent="0.2">
      <c r="A4" s="13"/>
      <c r="B4" s="12"/>
      <c r="C4" s="12"/>
      <c r="D4" s="12"/>
      <c r="E4" s="12"/>
      <c r="F4" s="12"/>
      <c r="G4" s="12"/>
      <c r="H4" s="12"/>
      <c r="I4" s="12"/>
      <c r="J4" s="12"/>
      <c r="K4" s="12"/>
      <c r="L4" s="12"/>
      <c r="M4" s="12"/>
      <c r="N4" s="209" t="s">
        <v>291</v>
      </c>
      <c r="O4" s="209"/>
      <c r="P4" s="209"/>
      <c r="Q4" s="209"/>
      <c r="R4" s="209"/>
      <c r="S4" s="209"/>
      <c r="T4" s="209"/>
      <c r="U4" s="209"/>
      <c r="V4" s="209"/>
      <c r="W4" s="209"/>
      <c r="X4" s="209"/>
      <c r="Y4" s="209"/>
    </row>
    <row r="5" spans="1:25" s="10" customFormat="1" ht="63.75" x14ac:dyDescent="0.2">
      <c r="A5" s="48"/>
      <c r="B5" s="41" t="s">
        <v>293</v>
      </c>
      <c r="C5" s="40" t="s">
        <v>43</v>
      </c>
      <c r="D5" s="41" t="s">
        <v>297</v>
      </c>
      <c r="E5" s="41" t="s">
        <v>45</v>
      </c>
      <c r="F5" s="41" t="s">
        <v>298</v>
      </c>
      <c r="G5" s="41" t="s">
        <v>300</v>
      </c>
      <c r="H5" s="41" t="s">
        <v>299</v>
      </c>
      <c r="I5" s="41" t="s">
        <v>16</v>
      </c>
      <c r="J5" s="41" t="s">
        <v>17</v>
      </c>
      <c r="K5" s="41" t="s">
        <v>18</v>
      </c>
      <c r="L5" s="41" t="s">
        <v>19</v>
      </c>
      <c r="M5" s="41" t="s">
        <v>20</v>
      </c>
      <c r="N5" s="98" t="s">
        <v>275</v>
      </c>
      <c r="O5" s="98" t="s">
        <v>276</v>
      </c>
      <c r="P5" s="98" t="s">
        <v>294</v>
      </c>
      <c r="Q5" s="98" t="s">
        <v>295</v>
      </c>
      <c r="R5" s="98" t="s">
        <v>301</v>
      </c>
      <c r="S5" s="98" t="s">
        <v>302</v>
      </c>
      <c r="T5" s="98" t="s">
        <v>303</v>
      </c>
      <c r="U5" s="98" t="s">
        <v>304</v>
      </c>
      <c r="V5" s="98" t="s">
        <v>305</v>
      </c>
      <c r="W5" s="98" t="s">
        <v>296</v>
      </c>
      <c r="X5" s="98" t="s">
        <v>282</v>
      </c>
      <c r="Y5" s="41" t="s">
        <v>34</v>
      </c>
    </row>
    <row r="6" spans="1:25" ht="13.5" customHeight="1" x14ac:dyDescent="0.2">
      <c r="A6" s="51" t="s">
        <v>14</v>
      </c>
      <c r="B6" s="63">
        <v>3557</v>
      </c>
      <c r="C6" s="114">
        <v>1298</v>
      </c>
      <c r="D6" s="114">
        <v>227</v>
      </c>
      <c r="E6" s="114">
        <v>3</v>
      </c>
      <c r="F6" s="114">
        <v>2</v>
      </c>
      <c r="G6" s="114">
        <v>70</v>
      </c>
      <c r="H6" s="114">
        <v>293</v>
      </c>
      <c r="I6" s="114">
        <v>0</v>
      </c>
      <c r="J6" s="114">
        <v>0</v>
      </c>
      <c r="K6" s="114">
        <v>224</v>
      </c>
      <c r="L6" s="114">
        <v>1068</v>
      </c>
      <c r="M6" s="114">
        <v>372</v>
      </c>
      <c r="N6" s="117" t="s">
        <v>264</v>
      </c>
      <c r="O6" s="117" t="s">
        <v>264</v>
      </c>
      <c r="P6" s="117" t="s">
        <v>264</v>
      </c>
      <c r="Q6" s="117" t="s">
        <v>264</v>
      </c>
      <c r="R6" s="117" t="s">
        <v>264</v>
      </c>
      <c r="S6" s="117" t="s">
        <v>264</v>
      </c>
      <c r="T6" s="117" t="s">
        <v>264</v>
      </c>
      <c r="U6" s="117" t="s">
        <v>264</v>
      </c>
      <c r="V6" s="117" t="s">
        <v>264</v>
      </c>
      <c r="W6" s="117" t="s">
        <v>264</v>
      </c>
      <c r="X6" s="117" t="s">
        <v>264</v>
      </c>
      <c r="Y6" s="117" t="s">
        <v>264</v>
      </c>
    </row>
    <row r="7" spans="1:25" ht="13.5" customHeight="1" x14ac:dyDescent="0.2">
      <c r="A7" s="51" t="s">
        <v>36</v>
      </c>
      <c r="B7" s="63">
        <v>3602</v>
      </c>
      <c r="C7" s="114">
        <v>1307</v>
      </c>
      <c r="D7" s="114">
        <v>284</v>
      </c>
      <c r="E7" s="114">
        <v>8</v>
      </c>
      <c r="F7" s="114">
        <v>0</v>
      </c>
      <c r="G7" s="114">
        <v>45</v>
      </c>
      <c r="H7" s="114">
        <v>319</v>
      </c>
      <c r="I7" s="114">
        <v>0</v>
      </c>
      <c r="J7" s="114">
        <v>0</v>
      </c>
      <c r="K7" s="114">
        <v>323</v>
      </c>
      <c r="L7" s="114">
        <v>927</v>
      </c>
      <c r="M7" s="114">
        <v>389</v>
      </c>
      <c r="N7" s="117" t="s">
        <v>264</v>
      </c>
      <c r="O7" s="117" t="s">
        <v>264</v>
      </c>
      <c r="P7" s="117" t="s">
        <v>264</v>
      </c>
      <c r="Q7" s="117" t="s">
        <v>264</v>
      </c>
      <c r="R7" s="117" t="s">
        <v>264</v>
      </c>
      <c r="S7" s="117" t="s">
        <v>264</v>
      </c>
      <c r="T7" s="117" t="s">
        <v>264</v>
      </c>
      <c r="U7" s="117" t="s">
        <v>264</v>
      </c>
      <c r="V7" s="117" t="s">
        <v>264</v>
      </c>
      <c r="W7" s="117" t="s">
        <v>264</v>
      </c>
      <c r="X7" s="117" t="s">
        <v>264</v>
      </c>
      <c r="Y7" s="117" t="s">
        <v>264</v>
      </c>
    </row>
    <row r="8" spans="1:25" s="70" customFormat="1" ht="13.5" customHeight="1" x14ac:dyDescent="0.2">
      <c r="A8" s="159" t="s">
        <v>290</v>
      </c>
      <c r="B8" s="63">
        <v>4063</v>
      </c>
      <c r="C8" s="114">
        <v>1631</v>
      </c>
      <c r="D8" s="114">
        <v>298</v>
      </c>
      <c r="E8" s="114">
        <v>2</v>
      </c>
      <c r="F8" s="114">
        <v>0</v>
      </c>
      <c r="G8" s="114">
        <v>69</v>
      </c>
      <c r="H8" s="114">
        <v>321</v>
      </c>
      <c r="I8" s="114">
        <v>0</v>
      </c>
      <c r="J8" s="114">
        <v>0</v>
      </c>
      <c r="K8" s="114">
        <v>335</v>
      </c>
      <c r="L8" s="114">
        <v>933</v>
      </c>
      <c r="M8" s="114">
        <v>474</v>
      </c>
      <c r="N8" s="160" t="s">
        <v>264</v>
      </c>
      <c r="O8" s="160" t="s">
        <v>264</v>
      </c>
      <c r="P8" s="160" t="s">
        <v>264</v>
      </c>
      <c r="Q8" s="160" t="s">
        <v>264</v>
      </c>
      <c r="R8" s="160" t="s">
        <v>264</v>
      </c>
      <c r="S8" s="160" t="s">
        <v>264</v>
      </c>
      <c r="T8" s="160" t="s">
        <v>264</v>
      </c>
      <c r="U8" s="160" t="s">
        <v>264</v>
      </c>
      <c r="V8" s="160" t="s">
        <v>264</v>
      </c>
      <c r="W8" s="160" t="s">
        <v>264</v>
      </c>
      <c r="X8" s="160" t="s">
        <v>264</v>
      </c>
      <c r="Y8" s="160" t="s">
        <v>264</v>
      </c>
    </row>
    <row r="9" spans="1:25" ht="13.5" customHeight="1" x14ac:dyDescent="0.2">
      <c r="A9" s="52" t="s">
        <v>261</v>
      </c>
      <c r="B9" s="120">
        <v>3147</v>
      </c>
      <c r="C9" s="115">
        <f>15+397</f>
        <v>412</v>
      </c>
      <c r="D9" s="115">
        <v>106</v>
      </c>
      <c r="E9" s="115">
        <v>6</v>
      </c>
      <c r="F9" s="115">
        <v>0</v>
      </c>
      <c r="G9" s="115">
        <v>37</v>
      </c>
      <c r="H9" s="115">
        <v>235</v>
      </c>
      <c r="I9" s="115">
        <v>0</v>
      </c>
      <c r="J9" s="115">
        <v>0</v>
      </c>
      <c r="K9" s="115">
        <f>59+173</f>
        <v>232</v>
      </c>
      <c r="L9" s="115">
        <f>550+20+56</f>
        <v>626</v>
      </c>
      <c r="M9" s="115">
        <v>337</v>
      </c>
      <c r="N9" s="116">
        <v>603</v>
      </c>
      <c r="O9" s="116">
        <v>97</v>
      </c>
      <c r="P9" s="116">
        <v>1</v>
      </c>
      <c r="Q9" s="116">
        <v>1</v>
      </c>
      <c r="R9" s="116">
        <v>53</v>
      </c>
      <c r="S9" s="116">
        <v>238</v>
      </c>
      <c r="T9" s="116">
        <v>18</v>
      </c>
      <c r="U9" s="116">
        <v>7</v>
      </c>
      <c r="V9" s="116">
        <v>132</v>
      </c>
      <c r="W9" s="116">
        <v>5</v>
      </c>
      <c r="X9" s="116">
        <v>1</v>
      </c>
      <c r="Y9" s="118" t="s">
        <v>264</v>
      </c>
    </row>
    <row r="10" spans="1:25" x14ac:dyDescent="0.2">
      <c r="A10" s="121" t="s">
        <v>283</v>
      </c>
    </row>
    <row r="11" spans="1:25" ht="12.75" customHeight="1" x14ac:dyDescent="0.2">
      <c r="A11" s="49" t="s">
        <v>252</v>
      </c>
      <c r="C11" s="64"/>
    </row>
    <row r="12" spans="1:25" ht="12.75" customHeight="1" x14ac:dyDescent="0.2">
      <c r="A12" s="50" t="s">
        <v>292</v>
      </c>
    </row>
    <row r="13" spans="1:25" ht="12.75" customHeight="1" x14ac:dyDescent="0.2">
      <c r="A13" s="50"/>
    </row>
    <row r="14" spans="1:25" ht="12.75" customHeight="1" x14ac:dyDescent="0.2">
      <c r="A14" s="50" t="s">
        <v>307</v>
      </c>
    </row>
    <row r="15" spans="1:25" ht="12.75" customHeight="1" x14ac:dyDescent="0.2">
      <c r="A15" s="119" t="s">
        <v>263</v>
      </c>
    </row>
    <row r="16" spans="1:25" ht="12.75" customHeight="1" x14ac:dyDescent="0.2">
      <c r="A16" s="47" t="s">
        <v>265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sheetData>
  <mergeCells count="1">
    <mergeCell ref="N4:Y4"/>
  </mergeCells>
  <phoneticPr fontId="0" type="noConversion"/>
  <hyperlinks>
    <hyperlink ref="A3" location="Index!A1" display="Index"/>
  </hyperlinks>
  <pageMargins left="0.75" right="0.75"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3"/>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2.75" x14ac:dyDescent="0.2"/>
  <cols>
    <col min="1" max="1" width="34.85546875" style="10" customWidth="1"/>
    <col min="2" max="2" width="11.5703125" style="16" customWidth="1"/>
    <col min="3" max="3" width="9.85546875" style="16" customWidth="1"/>
    <col min="4" max="4" width="16" style="16" customWidth="1"/>
    <col min="5" max="5" width="12" style="16" customWidth="1"/>
    <col min="6" max="6" width="11.85546875" style="16" customWidth="1"/>
    <col min="7" max="7" width="13.42578125" style="16" bestFit="1" customWidth="1"/>
    <col min="8" max="8" width="10.5703125" style="16" customWidth="1"/>
    <col min="9" max="9" width="16.7109375" style="16" customWidth="1"/>
    <col min="10" max="10" width="9.42578125" style="16" customWidth="1"/>
    <col min="11" max="11" width="9.28515625" style="16" customWidth="1"/>
    <col min="12" max="12" width="16.140625" style="16" customWidth="1"/>
    <col min="13" max="14" width="12.140625" style="16" customWidth="1"/>
    <col min="15" max="16384" width="9.140625" style="12"/>
  </cols>
  <sheetData>
    <row r="1" spans="1:14" x14ac:dyDescent="0.2">
      <c r="A1" s="20" t="s">
        <v>66</v>
      </c>
      <c r="B1" s="18"/>
      <c r="C1" s="12"/>
      <c r="D1" s="12"/>
      <c r="E1" s="12"/>
      <c r="F1" s="12"/>
      <c r="G1" s="12"/>
      <c r="H1" s="12"/>
      <c r="I1" s="12"/>
      <c r="J1" s="12"/>
      <c r="K1" s="12"/>
      <c r="L1" s="12"/>
      <c r="M1" s="12"/>
      <c r="N1" s="12"/>
    </row>
    <row r="2" spans="1:14" x14ac:dyDescent="0.2">
      <c r="A2" s="36" t="s">
        <v>336</v>
      </c>
      <c r="B2" s="12"/>
      <c r="C2" s="12"/>
      <c r="D2" s="12"/>
      <c r="E2" s="12"/>
      <c r="F2" s="12"/>
      <c r="G2" s="12"/>
      <c r="H2" s="12"/>
      <c r="I2" s="12"/>
      <c r="J2" s="12"/>
      <c r="K2" s="12"/>
      <c r="L2" s="12"/>
      <c r="M2" s="12"/>
      <c r="N2" s="12"/>
    </row>
    <row r="3" spans="1:14" x14ac:dyDescent="0.2">
      <c r="A3" s="13" t="s">
        <v>23</v>
      </c>
      <c r="B3" s="12"/>
      <c r="C3" s="12"/>
      <c r="D3" s="12"/>
      <c r="E3" s="12"/>
      <c r="F3" s="12"/>
      <c r="G3" s="12"/>
      <c r="H3" s="12"/>
      <c r="I3" s="12"/>
      <c r="J3" s="12"/>
      <c r="K3" s="12"/>
      <c r="L3" s="12"/>
      <c r="M3" s="12"/>
      <c r="N3" s="12"/>
    </row>
    <row r="4" spans="1:14" x14ac:dyDescent="0.2">
      <c r="A4" s="13"/>
      <c r="B4" s="12"/>
      <c r="C4" s="12"/>
      <c r="D4" s="12"/>
      <c r="E4" s="12"/>
      <c r="F4" s="12"/>
      <c r="G4" s="12"/>
      <c r="H4" s="12"/>
      <c r="I4" s="12"/>
      <c r="J4" s="12"/>
      <c r="K4" s="12"/>
      <c r="L4" s="12"/>
      <c r="M4" s="12"/>
      <c r="N4" s="12"/>
    </row>
    <row r="5" spans="1:14" s="10" customFormat="1" ht="51" x14ac:dyDescent="0.2">
      <c r="A5" s="48"/>
      <c r="B5" s="41" t="s">
        <v>21</v>
      </c>
      <c r="C5" s="41" t="s">
        <v>24</v>
      </c>
      <c r="D5" s="41" t="s">
        <v>25</v>
      </c>
      <c r="E5" s="41" t="s">
        <v>26</v>
      </c>
      <c r="F5" s="41" t="s">
        <v>27</v>
      </c>
      <c r="G5" s="41" t="s">
        <v>28</v>
      </c>
      <c r="H5" s="41" t="s">
        <v>30</v>
      </c>
      <c r="I5" s="41" t="s">
        <v>309</v>
      </c>
      <c r="J5" s="41" t="s">
        <v>31</v>
      </c>
      <c r="K5" s="41" t="s">
        <v>32</v>
      </c>
      <c r="L5" s="41" t="s">
        <v>33</v>
      </c>
      <c r="M5" s="41" t="s">
        <v>251</v>
      </c>
      <c r="N5" s="41" t="s">
        <v>35</v>
      </c>
    </row>
    <row r="6" spans="1:14" ht="13.5" customHeight="1" x14ac:dyDescent="0.2">
      <c r="A6" s="11" t="s">
        <v>14</v>
      </c>
      <c r="B6" s="122">
        <v>3557</v>
      </c>
      <c r="C6" s="114">
        <v>1024</v>
      </c>
      <c r="D6" s="114">
        <v>364</v>
      </c>
      <c r="E6" s="114">
        <v>87</v>
      </c>
      <c r="F6" s="114">
        <v>130</v>
      </c>
      <c r="G6" s="114">
        <v>0</v>
      </c>
      <c r="H6" s="114">
        <v>258</v>
      </c>
      <c r="I6" s="114">
        <v>82</v>
      </c>
      <c r="J6" s="114">
        <v>41</v>
      </c>
      <c r="K6" s="114">
        <v>301</v>
      </c>
      <c r="L6" s="114">
        <v>298</v>
      </c>
      <c r="M6" s="114">
        <f>933+4</f>
        <v>937</v>
      </c>
      <c r="N6" s="114">
        <v>35</v>
      </c>
    </row>
    <row r="7" spans="1:14" ht="13.5" customHeight="1" x14ac:dyDescent="0.2">
      <c r="A7" s="11" t="s">
        <v>36</v>
      </c>
      <c r="B7" s="122">
        <v>3602</v>
      </c>
      <c r="C7" s="114">
        <v>1231</v>
      </c>
      <c r="D7" s="114">
        <v>645</v>
      </c>
      <c r="E7" s="114">
        <v>110</v>
      </c>
      <c r="F7" s="114">
        <v>204</v>
      </c>
      <c r="G7" s="114">
        <v>0</v>
      </c>
      <c r="H7" s="114">
        <v>284</v>
      </c>
      <c r="I7" s="114">
        <v>38</v>
      </c>
      <c r="J7" s="114">
        <v>47</v>
      </c>
      <c r="K7" s="114">
        <v>420</v>
      </c>
      <c r="L7" s="114">
        <v>466</v>
      </c>
      <c r="M7" s="114">
        <f>119+4</f>
        <v>123</v>
      </c>
      <c r="N7" s="114">
        <v>34</v>
      </c>
    </row>
    <row r="8" spans="1:14" s="70" customFormat="1" ht="14.25" x14ac:dyDescent="0.2">
      <c r="A8" s="159" t="s">
        <v>290</v>
      </c>
      <c r="B8" s="122">
        <v>4063</v>
      </c>
      <c r="C8" s="114">
        <v>1631</v>
      </c>
      <c r="D8" s="114">
        <v>762</v>
      </c>
      <c r="E8" s="114">
        <v>106</v>
      </c>
      <c r="F8" s="114">
        <v>192</v>
      </c>
      <c r="G8" s="114">
        <v>0</v>
      </c>
      <c r="H8" s="114">
        <v>276</v>
      </c>
      <c r="I8" s="114">
        <v>9</v>
      </c>
      <c r="J8" s="114">
        <v>45</v>
      </c>
      <c r="K8" s="114">
        <v>420</v>
      </c>
      <c r="L8" s="114">
        <v>554</v>
      </c>
      <c r="M8" s="114">
        <v>19</v>
      </c>
      <c r="N8" s="114">
        <v>49</v>
      </c>
    </row>
    <row r="9" spans="1:14" x14ac:dyDescent="0.2">
      <c r="A9" s="35" t="s">
        <v>261</v>
      </c>
      <c r="B9" s="123">
        <v>3147</v>
      </c>
      <c r="C9" s="115">
        <v>1094</v>
      </c>
      <c r="D9" s="115">
        <v>528</v>
      </c>
      <c r="E9" s="115">
        <v>87</v>
      </c>
      <c r="F9" s="115">
        <v>177</v>
      </c>
      <c r="G9" s="115">
        <v>0</v>
      </c>
      <c r="H9" s="115">
        <v>233</v>
      </c>
      <c r="I9" s="115">
        <v>8</v>
      </c>
      <c r="J9" s="115">
        <v>50</v>
      </c>
      <c r="K9" s="115">
        <v>475</v>
      </c>
      <c r="L9" s="115">
        <v>435</v>
      </c>
      <c r="M9" s="115">
        <v>20</v>
      </c>
      <c r="N9" s="115">
        <v>40</v>
      </c>
    </row>
    <row r="10" spans="1:14" x14ac:dyDescent="0.2">
      <c r="A10" s="121" t="s">
        <v>283</v>
      </c>
      <c r="B10" s="23"/>
    </row>
    <row r="11" spans="1:14" x14ac:dyDescent="0.2">
      <c r="A11" s="49" t="s">
        <v>252</v>
      </c>
    </row>
    <row r="12" spans="1:14" x14ac:dyDescent="0.2">
      <c r="A12" s="50" t="s">
        <v>307</v>
      </c>
    </row>
    <row r="13" spans="1:14" x14ac:dyDescent="0.2">
      <c r="A13" s="58" t="s">
        <v>265</v>
      </c>
    </row>
  </sheetData>
  <phoneticPr fontId="0" type="noConversion"/>
  <hyperlinks>
    <hyperlink ref="A3" location="Index!A1" display="Index"/>
  </hyperlinks>
  <pageMargins left="0.75" right="0.75" top="1" bottom="1"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4"/>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2.75" x14ac:dyDescent="0.2"/>
  <cols>
    <col min="1" max="1" width="34.140625" style="10" customWidth="1"/>
    <col min="2" max="2" width="11" style="16" customWidth="1"/>
    <col min="3" max="3" width="12.85546875" style="16" customWidth="1"/>
    <col min="4" max="4" width="12.42578125" style="16" customWidth="1"/>
    <col min="5" max="5" width="10.28515625" style="16" customWidth="1"/>
    <col min="6" max="6" width="10.85546875" style="16" customWidth="1"/>
    <col min="7" max="7" width="10.5703125" style="16" customWidth="1"/>
    <col min="8" max="10" width="9.42578125" style="16" bestFit="1" customWidth="1"/>
    <col min="11" max="11" width="10" style="16" bestFit="1" customWidth="1"/>
    <col min="12" max="12" width="9.42578125" style="16" bestFit="1" customWidth="1"/>
    <col min="13" max="13" width="11.28515625" style="16" customWidth="1"/>
    <col min="14" max="16384" width="9.140625" style="12"/>
  </cols>
  <sheetData>
    <row r="1" spans="1:13" x14ac:dyDescent="0.2">
      <c r="A1" s="20" t="s">
        <v>67</v>
      </c>
      <c r="B1" s="12"/>
      <c r="C1" s="8"/>
      <c r="D1" s="8"/>
      <c r="E1" s="8"/>
      <c r="F1" s="8"/>
      <c r="G1" s="12"/>
      <c r="H1" s="12"/>
      <c r="I1" s="12"/>
      <c r="J1" s="12"/>
      <c r="K1" s="12"/>
      <c r="L1" s="12"/>
      <c r="M1" s="12"/>
    </row>
    <row r="2" spans="1:13" x14ac:dyDescent="0.2">
      <c r="A2" s="36" t="s">
        <v>337</v>
      </c>
      <c r="B2" s="12"/>
      <c r="C2" s="12"/>
      <c r="D2" s="12"/>
      <c r="E2" s="12"/>
      <c r="F2" s="12"/>
      <c r="G2" s="12"/>
      <c r="H2" s="12"/>
      <c r="I2" s="12"/>
      <c r="J2" s="12"/>
      <c r="K2" s="12"/>
      <c r="L2" s="12"/>
      <c r="M2" s="12"/>
    </row>
    <row r="3" spans="1:13" x14ac:dyDescent="0.2">
      <c r="A3" s="13" t="s">
        <v>23</v>
      </c>
      <c r="B3" s="12"/>
      <c r="C3" s="12"/>
      <c r="D3" s="12"/>
      <c r="E3" s="12"/>
      <c r="F3" s="12"/>
      <c r="G3" s="12"/>
      <c r="H3" s="12"/>
      <c r="I3" s="12"/>
      <c r="J3" s="12"/>
      <c r="K3" s="12"/>
      <c r="L3" s="12"/>
      <c r="M3" s="12"/>
    </row>
    <row r="4" spans="1:13" x14ac:dyDescent="0.2">
      <c r="B4" s="12"/>
      <c r="C4" s="12"/>
      <c r="D4" s="12"/>
      <c r="E4" s="12"/>
      <c r="F4" s="12"/>
      <c r="G4" s="12"/>
      <c r="H4" s="12"/>
      <c r="I4" s="12"/>
      <c r="J4" s="12"/>
      <c r="K4" s="12"/>
      <c r="L4" s="12"/>
      <c r="M4" s="12"/>
    </row>
    <row r="5" spans="1:13" ht="38.25" x14ac:dyDescent="0.2">
      <c r="A5" s="48"/>
      <c r="B5" s="41" t="s">
        <v>21</v>
      </c>
      <c r="C5" s="41" t="s">
        <v>54</v>
      </c>
      <c r="D5" s="41" t="s">
        <v>55</v>
      </c>
      <c r="E5" s="41" t="s">
        <v>56</v>
      </c>
      <c r="F5" s="41" t="s">
        <v>57</v>
      </c>
      <c r="G5" s="41" t="s">
        <v>58</v>
      </c>
      <c r="H5" s="41" t="s">
        <v>59</v>
      </c>
      <c r="I5" s="41" t="s">
        <v>60</v>
      </c>
      <c r="J5" s="41" t="s">
        <v>61</v>
      </c>
      <c r="K5" s="41" t="s">
        <v>62</v>
      </c>
      <c r="L5" s="41" t="s">
        <v>63</v>
      </c>
      <c r="M5" s="41" t="s">
        <v>64</v>
      </c>
    </row>
    <row r="6" spans="1:13" x14ac:dyDescent="0.2">
      <c r="A6" s="11" t="s">
        <v>14</v>
      </c>
      <c r="B6" s="122">
        <v>3557</v>
      </c>
      <c r="C6" s="114">
        <v>11</v>
      </c>
      <c r="D6" s="114">
        <v>10</v>
      </c>
      <c r="E6" s="114">
        <v>52</v>
      </c>
      <c r="F6" s="114">
        <v>35</v>
      </c>
      <c r="G6" s="114">
        <v>8</v>
      </c>
      <c r="H6" s="114">
        <v>2</v>
      </c>
      <c r="I6" s="114">
        <v>24</v>
      </c>
      <c r="J6" s="114">
        <v>36</v>
      </c>
      <c r="K6" s="114">
        <v>1219</v>
      </c>
      <c r="L6" s="114">
        <v>89</v>
      </c>
      <c r="M6" s="114">
        <v>2071</v>
      </c>
    </row>
    <row r="7" spans="1:13" x14ac:dyDescent="0.2">
      <c r="A7" s="11" t="s">
        <v>36</v>
      </c>
      <c r="B7" s="122">
        <v>3602</v>
      </c>
      <c r="C7" s="114">
        <v>23</v>
      </c>
      <c r="D7" s="114">
        <v>17</v>
      </c>
      <c r="E7" s="114">
        <v>68</v>
      </c>
      <c r="F7" s="114">
        <v>69</v>
      </c>
      <c r="G7" s="114">
        <v>20</v>
      </c>
      <c r="H7" s="114">
        <v>9</v>
      </c>
      <c r="I7" s="114">
        <v>22</v>
      </c>
      <c r="J7" s="114">
        <v>27</v>
      </c>
      <c r="K7" s="114">
        <v>1658</v>
      </c>
      <c r="L7" s="114">
        <v>71</v>
      </c>
      <c r="M7" s="114">
        <v>1618</v>
      </c>
    </row>
    <row r="8" spans="1:13" s="70" customFormat="1" ht="14.25" x14ac:dyDescent="0.2">
      <c r="A8" s="159" t="s">
        <v>290</v>
      </c>
      <c r="B8" s="122">
        <v>4063</v>
      </c>
      <c r="C8" s="114">
        <v>16</v>
      </c>
      <c r="D8" s="114">
        <v>20</v>
      </c>
      <c r="E8" s="114">
        <v>83</v>
      </c>
      <c r="F8" s="114">
        <v>46</v>
      </c>
      <c r="G8" s="114">
        <v>29</v>
      </c>
      <c r="H8" s="114">
        <v>10</v>
      </c>
      <c r="I8" s="114">
        <v>37</v>
      </c>
      <c r="J8" s="114">
        <v>66</v>
      </c>
      <c r="K8" s="114">
        <v>2442</v>
      </c>
      <c r="L8" s="114">
        <v>227</v>
      </c>
      <c r="M8" s="114">
        <v>1087</v>
      </c>
    </row>
    <row r="9" spans="1:13" x14ac:dyDescent="0.2">
      <c r="A9" s="35" t="s">
        <v>261</v>
      </c>
      <c r="B9" s="123">
        <f>SUM(C9:M9)</f>
        <v>3147</v>
      </c>
      <c r="C9" s="115">
        <v>25</v>
      </c>
      <c r="D9" s="124">
        <v>7</v>
      </c>
      <c r="E9" s="124">
        <v>34</v>
      </c>
      <c r="F9" s="124">
        <v>20</v>
      </c>
      <c r="G9" s="124">
        <v>5</v>
      </c>
      <c r="H9" s="124">
        <v>3</v>
      </c>
      <c r="I9" s="124">
        <v>11</v>
      </c>
      <c r="J9" s="124">
        <v>27</v>
      </c>
      <c r="K9" s="124">
        <v>598</v>
      </c>
      <c r="L9" s="124">
        <v>27</v>
      </c>
      <c r="M9" s="124">
        <v>2390</v>
      </c>
    </row>
    <row r="10" spans="1:13" x14ac:dyDescent="0.2">
      <c r="A10" s="121" t="s">
        <v>283</v>
      </c>
    </row>
    <row r="11" spans="1:13" x14ac:dyDescent="0.2">
      <c r="A11" s="49" t="s">
        <v>252</v>
      </c>
      <c r="K11" s="64"/>
    </row>
    <row r="12" spans="1:13" x14ac:dyDescent="0.2">
      <c r="A12" s="50" t="s">
        <v>307</v>
      </c>
      <c r="J12" s="64"/>
      <c r="M12" s="12"/>
    </row>
    <row r="13" spans="1:13" x14ac:dyDescent="0.2">
      <c r="A13" s="57" t="s">
        <v>263</v>
      </c>
      <c r="M13" s="12"/>
    </row>
    <row r="14" spans="1:13" x14ac:dyDescent="0.2">
      <c r="A14" s="58" t="s">
        <v>265</v>
      </c>
    </row>
  </sheetData>
  <phoneticPr fontId="6" type="noConversion"/>
  <hyperlinks>
    <hyperlink ref="A3" location="Index!A1" display="Index"/>
  </hyperlinks>
  <pageMargins left="0.75" right="0.75" top="1" bottom="1" header="0.5" footer="0.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77"/>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8.42578125" style="16" customWidth="1"/>
    <col min="2" max="2" width="12.85546875" style="16" bestFit="1" customWidth="1"/>
    <col min="3" max="3" width="11.140625" style="16" customWidth="1"/>
    <col min="4" max="4" width="11.85546875" style="16" customWidth="1"/>
    <col min="5" max="5" width="12.85546875" style="91" bestFit="1" customWidth="1"/>
    <col min="6" max="6" width="11.28515625" style="91" customWidth="1"/>
    <col min="7" max="7" width="11.85546875" style="91" customWidth="1"/>
    <col min="8" max="16384" width="9.140625" style="70"/>
  </cols>
  <sheetData>
    <row r="1" spans="1:7" s="12" customFormat="1" x14ac:dyDescent="0.2">
      <c r="A1" s="8" t="s">
        <v>260</v>
      </c>
      <c r="B1" s="16"/>
      <c r="C1" s="16"/>
      <c r="D1" s="16"/>
      <c r="E1" s="91"/>
      <c r="F1" s="91"/>
      <c r="G1" s="91"/>
    </row>
    <row r="2" spans="1:7" s="12" customFormat="1" x14ac:dyDescent="0.2">
      <c r="A2" s="22" t="s">
        <v>338</v>
      </c>
      <c r="B2" s="16"/>
      <c r="C2" s="16"/>
      <c r="D2" s="16"/>
      <c r="E2" s="91"/>
      <c r="F2" s="91"/>
      <c r="G2" s="91"/>
    </row>
    <row r="3" spans="1:7" s="12" customFormat="1" ht="14.25" x14ac:dyDescent="0.2">
      <c r="A3" s="24" t="s">
        <v>272</v>
      </c>
      <c r="B3" s="16"/>
      <c r="C3" s="16"/>
      <c r="D3" s="16"/>
      <c r="E3" s="91"/>
      <c r="F3" s="91"/>
      <c r="G3" s="91"/>
    </row>
    <row r="4" spans="1:7" s="12" customFormat="1" x14ac:dyDescent="0.2">
      <c r="A4" s="13" t="s">
        <v>23</v>
      </c>
      <c r="B4" s="16"/>
      <c r="C4" s="16"/>
      <c r="D4" s="16"/>
      <c r="E4" s="91"/>
      <c r="F4" s="91"/>
      <c r="G4" s="91"/>
    </row>
    <row r="5" spans="1:7" s="12" customFormat="1" ht="32.25" customHeight="1" x14ac:dyDescent="0.2">
      <c r="A5" s="212" t="s">
        <v>2</v>
      </c>
      <c r="B5" s="211" t="s">
        <v>308</v>
      </c>
      <c r="C5" s="211"/>
      <c r="D5" s="211"/>
      <c r="E5" s="210" t="s">
        <v>261</v>
      </c>
      <c r="F5" s="210"/>
      <c r="G5" s="210"/>
    </row>
    <row r="6" spans="1:7" s="12" customFormat="1" ht="56.25" customHeight="1" x14ac:dyDescent="0.2">
      <c r="A6" s="213"/>
      <c r="B6" s="41" t="s">
        <v>266</v>
      </c>
      <c r="C6" s="41" t="s">
        <v>259</v>
      </c>
      <c r="D6" s="41" t="s">
        <v>81</v>
      </c>
      <c r="E6" s="98" t="s">
        <v>266</v>
      </c>
      <c r="F6" s="98" t="s">
        <v>262</v>
      </c>
      <c r="G6" s="98" t="s">
        <v>81</v>
      </c>
    </row>
    <row r="7" spans="1:7" s="8" customFormat="1" ht="25.5" customHeight="1" x14ac:dyDescent="0.2">
      <c r="A7" s="55" t="s">
        <v>238</v>
      </c>
      <c r="B7" s="162">
        <v>107</v>
      </c>
      <c r="C7" s="168">
        <v>390730</v>
      </c>
      <c r="D7" s="174">
        <v>2.7384639009034371</v>
      </c>
      <c r="E7" s="163">
        <v>56</v>
      </c>
      <c r="F7" s="169">
        <v>393805</v>
      </c>
      <c r="G7" s="174">
        <v>1.4220235903556329</v>
      </c>
    </row>
    <row r="8" spans="1:7" s="16" customFormat="1" x14ac:dyDescent="0.2">
      <c r="A8" s="26" t="s">
        <v>105</v>
      </c>
      <c r="B8" s="164">
        <v>0</v>
      </c>
      <c r="C8" s="170">
        <v>15765</v>
      </c>
      <c r="D8" s="176">
        <v>0</v>
      </c>
      <c r="E8" s="165">
        <v>1</v>
      </c>
      <c r="F8" s="171">
        <v>16012</v>
      </c>
      <c r="G8" s="176">
        <v>0.62453160129902574</v>
      </c>
    </row>
    <row r="9" spans="1:7" s="16" customFormat="1" x14ac:dyDescent="0.2">
      <c r="A9" s="26" t="s">
        <v>111</v>
      </c>
      <c r="B9" s="164">
        <v>41</v>
      </c>
      <c r="C9" s="170">
        <v>73290</v>
      </c>
      <c r="D9" s="176">
        <v>5.5942147632692043</v>
      </c>
      <c r="E9" s="165">
        <v>18</v>
      </c>
      <c r="F9" s="171">
        <v>73500</v>
      </c>
      <c r="G9" s="176">
        <v>2.4489795918367347</v>
      </c>
    </row>
    <row r="10" spans="1:7" s="16" customFormat="1" x14ac:dyDescent="0.2">
      <c r="A10" s="26" t="s">
        <v>117</v>
      </c>
      <c r="B10" s="164">
        <v>10</v>
      </c>
      <c r="C10" s="170">
        <v>29440</v>
      </c>
      <c r="D10" s="176">
        <v>3.3967391304347827</v>
      </c>
      <c r="E10" s="165">
        <v>9</v>
      </c>
      <c r="F10" s="171">
        <v>29699</v>
      </c>
      <c r="G10" s="176">
        <v>3.030405064143574</v>
      </c>
    </row>
    <row r="11" spans="1:7" s="16" customFormat="1" x14ac:dyDescent="0.2">
      <c r="A11" s="26" t="s">
        <v>125</v>
      </c>
      <c r="B11" s="164">
        <v>0</v>
      </c>
      <c r="C11" s="170">
        <v>14935</v>
      </c>
      <c r="D11" s="176">
        <v>0</v>
      </c>
      <c r="E11" s="165">
        <v>0</v>
      </c>
      <c r="F11" s="171">
        <v>15095</v>
      </c>
      <c r="G11" s="176">
        <v>0</v>
      </c>
    </row>
    <row r="12" spans="1:7" s="16" customFormat="1" x14ac:dyDescent="0.2">
      <c r="A12" s="26" t="s">
        <v>149</v>
      </c>
      <c r="B12" s="164">
        <v>0</v>
      </c>
      <c r="C12" s="170">
        <v>22955</v>
      </c>
      <c r="D12" s="176">
        <v>0</v>
      </c>
      <c r="E12" s="165">
        <v>0</v>
      </c>
      <c r="F12" s="171">
        <v>23163</v>
      </c>
      <c r="G12" s="176">
        <v>0</v>
      </c>
    </row>
    <row r="13" spans="1:7" s="16" customFormat="1" x14ac:dyDescent="0.2">
      <c r="A13" s="26" t="s">
        <v>151</v>
      </c>
      <c r="B13" s="164">
        <v>2</v>
      </c>
      <c r="C13" s="170">
        <v>41830</v>
      </c>
      <c r="D13" s="176">
        <v>0.47812574707147981</v>
      </c>
      <c r="E13" s="165">
        <v>3</v>
      </c>
      <c r="F13" s="171">
        <v>42727</v>
      </c>
      <c r="G13" s="176">
        <v>0.70213214126898671</v>
      </c>
    </row>
    <row r="14" spans="1:7" s="16" customFormat="1" x14ac:dyDescent="0.2">
      <c r="A14" s="26" t="s">
        <v>157</v>
      </c>
      <c r="B14" s="164">
        <v>12</v>
      </c>
      <c r="C14" s="170">
        <v>30480</v>
      </c>
      <c r="D14" s="176">
        <v>3.9370078740157481</v>
      </c>
      <c r="E14" s="165">
        <v>2</v>
      </c>
      <c r="F14" s="171">
        <v>30499</v>
      </c>
      <c r="G14" s="176">
        <v>0.65575920521984321</v>
      </c>
    </row>
    <row r="15" spans="1:7" s="16" customFormat="1" x14ac:dyDescent="0.2">
      <c r="A15" s="26" t="s">
        <v>160</v>
      </c>
      <c r="B15" s="164">
        <v>19</v>
      </c>
      <c r="C15" s="170">
        <v>46730</v>
      </c>
      <c r="D15" s="176">
        <v>4.0659105499679002</v>
      </c>
      <c r="E15" s="165">
        <v>6</v>
      </c>
      <c r="F15" s="171">
        <v>46525</v>
      </c>
      <c r="G15" s="176">
        <v>1.2896292315959161</v>
      </c>
    </row>
    <row r="16" spans="1:7" s="16" customFormat="1" x14ac:dyDescent="0.2">
      <c r="A16" s="26" t="s">
        <v>170</v>
      </c>
      <c r="B16" s="164">
        <v>0</v>
      </c>
      <c r="C16" s="170">
        <v>21345</v>
      </c>
      <c r="D16" s="176">
        <v>0</v>
      </c>
      <c r="E16" s="165">
        <v>0</v>
      </c>
      <c r="F16" s="171">
        <v>21568</v>
      </c>
      <c r="G16" s="176">
        <v>0</v>
      </c>
    </row>
    <row r="17" spans="1:7" s="16" customFormat="1" x14ac:dyDescent="0.2">
      <c r="A17" s="26" t="s">
        <v>184</v>
      </c>
      <c r="B17" s="164">
        <v>4</v>
      </c>
      <c r="C17" s="170">
        <v>21140</v>
      </c>
      <c r="D17" s="176">
        <v>1.8921475875118261</v>
      </c>
      <c r="E17" s="165">
        <v>0</v>
      </c>
      <c r="F17" s="171">
        <v>21357</v>
      </c>
      <c r="G17" s="176">
        <v>0</v>
      </c>
    </row>
    <row r="18" spans="1:7" s="16" customFormat="1" x14ac:dyDescent="0.2">
      <c r="A18" s="26" t="s">
        <v>189</v>
      </c>
      <c r="B18" s="164">
        <v>11</v>
      </c>
      <c r="C18" s="170">
        <v>31650</v>
      </c>
      <c r="D18" s="176">
        <v>3.4755134281200633</v>
      </c>
      <c r="E18" s="165">
        <v>7</v>
      </c>
      <c r="F18" s="171">
        <v>32029</v>
      </c>
      <c r="G18" s="176">
        <v>2.185519373068157</v>
      </c>
    </row>
    <row r="19" spans="1:7" s="16" customFormat="1" x14ac:dyDescent="0.2">
      <c r="A19" s="26" t="s">
        <v>192</v>
      </c>
      <c r="B19" s="164">
        <v>8</v>
      </c>
      <c r="C19" s="170">
        <v>41170</v>
      </c>
      <c r="D19" s="176">
        <v>1.9431624969638086</v>
      </c>
      <c r="E19" s="165">
        <v>10</v>
      </c>
      <c r="F19" s="171">
        <v>41631</v>
      </c>
      <c r="G19" s="176">
        <v>2.4020561600730224</v>
      </c>
    </row>
    <row r="20" spans="1:7" s="8" customFormat="1" ht="25.5" customHeight="1" x14ac:dyDescent="0.2">
      <c r="A20" s="25" t="s">
        <v>239</v>
      </c>
      <c r="B20" s="162">
        <v>427</v>
      </c>
      <c r="C20" s="169">
        <v>1094630</v>
      </c>
      <c r="D20" s="174">
        <v>3.9008614783077391</v>
      </c>
      <c r="E20" s="163">
        <v>262</v>
      </c>
      <c r="F20" s="169">
        <v>1106576</v>
      </c>
      <c r="G20" s="174">
        <v>2.3676638567979063</v>
      </c>
    </row>
    <row r="21" spans="1:7" s="16" customFormat="1" x14ac:dyDescent="0.2">
      <c r="A21" s="26" t="s">
        <v>225</v>
      </c>
      <c r="B21" s="164">
        <v>3</v>
      </c>
      <c r="C21" s="170">
        <v>27930</v>
      </c>
      <c r="D21" s="176">
        <v>1.0741138560687433</v>
      </c>
      <c r="E21" s="165">
        <v>1</v>
      </c>
      <c r="F21" s="171">
        <v>28114</v>
      </c>
      <c r="G21" s="176">
        <v>0.35569467169381802</v>
      </c>
    </row>
    <row r="22" spans="1:7" s="16" customFormat="1" x14ac:dyDescent="0.2">
      <c r="A22" s="26" t="s">
        <v>86</v>
      </c>
      <c r="B22" s="164">
        <v>1</v>
      </c>
      <c r="C22" s="170">
        <v>19275</v>
      </c>
      <c r="D22" s="176">
        <v>0.51880674448767838</v>
      </c>
      <c r="E22" s="165">
        <v>3</v>
      </c>
      <c r="F22" s="171">
        <v>19157</v>
      </c>
      <c r="G22" s="176">
        <v>1.5660072036331367</v>
      </c>
    </row>
    <row r="23" spans="1:7" s="16" customFormat="1" x14ac:dyDescent="0.2">
      <c r="A23" s="26" t="s">
        <v>87</v>
      </c>
      <c r="B23" s="164">
        <v>1</v>
      </c>
      <c r="C23" s="170">
        <v>49845</v>
      </c>
      <c r="D23" s="176">
        <v>0.20062192797672787</v>
      </c>
      <c r="E23" s="165">
        <v>2</v>
      </c>
      <c r="F23" s="171">
        <v>50803</v>
      </c>
      <c r="G23" s="176">
        <v>0.39367753872802785</v>
      </c>
    </row>
    <row r="24" spans="1:7" s="16" customFormat="1" x14ac:dyDescent="0.2">
      <c r="A24" s="26" t="s">
        <v>95</v>
      </c>
      <c r="B24" s="164">
        <v>9</v>
      </c>
      <c r="C24" s="170">
        <v>30400</v>
      </c>
      <c r="D24" s="176">
        <v>2.9605263157894735</v>
      </c>
      <c r="E24" s="165">
        <v>6</v>
      </c>
      <c r="F24" s="171">
        <v>30627</v>
      </c>
      <c r="G24" s="176">
        <v>1.9590557351356646</v>
      </c>
    </row>
    <row r="25" spans="1:7" s="16" customFormat="1" x14ac:dyDescent="0.2">
      <c r="A25" s="26" t="s">
        <v>100</v>
      </c>
      <c r="B25" s="164">
        <v>24</v>
      </c>
      <c r="C25" s="170">
        <v>53710</v>
      </c>
      <c r="D25" s="176">
        <v>4.4684416309811947</v>
      </c>
      <c r="E25" s="165">
        <v>27</v>
      </c>
      <c r="F25" s="171">
        <v>54004</v>
      </c>
      <c r="G25" s="176">
        <v>4.9996296570624397</v>
      </c>
    </row>
    <row r="26" spans="1:7" s="16" customFormat="1" x14ac:dyDescent="0.2">
      <c r="A26" s="26" t="s">
        <v>227</v>
      </c>
      <c r="B26" s="164">
        <v>15</v>
      </c>
      <c r="C26" s="170">
        <v>51070</v>
      </c>
      <c r="D26" s="176">
        <v>2.9371450949676912</v>
      </c>
      <c r="E26" s="165">
        <v>11</v>
      </c>
      <c r="F26" s="171">
        <v>51424</v>
      </c>
      <c r="G26" s="176">
        <v>2.1390790292470441</v>
      </c>
    </row>
    <row r="27" spans="1:7" s="16" customFormat="1" x14ac:dyDescent="0.2">
      <c r="A27" s="26" t="s">
        <v>104</v>
      </c>
      <c r="B27" s="164">
        <v>18</v>
      </c>
      <c r="C27" s="170">
        <v>71750</v>
      </c>
      <c r="D27" s="176">
        <v>2.5087108013937285</v>
      </c>
      <c r="E27" s="165">
        <v>6</v>
      </c>
      <c r="F27" s="171">
        <v>71645</v>
      </c>
      <c r="G27" s="176">
        <v>0.83746248865936213</v>
      </c>
    </row>
    <row r="28" spans="1:7" s="16" customFormat="1" x14ac:dyDescent="0.2">
      <c r="A28" s="26" t="s">
        <v>121</v>
      </c>
      <c r="B28" s="164">
        <v>8</v>
      </c>
      <c r="C28" s="170">
        <v>18660</v>
      </c>
      <c r="D28" s="176">
        <v>4.287245444801715</v>
      </c>
      <c r="E28" s="165">
        <v>2</v>
      </c>
      <c r="F28" s="171">
        <v>18864</v>
      </c>
      <c r="G28" s="176">
        <v>1.0602205258693809</v>
      </c>
    </row>
    <row r="29" spans="1:7" s="16" customFormat="1" x14ac:dyDescent="0.2">
      <c r="A29" s="26" t="s">
        <v>137</v>
      </c>
      <c r="B29" s="164">
        <v>0</v>
      </c>
      <c r="C29" s="170">
        <v>20535</v>
      </c>
      <c r="D29" s="176">
        <v>0</v>
      </c>
      <c r="E29" s="165">
        <v>0</v>
      </c>
      <c r="F29" s="171">
        <v>20358</v>
      </c>
      <c r="G29" s="176">
        <v>0</v>
      </c>
    </row>
    <row r="30" spans="1:7" s="16" customFormat="1" x14ac:dyDescent="0.2">
      <c r="A30" s="26" t="s">
        <v>139</v>
      </c>
      <c r="B30" s="164">
        <v>95</v>
      </c>
      <c r="C30" s="170">
        <v>173220</v>
      </c>
      <c r="D30" s="176">
        <v>5.4843551552938461</v>
      </c>
      <c r="E30" s="165">
        <v>67</v>
      </c>
      <c r="F30" s="171">
        <v>174597</v>
      </c>
      <c r="G30" s="176">
        <v>3.8374084319890946</v>
      </c>
    </row>
    <row r="31" spans="1:7" s="16" customFormat="1" x14ac:dyDescent="0.2">
      <c r="A31" s="26" t="s">
        <v>144</v>
      </c>
      <c r="B31" s="164">
        <v>39</v>
      </c>
      <c r="C31" s="170">
        <v>69315</v>
      </c>
      <c r="D31" s="176">
        <v>5.626487773209262</v>
      </c>
      <c r="E31" s="165">
        <v>15</v>
      </c>
      <c r="F31" s="171">
        <v>69982</v>
      </c>
      <c r="G31" s="176">
        <v>2.1434083049927124</v>
      </c>
    </row>
    <row r="32" spans="1:7" s="16" customFormat="1" x14ac:dyDescent="0.2">
      <c r="A32" s="26" t="s">
        <v>146</v>
      </c>
      <c r="B32" s="164">
        <v>48</v>
      </c>
      <c r="C32" s="170">
        <v>80030</v>
      </c>
      <c r="D32" s="176">
        <v>5.9977508434337121</v>
      </c>
      <c r="E32" s="165">
        <v>39</v>
      </c>
      <c r="F32" s="171">
        <v>83482</v>
      </c>
      <c r="G32" s="176">
        <v>4.6716657483050232</v>
      </c>
    </row>
    <row r="33" spans="1:7" s="16" customFormat="1" x14ac:dyDescent="0.2">
      <c r="A33" s="26" t="s">
        <v>162</v>
      </c>
      <c r="B33" s="164">
        <v>7</v>
      </c>
      <c r="C33" s="170">
        <v>42370</v>
      </c>
      <c r="D33" s="176">
        <v>1.6521123436393674</v>
      </c>
      <c r="E33" s="165">
        <v>7</v>
      </c>
      <c r="F33" s="171">
        <v>42924</v>
      </c>
      <c r="G33" s="176">
        <v>1.6307893020221789</v>
      </c>
    </row>
    <row r="34" spans="1:7" s="16" customFormat="1" x14ac:dyDescent="0.2">
      <c r="A34" s="26" t="s">
        <v>172</v>
      </c>
      <c r="B34" s="164">
        <v>11</v>
      </c>
      <c r="C34" s="170">
        <v>33625</v>
      </c>
      <c r="D34" s="176">
        <v>3.2713754646840152</v>
      </c>
      <c r="E34" s="165">
        <v>3</v>
      </c>
      <c r="F34" s="171">
        <v>34271</v>
      </c>
      <c r="G34" s="176">
        <v>0.87537568206355232</v>
      </c>
    </row>
    <row r="35" spans="1:7" s="16" customFormat="1" x14ac:dyDescent="0.2">
      <c r="A35" s="26" t="s">
        <v>175</v>
      </c>
      <c r="B35" s="164">
        <v>17</v>
      </c>
      <c r="C35" s="170">
        <v>36500</v>
      </c>
      <c r="D35" s="176">
        <v>4.6575342465753424</v>
      </c>
      <c r="E35" s="165">
        <v>7</v>
      </c>
      <c r="F35" s="171">
        <v>37619</v>
      </c>
      <c r="G35" s="176">
        <v>1.8607618490656319</v>
      </c>
    </row>
    <row r="36" spans="1:7" s="16" customFormat="1" x14ac:dyDescent="0.2">
      <c r="A36" s="26" t="s">
        <v>177</v>
      </c>
      <c r="B36" s="164">
        <v>15</v>
      </c>
      <c r="C36" s="170">
        <v>43085</v>
      </c>
      <c r="D36" s="176">
        <v>3.481490077753278</v>
      </c>
      <c r="E36" s="165">
        <v>12</v>
      </c>
      <c r="F36" s="171">
        <v>42881</v>
      </c>
      <c r="G36" s="176">
        <v>2.7984422005083838</v>
      </c>
    </row>
    <row r="37" spans="1:7" s="16" customFormat="1" x14ac:dyDescent="0.2">
      <c r="A37" s="26" t="s">
        <v>233</v>
      </c>
      <c r="B37" s="164">
        <v>7</v>
      </c>
      <c r="C37" s="170">
        <v>26385</v>
      </c>
      <c r="D37" s="176">
        <v>2.6530225506916807</v>
      </c>
      <c r="E37" s="165">
        <v>7</v>
      </c>
      <c r="F37" s="171">
        <v>26365</v>
      </c>
      <c r="G37" s="176">
        <v>2.6550350843921868</v>
      </c>
    </row>
    <row r="38" spans="1:7" s="16" customFormat="1" x14ac:dyDescent="0.2">
      <c r="A38" s="26" t="s">
        <v>188</v>
      </c>
      <c r="B38" s="164">
        <v>12</v>
      </c>
      <c r="C38" s="170">
        <v>43950</v>
      </c>
      <c r="D38" s="176">
        <v>2.7303754266211606</v>
      </c>
      <c r="E38" s="165">
        <v>12</v>
      </c>
      <c r="F38" s="171">
        <v>44423</v>
      </c>
      <c r="G38" s="176">
        <v>2.7013033788803096</v>
      </c>
    </row>
    <row r="39" spans="1:7" s="16" customFormat="1" x14ac:dyDescent="0.2">
      <c r="A39" s="26" t="s">
        <v>196</v>
      </c>
      <c r="B39" s="164">
        <v>11</v>
      </c>
      <c r="C39" s="170">
        <v>35030</v>
      </c>
      <c r="D39" s="176">
        <v>3.1401655723665427</v>
      </c>
      <c r="E39" s="165">
        <v>10</v>
      </c>
      <c r="F39" s="171">
        <v>35420</v>
      </c>
      <c r="G39" s="176">
        <v>2.8232636928289105</v>
      </c>
    </row>
    <row r="40" spans="1:7" s="16" customFormat="1" x14ac:dyDescent="0.2">
      <c r="A40" s="26" t="s">
        <v>200</v>
      </c>
      <c r="B40" s="164">
        <v>47</v>
      </c>
      <c r="C40" s="170">
        <v>40450</v>
      </c>
      <c r="D40" s="176">
        <v>11.619283065512979</v>
      </c>
      <c r="E40" s="165">
        <v>14</v>
      </c>
      <c r="F40" s="171">
        <v>41064</v>
      </c>
      <c r="G40" s="176">
        <v>3.4093122930060393</v>
      </c>
    </row>
    <row r="41" spans="1:7" s="16" customFormat="1" x14ac:dyDescent="0.2">
      <c r="A41" s="26" t="s">
        <v>205</v>
      </c>
      <c r="B41" s="164">
        <v>7</v>
      </c>
      <c r="C41" s="170">
        <v>31540</v>
      </c>
      <c r="D41" s="176">
        <v>2.2194039315155361</v>
      </c>
      <c r="E41" s="165">
        <v>2</v>
      </c>
      <c r="F41" s="171">
        <v>31800</v>
      </c>
      <c r="G41" s="176">
        <v>0.62893081761006286</v>
      </c>
    </row>
    <row r="42" spans="1:7" s="16" customFormat="1" x14ac:dyDescent="0.2">
      <c r="A42" s="26" t="s">
        <v>210</v>
      </c>
      <c r="B42" s="164">
        <v>11</v>
      </c>
      <c r="C42" s="170">
        <v>45325</v>
      </c>
      <c r="D42" s="176">
        <v>2.4269167126309985</v>
      </c>
      <c r="E42" s="165">
        <v>2</v>
      </c>
      <c r="F42" s="171">
        <v>45926</v>
      </c>
      <c r="G42" s="176">
        <v>0.43548316857553454</v>
      </c>
    </row>
    <row r="43" spans="1:7" s="16" customFormat="1" x14ac:dyDescent="0.2">
      <c r="A43" s="26" t="s">
        <v>212</v>
      </c>
      <c r="B43" s="164">
        <v>21</v>
      </c>
      <c r="C43" s="170">
        <v>50640</v>
      </c>
      <c r="D43" s="176">
        <v>4.1469194312796205</v>
      </c>
      <c r="E43" s="165">
        <v>7</v>
      </c>
      <c r="F43" s="171">
        <v>50826</v>
      </c>
      <c r="G43" s="176">
        <v>1.3772478652658087</v>
      </c>
    </row>
    <row r="44" spans="1:7" s="8" customFormat="1" ht="25.5" customHeight="1" x14ac:dyDescent="0.2">
      <c r="A44" s="25" t="s">
        <v>240</v>
      </c>
      <c r="B44" s="162">
        <v>249</v>
      </c>
      <c r="C44" s="168">
        <v>830165</v>
      </c>
      <c r="D44" s="174">
        <v>2.9994037329928389</v>
      </c>
      <c r="E44" s="163">
        <v>124</v>
      </c>
      <c r="F44" s="169">
        <v>838824</v>
      </c>
      <c r="G44" s="174">
        <v>1.4782600402468216</v>
      </c>
    </row>
    <row r="45" spans="1:7" s="16" customFormat="1" x14ac:dyDescent="0.2">
      <c r="A45" s="26" t="s">
        <v>83</v>
      </c>
      <c r="B45" s="164">
        <v>25</v>
      </c>
      <c r="C45" s="170">
        <v>32615</v>
      </c>
      <c r="D45" s="176">
        <v>7.6651847309520162</v>
      </c>
      <c r="E45" s="165">
        <v>14</v>
      </c>
      <c r="F45" s="171">
        <v>32907</v>
      </c>
      <c r="G45" s="176">
        <v>4.2544139544777702</v>
      </c>
    </row>
    <row r="46" spans="1:7" s="16" customFormat="1" x14ac:dyDescent="0.2">
      <c r="A46" s="26" t="s">
        <v>90</v>
      </c>
      <c r="B46" s="164">
        <v>10</v>
      </c>
      <c r="C46" s="170">
        <v>100400</v>
      </c>
      <c r="D46" s="176">
        <v>0.99601593625498019</v>
      </c>
      <c r="E46" s="165">
        <v>4</v>
      </c>
      <c r="F46" s="171">
        <v>102546</v>
      </c>
      <c r="G46" s="176">
        <v>0.39006884715152224</v>
      </c>
    </row>
    <row r="47" spans="1:7" s="16" customFormat="1" x14ac:dyDescent="0.2">
      <c r="A47" s="26" t="s">
        <v>96</v>
      </c>
      <c r="B47" s="164">
        <v>7</v>
      </c>
      <c r="C47" s="170">
        <v>37135</v>
      </c>
      <c r="D47" s="176">
        <v>1.8850141376060321</v>
      </c>
      <c r="E47" s="165">
        <v>2</v>
      </c>
      <c r="F47" s="171">
        <v>37460</v>
      </c>
      <c r="G47" s="176">
        <v>0.53390282968499736</v>
      </c>
    </row>
    <row r="48" spans="1:7" s="16" customFormat="1" x14ac:dyDescent="0.2">
      <c r="A48" s="26" t="s">
        <v>108</v>
      </c>
      <c r="B48" s="164">
        <v>7</v>
      </c>
      <c r="C48" s="170">
        <v>48065</v>
      </c>
      <c r="D48" s="176">
        <v>1.456361177572038</v>
      </c>
      <c r="E48" s="165">
        <v>1</v>
      </c>
      <c r="F48" s="171">
        <v>48364</v>
      </c>
      <c r="G48" s="176">
        <v>0.2067653626664461</v>
      </c>
    </row>
    <row r="49" spans="1:7" s="16" customFormat="1" x14ac:dyDescent="0.2">
      <c r="A49" s="26" t="s">
        <v>113</v>
      </c>
      <c r="B49" s="164">
        <v>10</v>
      </c>
      <c r="C49" s="170">
        <v>48460</v>
      </c>
      <c r="D49" s="176">
        <v>2.0635575732562939</v>
      </c>
      <c r="E49" s="165">
        <v>4</v>
      </c>
      <c r="F49" s="171">
        <v>48020</v>
      </c>
      <c r="G49" s="176">
        <v>0.83298625572678053</v>
      </c>
    </row>
    <row r="50" spans="1:7" s="16" customFormat="1" ht="12.75" customHeight="1" x14ac:dyDescent="0.2">
      <c r="A50" s="26" t="s">
        <v>229</v>
      </c>
      <c r="B50" s="164">
        <v>10</v>
      </c>
      <c r="C50" s="170">
        <v>38115</v>
      </c>
      <c r="D50" s="176">
        <v>2.6236389872753509</v>
      </c>
      <c r="E50" s="165">
        <v>5</v>
      </c>
      <c r="F50" s="171">
        <v>38784</v>
      </c>
      <c r="G50" s="176">
        <v>1.2891914191419143</v>
      </c>
    </row>
    <row r="51" spans="1:7" s="16" customFormat="1" x14ac:dyDescent="0.2">
      <c r="A51" s="26" t="s">
        <v>136</v>
      </c>
      <c r="B51" s="164">
        <v>21</v>
      </c>
      <c r="C51" s="170">
        <v>66995</v>
      </c>
      <c r="D51" s="176">
        <v>3.1345622807672218</v>
      </c>
      <c r="E51" s="165">
        <v>17</v>
      </c>
      <c r="F51" s="171">
        <v>67588</v>
      </c>
      <c r="G51" s="176">
        <v>2.5152393916079778</v>
      </c>
    </row>
    <row r="52" spans="1:7" s="16" customFormat="1" x14ac:dyDescent="0.2">
      <c r="A52" s="26" t="s">
        <v>140</v>
      </c>
      <c r="B52" s="164">
        <v>42</v>
      </c>
      <c r="C52" s="170">
        <v>118145</v>
      </c>
      <c r="D52" s="176">
        <v>3.5549536586398069</v>
      </c>
      <c r="E52" s="165">
        <v>10</v>
      </c>
      <c r="F52" s="171">
        <v>120119</v>
      </c>
      <c r="G52" s="176">
        <v>0.83250776313489117</v>
      </c>
    </row>
    <row r="53" spans="1:7" s="16" customFormat="1" x14ac:dyDescent="0.2">
      <c r="A53" s="26" t="s">
        <v>154</v>
      </c>
      <c r="B53" s="164">
        <v>4</v>
      </c>
      <c r="C53" s="170">
        <v>23960</v>
      </c>
      <c r="D53" s="176">
        <v>1.669449081803005</v>
      </c>
      <c r="E53" s="165">
        <v>2</v>
      </c>
      <c r="F53" s="171">
        <v>23923</v>
      </c>
      <c r="G53" s="176">
        <v>0.83601554988922788</v>
      </c>
    </row>
    <row r="54" spans="1:7" s="16" customFormat="1" x14ac:dyDescent="0.2">
      <c r="A54" s="26" t="s">
        <v>155</v>
      </c>
      <c r="B54" s="164">
        <v>0</v>
      </c>
      <c r="C54" s="170">
        <v>23765</v>
      </c>
      <c r="D54" s="176">
        <v>0</v>
      </c>
      <c r="E54" s="165">
        <v>1</v>
      </c>
      <c r="F54" s="171">
        <v>23842</v>
      </c>
      <c r="G54" s="176">
        <v>0.4194279003439309</v>
      </c>
    </row>
    <row r="55" spans="1:7" s="16" customFormat="1" x14ac:dyDescent="0.2">
      <c r="A55" s="26" t="s">
        <v>158</v>
      </c>
      <c r="B55" s="164">
        <v>21</v>
      </c>
      <c r="C55" s="170">
        <v>89065</v>
      </c>
      <c r="D55" s="176">
        <v>2.3578285521809916</v>
      </c>
      <c r="E55" s="165">
        <v>16</v>
      </c>
      <c r="F55" s="171">
        <v>88970</v>
      </c>
      <c r="G55" s="176">
        <v>1.7983589974148588</v>
      </c>
    </row>
    <row r="56" spans="1:7" s="16" customFormat="1" x14ac:dyDescent="0.2">
      <c r="A56" s="26" t="s">
        <v>173</v>
      </c>
      <c r="B56" s="164">
        <v>4</v>
      </c>
      <c r="C56" s="170">
        <v>43655</v>
      </c>
      <c r="D56" s="176">
        <v>0.91627534073989236</v>
      </c>
      <c r="E56" s="165">
        <v>3</v>
      </c>
      <c r="F56" s="171">
        <v>44030</v>
      </c>
      <c r="G56" s="176">
        <v>0.68135362253009313</v>
      </c>
    </row>
    <row r="57" spans="1:7" s="16" customFormat="1" x14ac:dyDescent="0.2">
      <c r="A57" s="26" t="s">
        <v>178</v>
      </c>
      <c r="B57" s="164">
        <v>82</v>
      </c>
      <c r="C57" s="170">
        <v>79150</v>
      </c>
      <c r="D57" s="176">
        <v>10.360075805432723</v>
      </c>
      <c r="E57" s="165">
        <v>39</v>
      </c>
      <c r="F57" s="171">
        <v>80469</v>
      </c>
      <c r="G57" s="176">
        <v>4.8465868843902618</v>
      </c>
    </row>
    <row r="58" spans="1:7" s="16" customFormat="1" x14ac:dyDescent="0.2">
      <c r="A58" s="26" t="s">
        <v>201</v>
      </c>
      <c r="B58" s="164">
        <v>6</v>
      </c>
      <c r="C58" s="170">
        <v>54105</v>
      </c>
      <c r="D58" s="176">
        <v>1.1089548100914888</v>
      </c>
      <c r="E58" s="165">
        <v>2</v>
      </c>
      <c r="F58" s="171">
        <v>54669</v>
      </c>
      <c r="G58" s="176">
        <v>0.36583804349814336</v>
      </c>
    </row>
    <row r="59" spans="1:7" s="16" customFormat="1" x14ac:dyDescent="0.2">
      <c r="A59" s="26" t="s">
        <v>234</v>
      </c>
      <c r="B59" s="164">
        <v>0</v>
      </c>
      <c r="C59" s="170">
        <v>26535</v>
      </c>
      <c r="D59" s="176">
        <v>0</v>
      </c>
      <c r="E59" s="165">
        <v>4</v>
      </c>
      <c r="F59" s="171">
        <v>27133</v>
      </c>
      <c r="G59" s="176">
        <v>1.4742195850071869</v>
      </c>
    </row>
    <row r="60" spans="1:7" s="8" customFormat="1" ht="25.5" customHeight="1" x14ac:dyDescent="0.2">
      <c r="A60" s="25" t="s">
        <v>241</v>
      </c>
      <c r="B60" s="162">
        <v>239</v>
      </c>
      <c r="C60" s="168">
        <v>697915</v>
      </c>
      <c r="D60" s="174">
        <v>3.4244857898168117</v>
      </c>
      <c r="E60" s="163">
        <v>241</v>
      </c>
      <c r="F60" s="169">
        <v>705016</v>
      </c>
      <c r="G60" s="174">
        <v>3.4183621364621515</v>
      </c>
    </row>
    <row r="61" spans="1:7" s="16" customFormat="1" x14ac:dyDescent="0.2">
      <c r="A61" s="26" t="s">
        <v>228</v>
      </c>
      <c r="B61" s="164">
        <v>43</v>
      </c>
      <c r="C61" s="170">
        <v>41970</v>
      </c>
      <c r="D61" s="176">
        <v>10.245413390517037</v>
      </c>
      <c r="E61" s="165">
        <v>30</v>
      </c>
      <c r="F61" s="171">
        <v>42533</v>
      </c>
      <c r="G61" s="176">
        <v>7.0533468130627979</v>
      </c>
    </row>
    <row r="62" spans="1:7" s="16" customFormat="1" x14ac:dyDescent="0.2">
      <c r="A62" s="26" t="s">
        <v>106</v>
      </c>
      <c r="B62" s="164">
        <v>38</v>
      </c>
      <c r="C62" s="170">
        <v>111950</v>
      </c>
      <c r="D62" s="176">
        <v>3.3943724877177313</v>
      </c>
      <c r="E62" s="165">
        <v>44</v>
      </c>
      <c r="F62" s="171">
        <v>111667</v>
      </c>
      <c r="G62" s="176">
        <v>3.9402867454127</v>
      </c>
    </row>
    <row r="63" spans="1:7" s="16" customFormat="1" x14ac:dyDescent="0.2">
      <c r="A63" s="26" t="s">
        <v>230</v>
      </c>
      <c r="B63" s="164">
        <v>4</v>
      </c>
      <c r="C63" s="170">
        <v>52300</v>
      </c>
      <c r="D63" s="176">
        <v>0.76481835564053535</v>
      </c>
      <c r="E63" s="165">
        <v>10</v>
      </c>
      <c r="F63" s="171">
        <v>53942</v>
      </c>
      <c r="G63" s="176">
        <v>1.8538430165733566</v>
      </c>
    </row>
    <row r="64" spans="1:7" s="16" customFormat="1" x14ac:dyDescent="0.2">
      <c r="A64" s="26" t="s">
        <v>141</v>
      </c>
      <c r="B64" s="164">
        <v>34</v>
      </c>
      <c r="C64" s="170">
        <v>99935</v>
      </c>
      <c r="D64" s="176">
        <v>3.4022114374343326</v>
      </c>
      <c r="E64" s="165">
        <v>20</v>
      </c>
      <c r="F64" s="171">
        <v>100755</v>
      </c>
      <c r="G64" s="176">
        <v>1.9850131507121236</v>
      </c>
    </row>
    <row r="65" spans="1:7" s="16" customFormat="1" x14ac:dyDescent="0.2">
      <c r="A65" s="26" t="s">
        <v>143</v>
      </c>
      <c r="B65" s="164">
        <v>25</v>
      </c>
      <c r="C65" s="170">
        <v>106835</v>
      </c>
      <c r="D65" s="176">
        <v>2.3400570973931765</v>
      </c>
      <c r="E65" s="165">
        <v>31</v>
      </c>
      <c r="F65" s="171">
        <v>107533</v>
      </c>
      <c r="G65" s="176">
        <v>2.8828359666334986</v>
      </c>
    </row>
    <row r="66" spans="1:7" s="16" customFormat="1" x14ac:dyDescent="0.2">
      <c r="A66" s="26" t="s">
        <v>159</v>
      </c>
      <c r="B66" s="164">
        <v>30</v>
      </c>
      <c r="C66" s="170">
        <v>115690</v>
      </c>
      <c r="D66" s="176">
        <v>2.5931368311867922</v>
      </c>
      <c r="E66" s="165">
        <v>58</v>
      </c>
      <c r="F66" s="171">
        <v>117153</v>
      </c>
      <c r="G66" s="176">
        <v>4.9507908461584424</v>
      </c>
    </row>
    <row r="67" spans="1:7" s="16" customFormat="1" x14ac:dyDescent="0.2">
      <c r="A67" s="26" t="s">
        <v>231</v>
      </c>
      <c r="B67" s="164">
        <v>18</v>
      </c>
      <c r="C67" s="170">
        <v>44575</v>
      </c>
      <c r="D67" s="176">
        <v>4.0381379697139659</v>
      </c>
      <c r="E67" s="165">
        <v>11</v>
      </c>
      <c r="F67" s="171">
        <v>45695</v>
      </c>
      <c r="G67" s="176">
        <v>2.4072655651603023</v>
      </c>
    </row>
    <row r="68" spans="1:7" s="16" customFormat="1" x14ac:dyDescent="0.2">
      <c r="A68" s="26" t="s">
        <v>161</v>
      </c>
      <c r="B68" s="164">
        <v>43</v>
      </c>
      <c r="C68" s="170">
        <v>117085</v>
      </c>
      <c r="D68" s="176">
        <v>3.6725455865396932</v>
      </c>
      <c r="E68" s="165">
        <v>36</v>
      </c>
      <c r="F68" s="171">
        <v>118081</v>
      </c>
      <c r="G68" s="176">
        <v>3.0487546684055862</v>
      </c>
    </row>
    <row r="69" spans="1:7" s="16" customFormat="1" x14ac:dyDescent="0.2">
      <c r="A69" s="26" t="s">
        <v>174</v>
      </c>
      <c r="B69" s="164">
        <v>4</v>
      </c>
      <c r="C69" s="170">
        <v>7575</v>
      </c>
      <c r="D69" s="176">
        <v>5.2805280528052805</v>
      </c>
      <c r="E69" s="165">
        <v>1</v>
      </c>
      <c r="F69" s="171">
        <v>7657</v>
      </c>
      <c r="G69" s="176">
        <v>1.3059945148230376</v>
      </c>
    </row>
    <row r="70" spans="1:7" s="8" customFormat="1" ht="25.5" customHeight="1" x14ac:dyDescent="0.2">
      <c r="A70" s="25" t="s">
        <v>242</v>
      </c>
      <c r="B70" s="162">
        <v>396</v>
      </c>
      <c r="C70" s="168">
        <v>909410</v>
      </c>
      <c r="D70" s="174">
        <v>4.354471580475253</v>
      </c>
      <c r="E70" s="163">
        <v>370</v>
      </c>
      <c r="F70" s="169">
        <v>920064</v>
      </c>
      <c r="G70" s="174">
        <v>4.0214593767390099</v>
      </c>
    </row>
    <row r="71" spans="1:7" s="16" customFormat="1" x14ac:dyDescent="0.2">
      <c r="A71" s="26" t="s">
        <v>85</v>
      </c>
      <c r="B71" s="164">
        <v>150</v>
      </c>
      <c r="C71" s="170">
        <v>196950</v>
      </c>
      <c r="D71" s="176">
        <v>7.6161462300076161</v>
      </c>
      <c r="E71" s="165">
        <v>138</v>
      </c>
      <c r="F71" s="171">
        <v>200831</v>
      </c>
      <c r="G71" s="176">
        <v>6.8714491288695463</v>
      </c>
    </row>
    <row r="72" spans="1:7" s="16" customFormat="1" x14ac:dyDescent="0.2">
      <c r="A72" s="26" t="s">
        <v>102</v>
      </c>
      <c r="B72" s="164">
        <v>11</v>
      </c>
      <c r="C72" s="170">
        <v>54720</v>
      </c>
      <c r="D72" s="176">
        <v>2.0102339181286548</v>
      </c>
      <c r="E72" s="165">
        <v>18</v>
      </c>
      <c r="F72" s="171">
        <v>55794</v>
      </c>
      <c r="G72" s="176">
        <v>3.2261533498225616</v>
      </c>
    </row>
    <row r="73" spans="1:7" s="16" customFormat="1" x14ac:dyDescent="0.2">
      <c r="A73" s="26" t="s">
        <v>110</v>
      </c>
      <c r="B73" s="164">
        <v>8</v>
      </c>
      <c r="C73" s="170">
        <v>47075</v>
      </c>
      <c r="D73" s="176">
        <v>1.6994158258098779</v>
      </c>
      <c r="E73" s="165">
        <v>14</v>
      </c>
      <c r="F73" s="171">
        <v>47217</v>
      </c>
      <c r="G73" s="176">
        <v>2.9650337802062814</v>
      </c>
    </row>
    <row r="74" spans="1:7" s="16" customFormat="1" x14ac:dyDescent="0.2">
      <c r="A74" s="26" t="s">
        <v>127</v>
      </c>
      <c r="B74" s="164">
        <v>11</v>
      </c>
      <c r="C74" s="170">
        <v>24510</v>
      </c>
      <c r="D74" s="176">
        <v>4.4879640962872296</v>
      </c>
      <c r="E74" s="165">
        <v>5</v>
      </c>
      <c r="F74" s="171">
        <v>24567</v>
      </c>
      <c r="G74" s="176">
        <v>2.0352505393413929</v>
      </c>
    </row>
    <row r="75" spans="1:7" s="16" customFormat="1" x14ac:dyDescent="0.2">
      <c r="A75" s="26" t="s">
        <v>176</v>
      </c>
      <c r="B75" s="164">
        <v>19</v>
      </c>
      <c r="C75" s="170">
        <v>54170</v>
      </c>
      <c r="D75" s="176">
        <v>3.5074764629868933</v>
      </c>
      <c r="E75" s="165">
        <v>21</v>
      </c>
      <c r="F75" s="171">
        <v>55462</v>
      </c>
      <c r="G75" s="176">
        <v>3.7863762576178286</v>
      </c>
    </row>
    <row r="76" spans="1:7" s="16" customFormat="1" x14ac:dyDescent="0.2">
      <c r="A76" s="26" t="s">
        <v>179</v>
      </c>
      <c r="B76" s="164">
        <v>10</v>
      </c>
      <c r="C76" s="170">
        <v>43080</v>
      </c>
      <c r="D76" s="176">
        <v>2.3212627669452184</v>
      </c>
      <c r="E76" s="165">
        <v>9</v>
      </c>
      <c r="F76" s="171">
        <v>43139</v>
      </c>
      <c r="G76" s="176">
        <v>2.0862792368854168</v>
      </c>
    </row>
    <row r="77" spans="1:7" s="16" customFormat="1" x14ac:dyDescent="0.2">
      <c r="A77" s="26" t="s">
        <v>181</v>
      </c>
      <c r="B77" s="164">
        <v>25</v>
      </c>
      <c r="C77" s="170">
        <v>39715</v>
      </c>
      <c r="D77" s="176">
        <v>6.2948508120357554</v>
      </c>
      <c r="E77" s="165">
        <v>16</v>
      </c>
      <c r="F77" s="171">
        <v>40053</v>
      </c>
      <c r="G77" s="176">
        <v>3.9947070132075</v>
      </c>
    </row>
    <row r="78" spans="1:7" s="16" customFormat="1" x14ac:dyDescent="0.2">
      <c r="A78" s="26" t="s">
        <v>187</v>
      </c>
      <c r="B78" s="164">
        <v>56</v>
      </c>
      <c r="C78" s="170">
        <v>124170</v>
      </c>
      <c r="D78" s="176">
        <v>4.5099460417170008</v>
      </c>
      <c r="E78" s="165">
        <v>57</v>
      </c>
      <c r="F78" s="171">
        <v>124291</v>
      </c>
      <c r="G78" s="176">
        <v>4.5860118592657555</v>
      </c>
    </row>
    <row r="79" spans="1:7" s="16" customFormat="1" x14ac:dyDescent="0.2">
      <c r="A79" s="26" t="s">
        <v>190</v>
      </c>
      <c r="B79" s="164">
        <v>21</v>
      </c>
      <c r="C79" s="170">
        <v>36815</v>
      </c>
      <c r="D79" s="176">
        <v>5.7041966589705284</v>
      </c>
      <c r="E79" s="165">
        <v>13</v>
      </c>
      <c r="F79" s="171">
        <v>37343</v>
      </c>
      <c r="G79" s="176">
        <v>3.4812414642637171</v>
      </c>
    </row>
    <row r="80" spans="1:7" s="16" customFormat="1" x14ac:dyDescent="0.2">
      <c r="A80" s="26" t="s">
        <v>222</v>
      </c>
      <c r="B80" s="164">
        <v>10</v>
      </c>
      <c r="C80" s="170">
        <v>27845</v>
      </c>
      <c r="D80" s="176">
        <v>3.5913090321422159</v>
      </c>
      <c r="E80" s="165">
        <v>16</v>
      </c>
      <c r="F80" s="171">
        <v>28310</v>
      </c>
      <c r="G80" s="176">
        <v>5.651713175556341</v>
      </c>
    </row>
    <row r="81" spans="1:7" s="16" customFormat="1" x14ac:dyDescent="0.2">
      <c r="A81" s="26" t="s">
        <v>202</v>
      </c>
      <c r="B81" s="164">
        <v>20</v>
      </c>
      <c r="C81" s="170">
        <v>49825</v>
      </c>
      <c r="D81" s="176">
        <v>4.0140491721023581</v>
      </c>
      <c r="E81" s="165">
        <v>16</v>
      </c>
      <c r="F81" s="171">
        <v>50324</v>
      </c>
      <c r="G81" s="176">
        <v>3.1793975041729592</v>
      </c>
    </row>
    <row r="82" spans="1:7" s="16" customFormat="1" x14ac:dyDescent="0.2">
      <c r="A82" s="26" t="s">
        <v>206</v>
      </c>
      <c r="B82" s="164">
        <v>22</v>
      </c>
      <c r="C82" s="170">
        <v>83510</v>
      </c>
      <c r="D82" s="176">
        <v>2.634415040114956</v>
      </c>
      <c r="E82" s="165">
        <v>11</v>
      </c>
      <c r="F82" s="171">
        <v>84467</v>
      </c>
      <c r="G82" s="176">
        <v>1.3022837321083973</v>
      </c>
    </row>
    <row r="83" spans="1:7" s="16" customFormat="1" x14ac:dyDescent="0.2">
      <c r="A83" s="26" t="s">
        <v>214</v>
      </c>
      <c r="B83" s="164">
        <v>5</v>
      </c>
      <c r="C83" s="170">
        <v>41770</v>
      </c>
      <c r="D83" s="176">
        <v>1.1970313622216904</v>
      </c>
      <c r="E83" s="165">
        <v>7</v>
      </c>
      <c r="F83" s="171">
        <v>42734</v>
      </c>
      <c r="G83" s="176">
        <v>1.6380399681752236</v>
      </c>
    </row>
    <row r="84" spans="1:7" s="16" customFormat="1" x14ac:dyDescent="0.2">
      <c r="A84" s="26" t="s">
        <v>215</v>
      </c>
      <c r="B84" s="164">
        <v>28</v>
      </c>
      <c r="C84" s="170">
        <v>85255</v>
      </c>
      <c r="D84" s="176">
        <v>3.2842648525013201</v>
      </c>
      <c r="E84" s="165">
        <v>29</v>
      </c>
      <c r="F84" s="171">
        <v>85532</v>
      </c>
      <c r="G84" s="176">
        <v>3.3905438900060796</v>
      </c>
    </row>
    <row r="85" spans="1:7" s="8" customFormat="1" ht="25.5" customHeight="1" x14ac:dyDescent="0.2">
      <c r="A85" s="25" t="s">
        <v>243</v>
      </c>
      <c r="B85" s="162">
        <v>480</v>
      </c>
      <c r="C85" s="168">
        <v>931240</v>
      </c>
      <c r="D85" s="174">
        <v>5.1544177655598986</v>
      </c>
      <c r="E85" s="163">
        <v>372</v>
      </c>
      <c r="F85" s="169">
        <v>944012</v>
      </c>
      <c r="G85" s="174">
        <v>3.9406278733744911</v>
      </c>
    </row>
    <row r="86" spans="1:7" s="16" customFormat="1" x14ac:dyDescent="0.2">
      <c r="A86" s="26" t="s">
        <v>235</v>
      </c>
      <c r="B86" s="164">
        <v>2</v>
      </c>
      <c r="C86" s="170">
        <v>31085</v>
      </c>
      <c r="D86" s="176">
        <v>0.64339713688274092</v>
      </c>
      <c r="E86" s="165">
        <v>4</v>
      </c>
      <c r="F86" s="171">
        <v>31537</v>
      </c>
      <c r="G86" s="176">
        <v>1.2683514601896184</v>
      </c>
    </row>
    <row r="87" spans="1:7" s="16" customFormat="1" x14ac:dyDescent="0.2">
      <c r="A87" s="26" t="s">
        <v>99</v>
      </c>
      <c r="B87" s="164">
        <v>6</v>
      </c>
      <c r="C87" s="170">
        <v>41665</v>
      </c>
      <c r="D87" s="176">
        <v>1.4400576023040921</v>
      </c>
      <c r="E87" s="165">
        <v>6</v>
      </c>
      <c r="F87" s="171">
        <v>42550</v>
      </c>
      <c r="G87" s="176">
        <v>1.410105757931845</v>
      </c>
    </row>
    <row r="88" spans="1:7" s="16" customFormat="1" x14ac:dyDescent="0.2">
      <c r="A88" s="26" t="s">
        <v>97</v>
      </c>
      <c r="B88" s="164">
        <v>74</v>
      </c>
      <c r="C88" s="170">
        <v>91105</v>
      </c>
      <c r="D88" s="176">
        <v>8.1224960210745838</v>
      </c>
      <c r="E88" s="165">
        <v>63</v>
      </c>
      <c r="F88" s="171">
        <v>92604</v>
      </c>
      <c r="G88" s="176">
        <v>6.8031618504600226</v>
      </c>
    </row>
    <row r="89" spans="1:7" s="16" customFormat="1" x14ac:dyDescent="0.2">
      <c r="A89" s="26" t="s">
        <v>116</v>
      </c>
      <c r="B89" s="164">
        <v>148</v>
      </c>
      <c r="C89" s="170">
        <v>210360</v>
      </c>
      <c r="D89" s="176">
        <v>7.0355580908918043</v>
      </c>
      <c r="E89" s="165">
        <v>83</v>
      </c>
      <c r="F89" s="171">
        <v>212266</v>
      </c>
      <c r="G89" s="176">
        <v>3.9101881601386936</v>
      </c>
    </row>
    <row r="90" spans="1:7" s="16" customFormat="1" x14ac:dyDescent="0.2">
      <c r="A90" s="26" t="s">
        <v>128</v>
      </c>
      <c r="B90" s="164">
        <v>91</v>
      </c>
      <c r="C90" s="170">
        <v>207430</v>
      </c>
      <c r="D90" s="176">
        <v>4.3870221279467776</v>
      </c>
      <c r="E90" s="165">
        <v>99</v>
      </c>
      <c r="F90" s="171">
        <v>210838</v>
      </c>
      <c r="G90" s="176">
        <v>4.695548240829452</v>
      </c>
    </row>
    <row r="91" spans="1:7" s="16" customFormat="1" x14ac:dyDescent="0.2">
      <c r="A91" s="26" t="s">
        <v>145</v>
      </c>
      <c r="B91" s="164">
        <v>5</v>
      </c>
      <c r="C91" s="170">
        <v>36650</v>
      </c>
      <c r="D91" s="176">
        <v>1.3642564802182811</v>
      </c>
      <c r="E91" s="165">
        <v>5</v>
      </c>
      <c r="F91" s="171">
        <v>37798</v>
      </c>
      <c r="G91" s="176">
        <v>1.3228213132969999</v>
      </c>
    </row>
    <row r="92" spans="1:7" s="16" customFormat="1" x14ac:dyDescent="0.2">
      <c r="A92" s="26" t="s">
        <v>153</v>
      </c>
      <c r="B92" s="164">
        <v>67</v>
      </c>
      <c r="C92" s="170">
        <v>116655</v>
      </c>
      <c r="D92" s="176">
        <v>5.7434314860057434</v>
      </c>
      <c r="E92" s="165">
        <v>38</v>
      </c>
      <c r="F92" s="171">
        <v>117285</v>
      </c>
      <c r="G92" s="176">
        <v>3.2399710107856929</v>
      </c>
    </row>
    <row r="93" spans="1:7" s="16" customFormat="1" x14ac:dyDescent="0.2">
      <c r="A93" s="26" t="s">
        <v>164</v>
      </c>
      <c r="B93" s="164">
        <v>11</v>
      </c>
      <c r="C93" s="170">
        <v>33750</v>
      </c>
      <c r="D93" s="176">
        <v>3.2592592592592591</v>
      </c>
      <c r="E93" s="165">
        <v>7</v>
      </c>
      <c r="F93" s="171">
        <v>35024</v>
      </c>
      <c r="G93" s="176">
        <v>1.9986295111923251</v>
      </c>
    </row>
    <row r="94" spans="1:7" s="16" customFormat="1" x14ac:dyDescent="0.2">
      <c r="A94" s="26" t="s">
        <v>232</v>
      </c>
      <c r="B94" s="164">
        <v>15</v>
      </c>
      <c r="C94" s="170">
        <v>29500</v>
      </c>
      <c r="D94" s="176">
        <v>5.0847457627118642</v>
      </c>
      <c r="E94" s="165">
        <v>8</v>
      </c>
      <c r="F94" s="171">
        <v>29653</v>
      </c>
      <c r="G94" s="176">
        <v>2.6978720534178664</v>
      </c>
    </row>
    <row r="95" spans="1:7" s="16" customFormat="1" x14ac:dyDescent="0.2">
      <c r="A95" s="26" t="s">
        <v>191</v>
      </c>
      <c r="B95" s="164">
        <v>49</v>
      </c>
      <c r="C95" s="170">
        <v>107475</v>
      </c>
      <c r="D95" s="176">
        <v>4.5591998139102117</v>
      </c>
      <c r="E95" s="165">
        <v>48</v>
      </c>
      <c r="F95" s="171">
        <v>108143</v>
      </c>
      <c r="G95" s="176">
        <v>4.4385674523547527</v>
      </c>
    </row>
    <row r="96" spans="1:7" s="16" customFormat="1" x14ac:dyDescent="0.2">
      <c r="A96" s="26" t="s">
        <v>197</v>
      </c>
      <c r="B96" s="164">
        <v>12</v>
      </c>
      <c r="C96" s="170">
        <v>25570</v>
      </c>
      <c r="D96" s="176">
        <v>4.6929996089166996</v>
      </c>
      <c r="E96" s="165">
        <v>11</v>
      </c>
      <c r="F96" s="171">
        <v>26314</v>
      </c>
      <c r="G96" s="176">
        <v>4.1802842593296345</v>
      </c>
    </row>
    <row r="97" spans="1:7" s="8" customFormat="1" ht="25.5" customHeight="1" x14ac:dyDescent="0.2">
      <c r="A97" s="25" t="s">
        <v>244</v>
      </c>
      <c r="B97" s="162">
        <v>915</v>
      </c>
      <c r="C97" s="168">
        <v>1357965</v>
      </c>
      <c r="D97" s="174">
        <v>6.7380234394848166</v>
      </c>
      <c r="E97" s="163">
        <v>784</v>
      </c>
      <c r="F97" s="169">
        <v>1387314</v>
      </c>
      <c r="G97" s="174">
        <v>5.6512080177955388</v>
      </c>
    </row>
    <row r="98" spans="1:7" s="8" customFormat="1" x14ac:dyDescent="0.2">
      <c r="A98" s="25" t="s">
        <v>245</v>
      </c>
      <c r="B98" s="166">
        <v>372</v>
      </c>
      <c r="C98" s="168">
        <v>490795</v>
      </c>
      <c r="D98" s="174">
        <v>7.579539318860216</v>
      </c>
      <c r="E98" s="163">
        <v>297</v>
      </c>
      <c r="F98" s="169">
        <v>501911</v>
      </c>
      <c r="G98" s="174">
        <v>5.9173837592720622</v>
      </c>
    </row>
    <row r="99" spans="1:7" s="16" customFormat="1" x14ac:dyDescent="0.2">
      <c r="A99" s="26" t="s">
        <v>98</v>
      </c>
      <c r="B99" s="164">
        <v>15</v>
      </c>
      <c r="C99" s="170">
        <v>31585</v>
      </c>
      <c r="D99" s="176">
        <v>4.7490897577964226</v>
      </c>
      <c r="E99" s="165">
        <v>17</v>
      </c>
      <c r="F99" s="171">
        <v>31945</v>
      </c>
      <c r="G99" s="176">
        <v>5.3216465800594772</v>
      </c>
    </row>
    <row r="100" spans="1:7" s="16" customFormat="1" x14ac:dyDescent="0.2">
      <c r="A100" s="26" t="s">
        <v>236</v>
      </c>
      <c r="B100" s="164">
        <v>2</v>
      </c>
      <c r="C100" s="170">
        <v>2335</v>
      </c>
      <c r="D100" s="176">
        <v>8.5653104925053523</v>
      </c>
      <c r="E100" s="165">
        <v>1</v>
      </c>
      <c r="F100" s="171">
        <v>2347</v>
      </c>
      <c r="G100" s="176">
        <v>4.2607584149978699</v>
      </c>
    </row>
    <row r="101" spans="1:7" s="16" customFormat="1" x14ac:dyDescent="0.2">
      <c r="A101" s="26" t="s">
        <v>120</v>
      </c>
      <c r="B101" s="164">
        <v>44</v>
      </c>
      <c r="C101" s="170">
        <v>40855</v>
      </c>
      <c r="D101" s="176">
        <v>10.76979561865133</v>
      </c>
      <c r="E101" s="165">
        <v>20</v>
      </c>
      <c r="F101" s="171">
        <v>42656</v>
      </c>
      <c r="G101" s="176">
        <v>4.68867216804201</v>
      </c>
    </row>
    <row r="102" spans="1:7" s="16" customFormat="1" x14ac:dyDescent="0.2">
      <c r="A102" s="26" t="s">
        <v>220</v>
      </c>
      <c r="B102" s="164">
        <v>12</v>
      </c>
      <c r="C102" s="170">
        <v>26130</v>
      </c>
      <c r="D102" s="176">
        <v>4.5924225028702637</v>
      </c>
      <c r="E102" s="165">
        <v>23</v>
      </c>
      <c r="F102" s="171">
        <v>26730</v>
      </c>
      <c r="G102" s="176">
        <v>8.6045641601197147</v>
      </c>
    </row>
    <row r="103" spans="1:7" s="16" customFormat="1" x14ac:dyDescent="0.2">
      <c r="A103" s="26" t="s">
        <v>123</v>
      </c>
      <c r="B103" s="164">
        <v>35</v>
      </c>
      <c r="C103" s="170">
        <v>40065</v>
      </c>
      <c r="D103" s="176">
        <v>8.7358043179832769</v>
      </c>
      <c r="E103" s="165">
        <v>20</v>
      </c>
      <c r="F103" s="171">
        <v>40511</v>
      </c>
      <c r="G103" s="176">
        <v>4.9369307101774824</v>
      </c>
    </row>
    <row r="104" spans="1:7" s="16" customFormat="1" x14ac:dyDescent="0.2">
      <c r="A104" s="26" t="s">
        <v>133</v>
      </c>
      <c r="B104" s="164">
        <v>22</v>
      </c>
      <c r="C104" s="170">
        <v>24620</v>
      </c>
      <c r="D104" s="176">
        <v>8.9358245329000798</v>
      </c>
      <c r="E104" s="165">
        <v>7</v>
      </c>
      <c r="F104" s="171">
        <v>25263</v>
      </c>
      <c r="G104" s="176">
        <v>2.7708506511499031</v>
      </c>
    </row>
    <row r="105" spans="1:7" s="16" customFormat="1" x14ac:dyDescent="0.2">
      <c r="A105" s="26" t="s">
        <v>221</v>
      </c>
      <c r="B105" s="164">
        <v>12</v>
      </c>
      <c r="C105" s="170">
        <v>25460</v>
      </c>
      <c r="D105" s="176">
        <v>4.713275726630008</v>
      </c>
      <c r="E105" s="165">
        <v>17</v>
      </c>
      <c r="F105" s="171">
        <v>25935</v>
      </c>
      <c r="G105" s="176">
        <v>6.5548486601118174</v>
      </c>
    </row>
    <row r="106" spans="1:7" s="16" customFormat="1" x14ac:dyDescent="0.2">
      <c r="A106" s="26" t="s">
        <v>138</v>
      </c>
      <c r="B106" s="164">
        <v>47</v>
      </c>
      <c r="C106" s="170">
        <v>37540</v>
      </c>
      <c r="D106" s="176">
        <v>12.519978689397975</v>
      </c>
      <c r="E106" s="165">
        <v>54</v>
      </c>
      <c r="F106" s="171">
        <v>38347</v>
      </c>
      <c r="G106" s="176">
        <v>14.081936005424152</v>
      </c>
    </row>
    <row r="107" spans="1:7" s="16" customFormat="1" x14ac:dyDescent="0.2">
      <c r="A107" s="26" t="s">
        <v>142</v>
      </c>
      <c r="B107" s="164">
        <v>55</v>
      </c>
      <c r="C107" s="170">
        <v>42390</v>
      </c>
      <c r="D107" s="176">
        <v>12.974758197688134</v>
      </c>
      <c r="E107" s="165">
        <v>33</v>
      </c>
      <c r="F107" s="171">
        <v>43141</v>
      </c>
      <c r="G107" s="176">
        <v>7.6493358985651705</v>
      </c>
    </row>
    <row r="108" spans="1:7" s="16" customFormat="1" x14ac:dyDescent="0.2">
      <c r="A108" s="26" t="s">
        <v>152</v>
      </c>
      <c r="B108" s="164">
        <v>19</v>
      </c>
      <c r="C108" s="170">
        <v>57675</v>
      </c>
      <c r="D108" s="176">
        <v>3.2943216298222802</v>
      </c>
      <c r="E108" s="165">
        <v>20</v>
      </c>
      <c r="F108" s="171">
        <v>59341</v>
      </c>
      <c r="G108" s="176">
        <v>3.3703510220589474</v>
      </c>
    </row>
    <row r="109" spans="1:7" s="16" customFormat="1" x14ac:dyDescent="0.2">
      <c r="A109" s="26" t="s">
        <v>186</v>
      </c>
      <c r="B109" s="164">
        <v>49</v>
      </c>
      <c r="C109" s="170">
        <v>45295</v>
      </c>
      <c r="D109" s="176">
        <v>10.817971078485485</v>
      </c>
      <c r="E109" s="165">
        <v>25</v>
      </c>
      <c r="F109" s="171">
        <v>46203</v>
      </c>
      <c r="G109" s="176">
        <v>5.4109040538493165</v>
      </c>
    </row>
    <row r="110" spans="1:7" s="16" customFormat="1" x14ac:dyDescent="0.2">
      <c r="A110" s="26" t="s">
        <v>199</v>
      </c>
      <c r="B110" s="164">
        <v>5</v>
      </c>
      <c r="C110" s="170">
        <v>44545</v>
      </c>
      <c r="D110" s="176">
        <v>1.1224604332697272</v>
      </c>
      <c r="E110" s="165">
        <v>10</v>
      </c>
      <c r="F110" s="171">
        <v>45620</v>
      </c>
      <c r="G110" s="176">
        <v>2.1920210434020166</v>
      </c>
    </row>
    <row r="111" spans="1:7" s="16" customFormat="1" x14ac:dyDescent="0.2">
      <c r="A111" s="26" t="s">
        <v>204</v>
      </c>
      <c r="B111" s="164">
        <v>35</v>
      </c>
      <c r="C111" s="170">
        <v>41885</v>
      </c>
      <c r="D111" s="176">
        <v>8.3562134415661919</v>
      </c>
      <c r="E111" s="165">
        <v>27</v>
      </c>
      <c r="F111" s="171">
        <v>42871</v>
      </c>
      <c r="G111" s="176">
        <v>6.2979636584171121</v>
      </c>
    </row>
    <row r="112" spans="1:7" s="16" customFormat="1" x14ac:dyDescent="0.2">
      <c r="A112" s="26" t="s">
        <v>209</v>
      </c>
      <c r="B112" s="164">
        <v>20</v>
      </c>
      <c r="C112" s="170">
        <v>30415</v>
      </c>
      <c r="D112" s="176">
        <v>6.5757027782344233</v>
      </c>
      <c r="E112" s="165">
        <v>23</v>
      </c>
      <c r="F112" s="171">
        <v>31001</v>
      </c>
      <c r="G112" s="176">
        <v>7.4191155124028256</v>
      </c>
    </row>
    <row r="113" spans="1:7" s="8" customFormat="1" ht="25.5" customHeight="1" x14ac:dyDescent="0.2">
      <c r="A113" s="25" t="s">
        <v>246</v>
      </c>
      <c r="B113" s="162">
        <v>543</v>
      </c>
      <c r="C113" s="168">
        <v>867170</v>
      </c>
      <c r="D113" s="174">
        <v>6.2617479848241979</v>
      </c>
      <c r="E113" s="163">
        <v>487</v>
      </c>
      <c r="F113" s="169">
        <v>885403</v>
      </c>
      <c r="G113" s="174">
        <v>5.5003201931775703</v>
      </c>
    </row>
    <row r="114" spans="1:7" s="16" customFormat="1" x14ac:dyDescent="0.2">
      <c r="A114" s="26" t="s">
        <v>219</v>
      </c>
      <c r="B114" s="164">
        <v>25</v>
      </c>
      <c r="C114" s="170">
        <v>39175</v>
      </c>
      <c r="D114" s="176">
        <v>6.3816209317166557</v>
      </c>
      <c r="E114" s="165">
        <v>15</v>
      </c>
      <c r="F114" s="171">
        <v>40220</v>
      </c>
      <c r="G114" s="176">
        <v>3.729487817006464</v>
      </c>
    </row>
    <row r="115" spans="1:7" s="16" customFormat="1" x14ac:dyDescent="0.2">
      <c r="A115" s="26" t="s">
        <v>82</v>
      </c>
      <c r="B115" s="164">
        <v>41</v>
      </c>
      <c r="C115" s="170">
        <v>61280</v>
      </c>
      <c r="D115" s="176">
        <v>6.6906005221932112</v>
      </c>
      <c r="E115" s="165">
        <v>45</v>
      </c>
      <c r="F115" s="171">
        <v>62052</v>
      </c>
      <c r="G115" s="176">
        <v>7.2519822084703156</v>
      </c>
    </row>
    <row r="116" spans="1:7" s="16" customFormat="1" x14ac:dyDescent="0.2">
      <c r="A116" s="26" t="s">
        <v>84</v>
      </c>
      <c r="B116" s="164">
        <v>48</v>
      </c>
      <c r="C116" s="170">
        <v>43355</v>
      </c>
      <c r="D116" s="176">
        <v>11.071387383231462</v>
      </c>
      <c r="E116" s="165">
        <v>35</v>
      </c>
      <c r="F116" s="171">
        <v>43984</v>
      </c>
      <c r="G116" s="176">
        <v>7.957439068752274</v>
      </c>
    </row>
    <row r="117" spans="1:7" s="16" customFormat="1" x14ac:dyDescent="0.2">
      <c r="A117" s="26" t="s">
        <v>91</v>
      </c>
      <c r="B117" s="164">
        <v>38</v>
      </c>
      <c r="C117" s="170">
        <v>48890</v>
      </c>
      <c r="D117" s="176">
        <v>7.7725506238494573</v>
      </c>
      <c r="E117" s="165">
        <v>35</v>
      </c>
      <c r="F117" s="171">
        <v>50142</v>
      </c>
      <c r="G117" s="176">
        <v>6.9801762993099601</v>
      </c>
    </row>
    <row r="118" spans="1:7" s="16" customFormat="1" x14ac:dyDescent="0.2">
      <c r="A118" s="26" t="s">
        <v>93</v>
      </c>
      <c r="B118" s="164">
        <v>36</v>
      </c>
      <c r="C118" s="170">
        <v>53135</v>
      </c>
      <c r="D118" s="176">
        <v>6.7751952573633192</v>
      </c>
      <c r="E118" s="165">
        <v>26</v>
      </c>
      <c r="F118" s="171">
        <v>53705</v>
      </c>
      <c r="G118" s="176">
        <v>4.8412624522856342</v>
      </c>
    </row>
    <row r="119" spans="1:7" s="16" customFormat="1" x14ac:dyDescent="0.2">
      <c r="A119" s="26" t="s">
        <v>103</v>
      </c>
      <c r="B119" s="164">
        <v>59</v>
      </c>
      <c r="C119" s="170">
        <v>63415</v>
      </c>
      <c r="D119" s="176">
        <v>9.3037924781203181</v>
      </c>
      <c r="E119" s="165">
        <v>51</v>
      </c>
      <c r="F119" s="171">
        <v>64229</v>
      </c>
      <c r="G119" s="176">
        <v>7.9403384763891696</v>
      </c>
    </row>
    <row r="120" spans="1:7" s="16" customFormat="1" x14ac:dyDescent="0.2">
      <c r="A120" s="26" t="s">
        <v>112</v>
      </c>
      <c r="B120" s="164">
        <v>25</v>
      </c>
      <c r="C120" s="170">
        <v>56505</v>
      </c>
      <c r="D120" s="176">
        <v>4.4243872223697016</v>
      </c>
      <c r="E120" s="165">
        <v>40</v>
      </c>
      <c r="F120" s="171">
        <v>57682</v>
      </c>
      <c r="G120" s="176">
        <v>6.934572310252765</v>
      </c>
    </row>
    <row r="121" spans="1:7" s="16" customFormat="1" x14ac:dyDescent="0.2">
      <c r="A121" s="26" t="s">
        <v>115</v>
      </c>
      <c r="B121" s="164">
        <v>19</v>
      </c>
      <c r="C121" s="170">
        <v>56970</v>
      </c>
      <c r="D121" s="176">
        <v>3.3350886431455153</v>
      </c>
      <c r="E121" s="165">
        <v>7</v>
      </c>
      <c r="F121" s="171">
        <v>57897</v>
      </c>
      <c r="G121" s="176">
        <v>1.2090436464756378</v>
      </c>
    </row>
    <row r="122" spans="1:7" s="16" customFormat="1" x14ac:dyDescent="0.2">
      <c r="A122" s="26" t="s">
        <v>119</v>
      </c>
      <c r="B122" s="164">
        <v>40</v>
      </c>
      <c r="C122" s="170">
        <v>43700</v>
      </c>
      <c r="D122" s="176">
        <v>9.1533180778032026</v>
      </c>
      <c r="E122" s="165">
        <v>32</v>
      </c>
      <c r="F122" s="171">
        <v>45363</v>
      </c>
      <c r="G122" s="176">
        <v>7.0542071732469198</v>
      </c>
    </row>
    <row r="123" spans="1:7" s="16" customFormat="1" x14ac:dyDescent="0.2">
      <c r="A123" s="26" t="s">
        <v>124</v>
      </c>
      <c r="B123" s="164">
        <v>20</v>
      </c>
      <c r="C123" s="170">
        <v>37580</v>
      </c>
      <c r="D123" s="176">
        <v>5.3219797764768497</v>
      </c>
      <c r="E123" s="165">
        <v>23</v>
      </c>
      <c r="F123" s="171">
        <v>38316</v>
      </c>
      <c r="G123" s="176">
        <v>6.00271427080071</v>
      </c>
    </row>
    <row r="124" spans="1:7" s="16" customFormat="1" x14ac:dyDescent="0.2">
      <c r="A124" s="26" t="s">
        <v>126</v>
      </c>
      <c r="B124" s="164">
        <v>3</v>
      </c>
      <c r="C124" s="170">
        <v>38150</v>
      </c>
      <c r="D124" s="176">
        <v>0.78636959370904325</v>
      </c>
      <c r="E124" s="165">
        <v>4</v>
      </c>
      <c r="F124" s="171">
        <v>38707</v>
      </c>
      <c r="G124" s="176">
        <v>1.0334048104993929</v>
      </c>
    </row>
    <row r="125" spans="1:7" s="16" customFormat="1" x14ac:dyDescent="0.2">
      <c r="A125" s="26" t="s">
        <v>129</v>
      </c>
      <c r="B125" s="164">
        <v>19</v>
      </c>
      <c r="C125" s="170">
        <v>52405</v>
      </c>
      <c r="D125" s="176">
        <v>3.6256082434882169</v>
      </c>
      <c r="E125" s="165">
        <v>25</v>
      </c>
      <c r="F125" s="171">
        <v>53993</v>
      </c>
      <c r="G125" s="176">
        <v>4.6302298446094863</v>
      </c>
    </row>
    <row r="126" spans="1:7" s="16" customFormat="1" x14ac:dyDescent="0.2">
      <c r="A126" s="26" t="s">
        <v>130</v>
      </c>
      <c r="B126" s="164">
        <v>11</v>
      </c>
      <c r="C126" s="170">
        <v>42175</v>
      </c>
      <c r="D126" s="176">
        <v>2.6081802015411975</v>
      </c>
      <c r="E126" s="165">
        <v>27</v>
      </c>
      <c r="F126" s="171">
        <v>43273</v>
      </c>
      <c r="G126" s="176">
        <v>6.239456474013819</v>
      </c>
    </row>
    <row r="127" spans="1:7" s="16" customFormat="1" x14ac:dyDescent="0.2">
      <c r="A127" s="26" t="s">
        <v>135</v>
      </c>
      <c r="B127" s="164">
        <v>17</v>
      </c>
      <c r="C127" s="170">
        <v>28080</v>
      </c>
      <c r="D127" s="176">
        <v>6.0541310541310542</v>
      </c>
      <c r="E127" s="165">
        <v>19</v>
      </c>
      <c r="F127" s="171">
        <v>28451</v>
      </c>
      <c r="G127" s="176">
        <v>6.6781483954869776</v>
      </c>
    </row>
    <row r="128" spans="1:7" s="16" customFormat="1" x14ac:dyDescent="0.2">
      <c r="A128" s="26" t="s">
        <v>148</v>
      </c>
      <c r="B128" s="164">
        <v>26</v>
      </c>
      <c r="C128" s="170">
        <v>32080</v>
      </c>
      <c r="D128" s="176">
        <v>8.1047381546134662</v>
      </c>
      <c r="E128" s="165">
        <v>17</v>
      </c>
      <c r="F128" s="171">
        <v>32873</v>
      </c>
      <c r="G128" s="176">
        <v>5.1714172725336898</v>
      </c>
    </row>
    <row r="129" spans="1:7" s="16" customFormat="1" x14ac:dyDescent="0.2">
      <c r="A129" s="26" t="s">
        <v>169</v>
      </c>
      <c r="B129" s="164">
        <v>18</v>
      </c>
      <c r="C129" s="170">
        <v>56735</v>
      </c>
      <c r="D129" s="176">
        <v>3.1726447519168062</v>
      </c>
      <c r="E129" s="165">
        <v>13</v>
      </c>
      <c r="F129" s="171">
        <v>58140</v>
      </c>
      <c r="G129" s="176">
        <v>2.2359821121431027</v>
      </c>
    </row>
    <row r="130" spans="1:7" s="16" customFormat="1" x14ac:dyDescent="0.2">
      <c r="A130" s="26" t="s">
        <v>171</v>
      </c>
      <c r="B130" s="164">
        <v>28</v>
      </c>
      <c r="C130" s="170">
        <v>33200</v>
      </c>
      <c r="D130" s="176">
        <v>8.4337349397590362</v>
      </c>
      <c r="E130" s="165">
        <v>39</v>
      </c>
      <c r="F130" s="171">
        <v>34857</v>
      </c>
      <c r="G130" s="176">
        <v>11.18857044496084</v>
      </c>
    </row>
    <row r="131" spans="1:7" s="16" customFormat="1" x14ac:dyDescent="0.2">
      <c r="A131" s="26" t="s">
        <v>194</v>
      </c>
      <c r="B131" s="164">
        <v>53</v>
      </c>
      <c r="C131" s="170">
        <v>36600</v>
      </c>
      <c r="D131" s="176">
        <v>14.480874316939889</v>
      </c>
      <c r="E131" s="165">
        <v>27</v>
      </c>
      <c r="F131" s="171">
        <v>37275</v>
      </c>
      <c r="G131" s="176">
        <v>7.2434607645875255</v>
      </c>
    </row>
    <row r="132" spans="1:7" s="16" customFormat="1" x14ac:dyDescent="0.2">
      <c r="A132" s="26" t="s">
        <v>203</v>
      </c>
      <c r="B132" s="164">
        <v>17</v>
      </c>
      <c r="C132" s="170">
        <v>43735</v>
      </c>
      <c r="D132" s="176">
        <v>3.8870469875385849</v>
      </c>
      <c r="E132" s="165">
        <v>7</v>
      </c>
      <c r="F132" s="171">
        <v>44244</v>
      </c>
      <c r="G132" s="176">
        <v>1.5821354307928757</v>
      </c>
    </row>
    <row r="133" spans="1:7" s="8" customFormat="1" ht="25.5" customHeight="1" x14ac:dyDescent="0.2">
      <c r="A133" s="25" t="s">
        <v>247</v>
      </c>
      <c r="B133" s="162">
        <v>980</v>
      </c>
      <c r="C133" s="168">
        <v>1350345</v>
      </c>
      <c r="D133" s="174">
        <v>7.2574045891975754</v>
      </c>
      <c r="E133" s="163">
        <v>711</v>
      </c>
      <c r="F133" s="169">
        <v>1366779</v>
      </c>
      <c r="G133" s="174">
        <v>5.2020114444251782</v>
      </c>
    </row>
    <row r="134" spans="1:7" s="16" customFormat="1" x14ac:dyDescent="0.2">
      <c r="A134" s="26" t="s">
        <v>89</v>
      </c>
      <c r="B134" s="164">
        <v>9</v>
      </c>
      <c r="C134" s="170">
        <v>20105</v>
      </c>
      <c r="D134" s="176">
        <v>4.4764983834866952</v>
      </c>
      <c r="E134" s="165">
        <v>4</v>
      </c>
      <c r="F134" s="171">
        <v>20452</v>
      </c>
      <c r="G134" s="176">
        <v>1.9557989438685703</v>
      </c>
    </row>
    <row r="135" spans="1:7" s="16" customFormat="1" x14ac:dyDescent="0.2">
      <c r="A135" s="26" t="s">
        <v>92</v>
      </c>
      <c r="B135" s="164">
        <v>17</v>
      </c>
      <c r="C135" s="170">
        <v>36480</v>
      </c>
      <c r="D135" s="176">
        <v>4.6600877192982457</v>
      </c>
      <c r="E135" s="165">
        <v>12</v>
      </c>
      <c r="F135" s="171">
        <v>36989</v>
      </c>
      <c r="G135" s="176">
        <v>3.2442077374354539</v>
      </c>
    </row>
    <row r="136" spans="1:7" s="16" customFormat="1" x14ac:dyDescent="0.2">
      <c r="A136" s="26" t="s">
        <v>94</v>
      </c>
      <c r="B136" s="164">
        <v>35</v>
      </c>
      <c r="C136" s="170">
        <v>88410</v>
      </c>
      <c r="D136" s="176">
        <v>3.9588281868566906</v>
      </c>
      <c r="E136" s="165">
        <v>27</v>
      </c>
      <c r="F136" s="171">
        <v>89614</v>
      </c>
      <c r="G136" s="176">
        <v>3.0129220880665968</v>
      </c>
    </row>
    <row r="137" spans="1:7" s="16" customFormat="1" x14ac:dyDescent="0.2">
      <c r="A137" s="26" t="s">
        <v>114</v>
      </c>
      <c r="B137" s="164">
        <v>41</v>
      </c>
      <c r="C137" s="170">
        <v>70925</v>
      </c>
      <c r="D137" s="176">
        <v>5.7807543179414873</v>
      </c>
      <c r="E137" s="165">
        <v>59</v>
      </c>
      <c r="F137" s="171">
        <v>71431</v>
      </c>
      <c r="G137" s="176">
        <v>8.2597191695482355</v>
      </c>
    </row>
    <row r="138" spans="1:7" s="16" customFormat="1" x14ac:dyDescent="0.2">
      <c r="A138" s="26" t="s">
        <v>122</v>
      </c>
      <c r="B138" s="164">
        <v>163</v>
      </c>
      <c r="C138" s="170">
        <v>184685</v>
      </c>
      <c r="D138" s="176">
        <v>8.825838590031676</v>
      </c>
      <c r="E138" s="165">
        <v>109</v>
      </c>
      <c r="F138" s="171">
        <v>185834</v>
      </c>
      <c r="G138" s="176">
        <v>5.8654498100455239</v>
      </c>
    </row>
    <row r="139" spans="1:7" s="16" customFormat="1" x14ac:dyDescent="0.2">
      <c r="A139" s="26" t="s">
        <v>131</v>
      </c>
      <c r="B139" s="164">
        <v>11</v>
      </c>
      <c r="C139" s="170">
        <v>17875</v>
      </c>
      <c r="D139" s="176">
        <v>6.1538461538461533</v>
      </c>
      <c r="E139" s="165">
        <v>6</v>
      </c>
      <c r="F139" s="171">
        <v>17761</v>
      </c>
      <c r="G139" s="176">
        <v>3.378188165080795</v>
      </c>
    </row>
    <row r="140" spans="1:7" s="16" customFormat="1" x14ac:dyDescent="0.2">
      <c r="A140" s="26" t="s">
        <v>134</v>
      </c>
      <c r="B140" s="164">
        <v>295</v>
      </c>
      <c r="C140" s="170">
        <v>238615</v>
      </c>
      <c r="D140" s="176">
        <v>12.363011545795528</v>
      </c>
      <c r="E140" s="165">
        <v>202</v>
      </c>
      <c r="F140" s="171">
        <v>241104</v>
      </c>
      <c r="G140" s="176">
        <v>8.3781272811732705</v>
      </c>
    </row>
    <row r="141" spans="1:7" s="16" customFormat="1" x14ac:dyDescent="0.2">
      <c r="A141" s="26" t="s">
        <v>147</v>
      </c>
      <c r="B141" s="164">
        <v>57</v>
      </c>
      <c r="C141" s="170">
        <v>45040</v>
      </c>
      <c r="D141" s="176">
        <v>12.655417406749557</v>
      </c>
      <c r="E141" s="165">
        <v>34</v>
      </c>
      <c r="F141" s="171">
        <v>45510</v>
      </c>
      <c r="G141" s="176">
        <v>7.4708855196660071</v>
      </c>
    </row>
    <row r="142" spans="1:7" s="16" customFormat="1" x14ac:dyDescent="0.2">
      <c r="A142" s="26" t="s">
        <v>150</v>
      </c>
      <c r="B142" s="164">
        <v>5</v>
      </c>
      <c r="C142" s="170">
        <v>44430</v>
      </c>
      <c r="D142" s="176">
        <v>1.1253657438667568</v>
      </c>
      <c r="E142" s="165">
        <v>5</v>
      </c>
      <c r="F142" s="171">
        <v>45453</v>
      </c>
      <c r="G142" s="176">
        <v>1.1000374012716432</v>
      </c>
    </row>
    <row r="143" spans="1:7" s="16" customFormat="1" x14ac:dyDescent="0.2">
      <c r="A143" s="26" t="s">
        <v>163</v>
      </c>
      <c r="B143" s="164">
        <v>30</v>
      </c>
      <c r="C143" s="170">
        <v>106680</v>
      </c>
      <c r="D143" s="176">
        <v>2.8121484814398201</v>
      </c>
      <c r="E143" s="165">
        <v>22</v>
      </c>
      <c r="F143" s="171">
        <v>108350</v>
      </c>
      <c r="G143" s="176">
        <v>2.030456852791878</v>
      </c>
    </row>
    <row r="144" spans="1:7" s="16" customFormat="1" x14ac:dyDescent="0.2">
      <c r="A144" s="26" t="s">
        <v>167</v>
      </c>
      <c r="B144" s="164">
        <v>12</v>
      </c>
      <c r="C144" s="170">
        <v>26885</v>
      </c>
      <c r="D144" s="176">
        <v>4.4634554584340709</v>
      </c>
      <c r="E144" s="165">
        <v>6</v>
      </c>
      <c r="F144" s="171">
        <v>27693</v>
      </c>
      <c r="G144" s="176">
        <v>2.1666125013541331</v>
      </c>
    </row>
    <row r="145" spans="1:7" s="16" customFormat="1" x14ac:dyDescent="0.2">
      <c r="A145" s="26" t="s">
        <v>168</v>
      </c>
      <c r="B145" s="164">
        <v>8</v>
      </c>
      <c r="C145" s="170">
        <v>22960</v>
      </c>
      <c r="D145" s="176">
        <v>3.4843205574912894</v>
      </c>
      <c r="E145" s="165">
        <v>4</v>
      </c>
      <c r="F145" s="171">
        <v>23762</v>
      </c>
      <c r="G145" s="176">
        <v>1.6833599865331201</v>
      </c>
    </row>
    <row r="146" spans="1:7" s="16" customFormat="1" x14ac:dyDescent="0.2">
      <c r="A146" s="26" t="s">
        <v>180</v>
      </c>
      <c r="B146" s="164">
        <v>4</v>
      </c>
      <c r="C146" s="170">
        <v>28220</v>
      </c>
      <c r="D146" s="176">
        <v>1.4174344436569808</v>
      </c>
      <c r="E146" s="165">
        <v>5</v>
      </c>
      <c r="F146" s="171">
        <v>29300</v>
      </c>
      <c r="G146" s="176">
        <v>1.7064846416382251</v>
      </c>
    </row>
    <row r="147" spans="1:7" s="16" customFormat="1" x14ac:dyDescent="0.2">
      <c r="A147" s="26" t="s">
        <v>185</v>
      </c>
      <c r="B147" s="164">
        <v>19</v>
      </c>
      <c r="C147" s="170">
        <v>30525</v>
      </c>
      <c r="D147" s="176">
        <v>6.2244062244062244</v>
      </c>
      <c r="E147" s="165">
        <v>29</v>
      </c>
      <c r="F147" s="171">
        <v>31203</v>
      </c>
      <c r="G147" s="176">
        <v>9.2939781431272639</v>
      </c>
    </row>
    <row r="148" spans="1:7" s="16" customFormat="1" x14ac:dyDescent="0.2">
      <c r="A148" s="26" t="s">
        <v>193</v>
      </c>
      <c r="B148" s="164">
        <v>201</v>
      </c>
      <c r="C148" s="170">
        <v>186175</v>
      </c>
      <c r="D148" s="176">
        <v>10.796293809587754</v>
      </c>
      <c r="E148" s="165">
        <v>148</v>
      </c>
      <c r="F148" s="171">
        <v>188012</v>
      </c>
      <c r="G148" s="176">
        <v>7.8718379677892898</v>
      </c>
    </row>
    <row r="149" spans="1:7" s="16" customFormat="1" x14ac:dyDescent="0.2">
      <c r="A149" s="26" t="s">
        <v>207</v>
      </c>
      <c r="B149" s="164">
        <v>7</v>
      </c>
      <c r="C149" s="170">
        <v>28970</v>
      </c>
      <c r="D149" s="176">
        <v>2.4162927166033832</v>
      </c>
      <c r="E149" s="165">
        <v>5</v>
      </c>
      <c r="F149" s="171">
        <v>29145</v>
      </c>
      <c r="G149" s="176">
        <v>1.71556013038257</v>
      </c>
    </row>
    <row r="150" spans="1:7" s="16" customFormat="1" x14ac:dyDescent="0.2">
      <c r="A150" s="26" t="s">
        <v>208</v>
      </c>
      <c r="B150" s="164">
        <v>44</v>
      </c>
      <c r="C150" s="170">
        <v>119340</v>
      </c>
      <c r="D150" s="176">
        <v>3.686944863415452</v>
      </c>
      <c r="E150" s="165">
        <v>19</v>
      </c>
      <c r="F150" s="171">
        <v>120340</v>
      </c>
      <c r="G150" s="176">
        <v>1.5788598969586172</v>
      </c>
    </row>
    <row r="151" spans="1:7" s="16" customFormat="1" x14ac:dyDescent="0.2">
      <c r="A151" s="26" t="s">
        <v>223</v>
      </c>
      <c r="B151" s="164">
        <v>9</v>
      </c>
      <c r="C151" s="170">
        <v>26415</v>
      </c>
      <c r="D151" s="176">
        <v>3.4071550255536627</v>
      </c>
      <c r="E151" s="165">
        <v>5</v>
      </c>
      <c r="F151" s="171">
        <v>26699</v>
      </c>
      <c r="G151" s="176">
        <v>1.872729315704708</v>
      </c>
    </row>
    <row r="152" spans="1:7" s="16" customFormat="1" x14ac:dyDescent="0.2">
      <c r="A152" s="26" t="s">
        <v>213</v>
      </c>
      <c r="B152" s="164">
        <v>13</v>
      </c>
      <c r="C152" s="170">
        <v>27610</v>
      </c>
      <c r="D152" s="176">
        <v>4.7084389713871779</v>
      </c>
      <c r="E152" s="165">
        <v>10</v>
      </c>
      <c r="F152" s="171">
        <v>28127</v>
      </c>
      <c r="G152" s="176">
        <v>3.5553027340278023</v>
      </c>
    </row>
    <row r="153" spans="1:7" s="8" customFormat="1" ht="25.5" customHeight="1" x14ac:dyDescent="0.2">
      <c r="A153" s="25" t="s">
        <v>248</v>
      </c>
      <c r="B153" s="162">
        <v>270</v>
      </c>
      <c r="C153" s="168">
        <v>768995</v>
      </c>
      <c r="D153" s="174">
        <v>3.5110761448383929</v>
      </c>
      <c r="E153" s="163">
        <v>227</v>
      </c>
      <c r="F153" s="169">
        <v>775753</v>
      </c>
      <c r="G153" s="174">
        <v>2.9261891349437259</v>
      </c>
    </row>
    <row r="154" spans="1:7" s="16" customFormat="1" x14ac:dyDescent="0.2">
      <c r="A154" s="26" t="s">
        <v>224</v>
      </c>
      <c r="B154" s="164">
        <v>5</v>
      </c>
      <c r="C154" s="170">
        <v>29290</v>
      </c>
      <c r="D154" s="176">
        <v>1.7070672584499831</v>
      </c>
      <c r="E154" s="165">
        <v>3</v>
      </c>
      <c r="F154" s="171">
        <v>29897</v>
      </c>
      <c r="G154" s="176">
        <v>1.0034451617219118</v>
      </c>
    </row>
    <row r="155" spans="1:7" s="16" customFormat="1" x14ac:dyDescent="0.2">
      <c r="A155" s="26" t="s">
        <v>88</v>
      </c>
      <c r="B155" s="164">
        <v>10</v>
      </c>
      <c r="C155" s="170">
        <v>23505</v>
      </c>
      <c r="D155" s="176">
        <v>4.254413954477771</v>
      </c>
      <c r="E155" s="165">
        <v>3</v>
      </c>
      <c r="F155" s="171">
        <v>24240</v>
      </c>
      <c r="G155" s="176">
        <v>1.2376237623762376</v>
      </c>
    </row>
    <row r="156" spans="1:7" s="16" customFormat="1" x14ac:dyDescent="0.2">
      <c r="A156" s="26" t="s">
        <v>226</v>
      </c>
      <c r="B156" s="164">
        <v>38</v>
      </c>
      <c r="C156" s="170">
        <v>61400</v>
      </c>
      <c r="D156" s="176">
        <v>6.1889250814332248</v>
      </c>
      <c r="E156" s="165">
        <v>20</v>
      </c>
      <c r="F156" s="171">
        <v>62965</v>
      </c>
      <c r="G156" s="176">
        <v>3.176367823393949</v>
      </c>
    </row>
    <row r="157" spans="1:7" s="16" customFormat="1" x14ac:dyDescent="0.2">
      <c r="A157" s="26" t="s">
        <v>101</v>
      </c>
      <c r="B157" s="164">
        <v>9</v>
      </c>
      <c r="C157" s="170">
        <v>72710</v>
      </c>
      <c r="D157" s="176">
        <v>1.2377939760693164</v>
      </c>
      <c r="E157" s="165">
        <v>9</v>
      </c>
      <c r="F157" s="171">
        <v>72927</v>
      </c>
      <c r="G157" s="176">
        <v>1.2341108231519191</v>
      </c>
    </row>
    <row r="158" spans="1:7" s="16" customFormat="1" x14ac:dyDescent="0.2">
      <c r="A158" s="26" t="s">
        <v>107</v>
      </c>
      <c r="B158" s="164">
        <v>28</v>
      </c>
      <c r="C158" s="170">
        <v>101810</v>
      </c>
      <c r="D158" s="176">
        <v>2.7502209999017779</v>
      </c>
      <c r="E158" s="165">
        <v>20</v>
      </c>
      <c r="F158" s="171">
        <v>102215</v>
      </c>
      <c r="G158" s="176">
        <v>1.95665998141173</v>
      </c>
    </row>
    <row r="159" spans="1:7" s="16" customFormat="1" x14ac:dyDescent="0.2">
      <c r="A159" s="26" t="s">
        <v>109</v>
      </c>
      <c r="B159" s="164">
        <v>18</v>
      </c>
      <c r="C159" s="170">
        <v>60380</v>
      </c>
      <c r="D159" s="176">
        <v>2.9811195760185489</v>
      </c>
      <c r="E159" s="165">
        <v>9</v>
      </c>
      <c r="F159" s="171">
        <v>60436</v>
      </c>
      <c r="G159" s="176">
        <v>1.489178635250513</v>
      </c>
    </row>
    <row r="160" spans="1:7" s="16" customFormat="1" x14ac:dyDescent="0.2">
      <c r="A160" s="26" t="s">
        <v>118</v>
      </c>
      <c r="B160" s="164">
        <v>44</v>
      </c>
      <c r="C160" s="170">
        <v>91880</v>
      </c>
      <c r="D160" s="176">
        <v>4.7888550282977791</v>
      </c>
      <c r="E160" s="165">
        <v>33</v>
      </c>
      <c r="F160" s="171">
        <v>92650</v>
      </c>
      <c r="G160" s="176">
        <v>3.561791689152725</v>
      </c>
    </row>
    <row r="161" spans="1:7" s="16" customFormat="1" x14ac:dyDescent="0.2">
      <c r="A161" s="26" t="s">
        <v>132</v>
      </c>
      <c r="B161" s="164">
        <v>1</v>
      </c>
      <c r="C161" s="170">
        <v>275</v>
      </c>
      <c r="D161" s="176">
        <v>36.363636363636367</v>
      </c>
      <c r="E161" s="165"/>
      <c r="F161" s="171">
        <v>274</v>
      </c>
      <c r="G161" s="176">
        <v>0</v>
      </c>
    </row>
    <row r="162" spans="1:7" s="16" customFormat="1" x14ac:dyDescent="0.2">
      <c r="A162" s="26" t="s">
        <v>156</v>
      </c>
      <c r="B162" s="164">
        <v>27</v>
      </c>
      <c r="C162" s="170">
        <v>29860</v>
      </c>
      <c r="D162" s="176">
        <v>9.0421969189551241</v>
      </c>
      <c r="E162" s="165">
        <v>19</v>
      </c>
      <c r="F162" s="171">
        <v>30266</v>
      </c>
      <c r="G162" s="176">
        <v>6.2776713143461302</v>
      </c>
    </row>
    <row r="163" spans="1:7" s="16" customFormat="1" x14ac:dyDescent="0.2">
      <c r="A163" s="26" t="s">
        <v>165</v>
      </c>
      <c r="B163" s="164">
        <v>4</v>
      </c>
      <c r="C163" s="170">
        <v>39130</v>
      </c>
      <c r="D163" s="176">
        <v>1.0222335803731153</v>
      </c>
      <c r="E163" s="165">
        <v>1</v>
      </c>
      <c r="F163" s="171">
        <v>39331</v>
      </c>
      <c r="G163" s="176">
        <v>0.25425237090335867</v>
      </c>
    </row>
    <row r="164" spans="1:7" s="16" customFormat="1" x14ac:dyDescent="0.2">
      <c r="A164" s="26" t="s">
        <v>166</v>
      </c>
      <c r="B164" s="164">
        <v>1</v>
      </c>
      <c r="C164" s="170">
        <v>20220</v>
      </c>
      <c r="D164" s="176">
        <v>0.49455984174085071</v>
      </c>
      <c r="E164" s="165">
        <v>5</v>
      </c>
      <c r="F164" s="171">
        <v>20352</v>
      </c>
      <c r="G164" s="176">
        <v>2.4567610062893079</v>
      </c>
    </row>
    <row r="165" spans="1:7" s="16" customFormat="1" x14ac:dyDescent="0.2">
      <c r="A165" s="26" t="s">
        <v>182</v>
      </c>
      <c r="B165" s="164">
        <v>37</v>
      </c>
      <c r="C165" s="170">
        <v>76300</v>
      </c>
      <c r="D165" s="176">
        <v>4.8492791612057671</v>
      </c>
      <c r="E165" s="165">
        <v>34</v>
      </c>
      <c r="F165" s="171">
        <v>76682</v>
      </c>
      <c r="G165" s="176">
        <v>4.4338958295297468</v>
      </c>
    </row>
    <row r="166" spans="1:7" s="16" customFormat="1" x14ac:dyDescent="0.2">
      <c r="A166" s="26" t="s">
        <v>183</v>
      </c>
      <c r="B166" s="164">
        <v>7</v>
      </c>
      <c r="C166" s="170">
        <v>39690</v>
      </c>
      <c r="D166" s="176">
        <v>1.7636684303350971</v>
      </c>
      <c r="E166" s="165">
        <v>16</v>
      </c>
      <c r="F166" s="171">
        <v>39554</v>
      </c>
      <c r="G166" s="176">
        <v>4.0451028973049503</v>
      </c>
    </row>
    <row r="167" spans="1:7" s="16" customFormat="1" x14ac:dyDescent="0.2">
      <c r="A167" s="26" t="s">
        <v>195</v>
      </c>
      <c r="B167" s="164">
        <v>8</v>
      </c>
      <c r="C167" s="170">
        <v>31190</v>
      </c>
      <c r="D167" s="176">
        <v>2.5649246553382494</v>
      </c>
      <c r="E167" s="165">
        <v>18</v>
      </c>
      <c r="F167" s="171">
        <v>31920</v>
      </c>
      <c r="G167" s="176">
        <v>5.6390977443609023</v>
      </c>
    </row>
    <row r="168" spans="1:7" s="16" customFormat="1" x14ac:dyDescent="0.2">
      <c r="A168" s="26" t="s">
        <v>198</v>
      </c>
      <c r="B168" s="164">
        <v>1</v>
      </c>
      <c r="C168" s="170">
        <v>19820</v>
      </c>
      <c r="D168" s="176">
        <v>0.50454086781029261</v>
      </c>
      <c r="E168" s="165">
        <v>2</v>
      </c>
      <c r="F168" s="171">
        <v>19915</v>
      </c>
      <c r="G168" s="176">
        <v>1.0042681395932713</v>
      </c>
    </row>
    <row r="169" spans="1:7" s="16" customFormat="1" x14ac:dyDescent="0.2">
      <c r="A169" s="26" t="s">
        <v>211</v>
      </c>
      <c r="B169" s="164">
        <v>32</v>
      </c>
      <c r="C169" s="170">
        <v>71540</v>
      </c>
      <c r="D169" s="176">
        <v>4.473022085546547</v>
      </c>
      <c r="E169" s="165">
        <v>35</v>
      </c>
      <c r="F169" s="171">
        <v>72129</v>
      </c>
      <c r="G169" s="176">
        <v>4.8524171969665462</v>
      </c>
    </row>
    <row r="170" spans="1:7" s="8" customFormat="1" ht="25.5" customHeight="1" x14ac:dyDescent="0.2">
      <c r="A170" s="27" t="s">
        <v>237</v>
      </c>
      <c r="B170" s="161">
        <v>4063</v>
      </c>
      <c r="C170" s="172">
        <v>8331385</v>
      </c>
      <c r="D170" s="175">
        <v>4.8767401818545171</v>
      </c>
      <c r="E170" s="155">
        <v>3147</v>
      </c>
      <c r="F170" s="173">
        <v>8438143</v>
      </c>
      <c r="G170" s="175">
        <v>3.7294935627424186</v>
      </c>
    </row>
    <row r="171" spans="1:7" x14ac:dyDescent="0.2">
      <c r="A171" s="121" t="s">
        <v>310</v>
      </c>
      <c r="C171" s="12"/>
      <c r="D171" s="12"/>
      <c r="E171" s="70"/>
      <c r="F171" s="70"/>
      <c r="G171" s="70"/>
    </row>
    <row r="172" spans="1:7" x14ac:dyDescent="0.2">
      <c r="A172" s="56" t="s">
        <v>252</v>
      </c>
    </row>
    <row r="173" spans="1:7" x14ac:dyDescent="0.2">
      <c r="A173" s="81" t="s">
        <v>273</v>
      </c>
    </row>
    <row r="174" spans="1:7" x14ac:dyDescent="0.2">
      <c r="A174" s="54"/>
    </row>
    <row r="175" spans="1:7" x14ac:dyDescent="0.2">
      <c r="A175" s="50" t="s">
        <v>307</v>
      </c>
      <c r="B175" s="28"/>
    </row>
    <row r="176" spans="1:7" x14ac:dyDescent="0.2">
      <c r="A176" s="80" t="s">
        <v>265</v>
      </c>
    </row>
    <row r="177" spans="1:7" s="188" customFormat="1" x14ac:dyDescent="0.2">
      <c r="A177" s="28"/>
      <c r="B177" s="16"/>
      <c r="C177" s="28"/>
      <c r="D177" s="28"/>
      <c r="E177" s="167"/>
      <c r="F177" s="167"/>
      <c r="G177" s="167"/>
    </row>
  </sheetData>
  <mergeCells count="3">
    <mergeCell ref="E5:G5"/>
    <mergeCell ref="B5:D5"/>
    <mergeCell ref="A5:A6"/>
  </mergeCells>
  <phoneticPr fontId="6" type="noConversion"/>
  <conditionalFormatting sqref="B98">
    <cfRule type="containsText" dxfId="2" priority="10" operator="containsText" text="false">
      <formula>NOT(ISERROR(SEARCH("false",B98)))</formula>
    </cfRule>
  </conditionalFormatting>
  <conditionalFormatting sqref="A177:A1048576 A1:XFD174 B175:XFD1048576">
    <cfRule type="containsText" dxfId="1" priority="2" operator="containsText" text="TRUE">
      <formula>NOT(ISERROR(SEARCH("TRUE",A1)))</formula>
    </cfRule>
  </conditionalFormatting>
  <conditionalFormatting sqref="A176">
    <cfRule type="containsText" dxfId="0" priority="1" operator="containsText" text="TRUE">
      <formula>NOT(ISERROR(SEARCH("TRUE",A176)))</formula>
    </cfRule>
  </conditionalFormatting>
  <hyperlinks>
    <hyperlink ref="A4" location="Index!A1" display="Index"/>
  </hyperlinks>
  <pageMargins left="0.75" right="0.75" top="1" bottom="1" header="0.5" footer="0.5"/>
  <pageSetup paperSize="9" scale="5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18"/>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32.28515625" style="10" customWidth="1"/>
    <col min="2" max="2" width="7.140625" style="12" customWidth="1"/>
    <col min="3" max="3" width="8" style="12" customWidth="1"/>
    <col min="4" max="4" width="7.85546875" style="12" customWidth="1"/>
    <col min="5" max="5" width="6" style="12" customWidth="1"/>
    <col min="6" max="6" width="7.7109375" style="30" customWidth="1"/>
    <col min="7" max="44" width="6" style="12" customWidth="1"/>
    <col min="45" max="16384" width="9.140625" style="12"/>
  </cols>
  <sheetData>
    <row r="1" spans="1:51" x14ac:dyDescent="0.2">
      <c r="A1" s="20" t="s">
        <v>68</v>
      </c>
      <c r="B1" s="8"/>
      <c r="D1" s="18"/>
      <c r="E1" s="16"/>
      <c r="F1" s="29"/>
      <c r="G1" s="16"/>
      <c r="H1" s="8"/>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8"/>
      <c r="AT1" s="8"/>
      <c r="AU1" s="8"/>
      <c r="AV1" s="8"/>
      <c r="AW1" s="8"/>
      <c r="AX1" s="8"/>
      <c r="AY1" s="8"/>
    </row>
    <row r="2" spans="1:51" x14ac:dyDescent="0.2">
      <c r="A2" s="36" t="s">
        <v>339</v>
      </c>
      <c r="C2" s="16"/>
      <c r="D2" s="8"/>
      <c r="E2" s="16"/>
      <c r="F2" s="29"/>
      <c r="G2" s="8"/>
      <c r="L2" s="16"/>
      <c r="M2" s="16"/>
      <c r="N2" s="8"/>
      <c r="S2" s="16"/>
      <c r="T2" s="16"/>
      <c r="U2" s="8"/>
    </row>
    <row r="3" spans="1:51" x14ac:dyDescent="0.2">
      <c r="A3" s="13" t="s">
        <v>23</v>
      </c>
      <c r="C3" s="16"/>
      <c r="D3" s="8"/>
      <c r="E3" s="16"/>
      <c r="F3" s="29"/>
      <c r="G3" s="8"/>
      <c r="L3" s="16"/>
      <c r="M3" s="16"/>
      <c r="N3" s="8"/>
      <c r="S3" s="16"/>
      <c r="T3" s="16"/>
      <c r="U3" s="8"/>
    </row>
    <row r="4" spans="1:51" ht="12.75" customHeight="1" x14ac:dyDescent="0.2">
      <c r="A4" s="221"/>
      <c r="B4" s="232" t="s">
        <v>274</v>
      </c>
      <c r="C4" s="233"/>
      <c r="D4" s="234"/>
      <c r="E4" s="229" t="s">
        <v>42</v>
      </c>
      <c r="F4" s="230"/>
      <c r="G4" s="230"/>
      <c r="H4" s="230"/>
      <c r="I4" s="230"/>
      <c r="J4" s="230"/>
      <c r="K4" s="230"/>
      <c r="L4" s="230"/>
      <c r="M4" s="230"/>
      <c r="N4" s="231"/>
      <c r="O4" s="229" t="s">
        <v>48</v>
      </c>
      <c r="P4" s="230"/>
      <c r="Q4" s="230"/>
      <c r="R4" s="230"/>
      <c r="S4" s="230"/>
      <c r="T4" s="230"/>
      <c r="U4" s="230"/>
      <c r="V4" s="230"/>
      <c r="W4" s="230"/>
      <c r="X4" s="231"/>
      <c r="Y4" s="214" t="s">
        <v>288</v>
      </c>
      <c r="Z4" s="215"/>
      <c r="AA4" s="215"/>
      <c r="AB4" s="215"/>
      <c r="AC4" s="215"/>
      <c r="AD4" s="215"/>
      <c r="AE4" s="215"/>
      <c r="AF4" s="216"/>
      <c r="AG4" s="214" t="s">
        <v>289</v>
      </c>
      <c r="AH4" s="215"/>
      <c r="AI4" s="215"/>
      <c r="AJ4" s="215"/>
      <c r="AK4" s="215"/>
      <c r="AL4" s="215"/>
      <c r="AM4" s="215"/>
      <c r="AN4" s="215"/>
      <c r="AO4" s="215"/>
      <c r="AP4" s="215"/>
      <c r="AQ4" s="215"/>
      <c r="AR4" s="216"/>
    </row>
    <row r="5" spans="1:51" ht="69.75" customHeight="1" x14ac:dyDescent="0.2">
      <c r="A5" s="222"/>
      <c r="B5" s="235"/>
      <c r="C5" s="236"/>
      <c r="D5" s="237"/>
      <c r="E5" s="224" t="s">
        <v>43</v>
      </c>
      <c r="F5" s="225"/>
      <c r="G5" s="226" t="s">
        <v>44</v>
      </c>
      <c r="H5" s="225"/>
      <c r="I5" s="226" t="s">
        <v>45</v>
      </c>
      <c r="J5" s="225"/>
      <c r="K5" s="227" t="s">
        <v>46</v>
      </c>
      <c r="L5" s="238"/>
      <c r="M5" s="227" t="s">
        <v>47</v>
      </c>
      <c r="N5" s="228"/>
      <c r="O5" s="224" t="s">
        <v>49</v>
      </c>
      <c r="P5" s="225"/>
      <c r="Q5" s="226" t="s">
        <v>50</v>
      </c>
      <c r="R5" s="225"/>
      <c r="S5" s="226" t="s">
        <v>51</v>
      </c>
      <c r="T5" s="225"/>
      <c r="U5" s="227" t="s">
        <v>52</v>
      </c>
      <c r="V5" s="238"/>
      <c r="W5" s="227" t="s">
        <v>53</v>
      </c>
      <c r="X5" s="228"/>
      <c r="Y5" s="217" t="s">
        <v>275</v>
      </c>
      <c r="Z5" s="218"/>
      <c r="AA5" s="219" t="s">
        <v>276</v>
      </c>
      <c r="AB5" s="218"/>
      <c r="AC5" s="219" t="s">
        <v>286</v>
      </c>
      <c r="AD5" s="218"/>
      <c r="AE5" s="219" t="s">
        <v>282</v>
      </c>
      <c r="AF5" s="220"/>
      <c r="AG5" s="217" t="s">
        <v>277</v>
      </c>
      <c r="AH5" s="218"/>
      <c r="AI5" s="219" t="s">
        <v>278</v>
      </c>
      <c r="AJ5" s="218"/>
      <c r="AK5" s="219" t="s">
        <v>279</v>
      </c>
      <c r="AL5" s="218"/>
      <c r="AM5" s="219" t="s">
        <v>280</v>
      </c>
      <c r="AN5" s="218"/>
      <c r="AO5" s="219" t="s">
        <v>281</v>
      </c>
      <c r="AP5" s="218"/>
      <c r="AQ5" s="219" t="s">
        <v>287</v>
      </c>
      <c r="AR5" s="220"/>
    </row>
    <row r="6" spans="1:51" ht="76.5" customHeight="1" x14ac:dyDescent="0.2">
      <c r="A6" s="223"/>
      <c r="B6" s="89" t="s">
        <v>40</v>
      </c>
      <c r="C6" s="88" t="s">
        <v>41</v>
      </c>
      <c r="D6" s="67" t="s">
        <v>254</v>
      </c>
      <c r="E6" s="33" t="s">
        <v>41</v>
      </c>
      <c r="F6" s="86" t="s">
        <v>254</v>
      </c>
      <c r="G6" s="34" t="s">
        <v>41</v>
      </c>
      <c r="H6" s="87" t="s">
        <v>254</v>
      </c>
      <c r="I6" s="34" t="s">
        <v>41</v>
      </c>
      <c r="J6" s="87" t="s">
        <v>254</v>
      </c>
      <c r="K6" s="34" t="s">
        <v>41</v>
      </c>
      <c r="L6" s="87" t="s">
        <v>254</v>
      </c>
      <c r="M6" s="34" t="s">
        <v>41</v>
      </c>
      <c r="N6" s="108" t="s">
        <v>254</v>
      </c>
      <c r="O6" s="34" t="s">
        <v>41</v>
      </c>
      <c r="P6" s="87" t="s">
        <v>254</v>
      </c>
      <c r="Q6" s="34" t="s">
        <v>41</v>
      </c>
      <c r="R6" s="87" t="s">
        <v>254</v>
      </c>
      <c r="S6" s="34" t="s">
        <v>41</v>
      </c>
      <c r="T6" s="87" t="s">
        <v>254</v>
      </c>
      <c r="U6" s="34" t="s">
        <v>41</v>
      </c>
      <c r="V6" s="87" t="s">
        <v>254</v>
      </c>
      <c r="W6" s="34" t="s">
        <v>41</v>
      </c>
      <c r="X6" s="108" t="s">
        <v>254</v>
      </c>
      <c r="Y6" s="137" t="s">
        <v>41</v>
      </c>
      <c r="Z6" s="144" t="s">
        <v>254</v>
      </c>
      <c r="AA6" s="138" t="s">
        <v>41</v>
      </c>
      <c r="AB6" s="144" t="s">
        <v>254</v>
      </c>
      <c r="AC6" s="138" t="s">
        <v>41</v>
      </c>
      <c r="AD6" s="144" t="s">
        <v>254</v>
      </c>
      <c r="AE6" s="138" t="s">
        <v>41</v>
      </c>
      <c r="AF6" s="139" t="s">
        <v>254</v>
      </c>
      <c r="AG6" s="138" t="s">
        <v>41</v>
      </c>
      <c r="AH6" s="144" t="s">
        <v>254</v>
      </c>
      <c r="AI6" s="138" t="s">
        <v>41</v>
      </c>
      <c r="AJ6" s="144" t="s">
        <v>254</v>
      </c>
      <c r="AK6" s="138" t="s">
        <v>41</v>
      </c>
      <c r="AL6" s="144" t="s">
        <v>254</v>
      </c>
      <c r="AM6" s="138" t="s">
        <v>41</v>
      </c>
      <c r="AN6" s="144" t="s">
        <v>254</v>
      </c>
      <c r="AO6" s="138" t="s">
        <v>41</v>
      </c>
      <c r="AP6" s="144" t="s">
        <v>254</v>
      </c>
      <c r="AQ6" s="138" t="s">
        <v>41</v>
      </c>
      <c r="AR6" s="139" t="s">
        <v>254</v>
      </c>
    </row>
    <row r="7" spans="1:51" ht="15" customHeight="1" x14ac:dyDescent="0.2">
      <c r="A7" s="193" t="s">
        <v>312</v>
      </c>
      <c r="B7" s="140">
        <v>3479</v>
      </c>
      <c r="C7" s="112">
        <v>823</v>
      </c>
      <c r="D7" s="141">
        <v>2656</v>
      </c>
      <c r="E7" s="131">
        <v>130</v>
      </c>
      <c r="F7" s="142">
        <v>1130</v>
      </c>
      <c r="G7" s="131">
        <v>48</v>
      </c>
      <c r="H7" s="142">
        <v>179</v>
      </c>
      <c r="I7" s="194">
        <v>0</v>
      </c>
      <c r="J7" s="195">
        <v>0</v>
      </c>
      <c r="K7" s="131">
        <v>67</v>
      </c>
      <c r="L7" s="142">
        <v>183</v>
      </c>
      <c r="M7" s="131">
        <v>15</v>
      </c>
      <c r="N7" s="143">
        <v>37</v>
      </c>
      <c r="O7" s="131">
        <v>67</v>
      </c>
      <c r="P7" s="142">
        <v>256</v>
      </c>
      <c r="Q7" s="131">
        <v>430</v>
      </c>
      <c r="R7" s="142">
        <v>588</v>
      </c>
      <c r="S7" s="131">
        <v>66</v>
      </c>
      <c r="T7" s="142">
        <v>283</v>
      </c>
      <c r="U7" s="183">
        <v>0</v>
      </c>
      <c r="V7" s="185">
        <v>0</v>
      </c>
      <c r="W7" s="183">
        <v>0</v>
      </c>
      <c r="X7" s="184">
        <v>0</v>
      </c>
      <c r="Y7" s="113" t="s">
        <v>264</v>
      </c>
      <c r="Z7" s="186" t="s">
        <v>264</v>
      </c>
      <c r="AA7" s="113" t="s">
        <v>264</v>
      </c>
      <c r="AB7" s="186" t="s">
        <v>264</v>
      </c>
      <c r="AC7" s="113" t="s">
        <v>264</v>
      </c>
      <c r="AD7" s="186" t="s">
        <v>264</v>
      </c>
      <c r="AE7" s="113" t="s">
        <v>264</v>
      </c>
      <c r="AF7" s="187" t="s">
        <v>264</v>
      </c>
      <c r="AG7" s="113" t="s">
        <v>264</v>
      </c>
      <c r="AH7" s="186" t="s">
        <v>264</v>
      </c>
      <c r="AI7" s="113" t="s">
        <v>264</v>
      </c>
      <c r="AJ7" s="186" t="s">
        <v>264</v>
      </c>
      <c r="AK7" s="113" t="s">
        <v>264</v>
      </c>
      <c r="AL7" s="186" t="s">
        <v>264</v>
      </c>
      <c r="AM7" s="113" t="s">
        <v>264</v>
      </c>
      <c r="AN7" s="186" t="s">
        <v>264</v>
      </c>
      <c r="AO7" s="113" t="s">
        <v>264</v>
      </c>
      <c r="AP7" s="186" t="s">
        <v>264</v>
      </c>
      <c r="AQ7" s="113" t="s">
        <v>264</v>
      </c>
      <c r="AR7" s="187" t="s">
        <v>264</v>
      </c>
    </row>
    <row r="8" spans="1:51" ht="15" customHeight="1" x14ac:dyDescent="0.2">
      <c r="A8" s="38" t="s">
        <v>36</v>
      </c>
      <c r="B8" s="140">
        <v>3352</v>
      </c>
      <c r="C8" s="112">
        <v>808</v>
      </c>
      <c r="D8" s="141">
        <v>2544</v>
      </c>
      <c r="E8" s="131">
        <v>119</v>
      </c>
      <c r="F8" s="142">
        <v>1146</v>
      </c>
      <c r="G8" s="131">
        <v>58</v>
      </c>
      <c r="H8" s="142">
        <v>182</v>
      </c>
      <c r="I8" s="183">
        <v>0</v>
      </c>
      <c r="J8" s="142">
        <v>8</v>
      </c>
      <c r="K8" s="131">
        <v>80</v>
      </c>
      <c r="L8" s="142">
        <v>193</v>
      </c>
      <c r="M8" s="131">
        <v>12</v>
      </c>
      <c r="N8" s="143">
        <v>37</v>
      </c>
      <c r="O8" s="131">
        <v>86</v>
      </c>
      <c r="P8" s="142">
        <v>239</v>
      </c>
      <c r="Q8" s="131">
        <v>397</v>
      </c>
      <c r="R8" s="142">
        <v>460</v>
      </c>
      <c r="S8" s="131">
        <v>56</v>
      </c>
      <c r="T8" s="142">
        <v>279</v>
      </c>
      <c r="U8" s="183">
        <v>0</v>
      </c>
      <c r="V8" s="185">
        <v>0</v>
      </c>
      <c r="W8" s="183">
        <v>0</v>
      </c>
      <c r="X8" s="184">
        <v>0</v>
      </c>
      <c r="Y8" s="113" t="s">
        <v>264</v>
      </c>
      <c r="Z8" s="186" t="s">
        <v>264</v>
      </c>
      <c r="AA8" s="113" t="s">
        <v>264</v>
      </c>
      <c r="AB8" s="186" t="s">
        <v>264</v>
      </c>
      <c r="AC8" s="113" t="s">
        <v>264</v>
      </c>
      <c r="AD8" s="186" t="s">
        <v>264</v>
      </c>
      <c r="AE8" s="113" t="s">
        <v>264</v>
      </c>
      <c r="AF8" s="187" t="s">
        <v>264</v>
      </c>
      <c r="AG8" s="113" t="s">
        <v>264</v>
      </c>
      <c r="AH8" s="186" t="s">
        <v>264</v>
      </c>
      <c r="AI8" s="113" t="s">
        <v>264</v>
      </c>
      <c r="AJ8" s="186" t="s">
        <v>264</v>
      </c>
      <c r="AK8" s="113" t="s">
        <v>264</v>
      </c>
      <c r="AL8" s="186" t="s">
        <v>264</v>
      </c>
      <c r="AM8" s="113" t="s">
        <v>264</v>
      </c>
      <c r="AN8" s="186" t="s">
        <v>264</v>
      </c>
      <c r="AO8" s="113" t="s">
        <v>264</v>
      </c>
      <c r="AP8" s="186" t="s">
        <v>264</v>
      </c>
      <c r="AQ8" s="113" t="s">
        <v>264</v>
      </c>
      <c r="AR8" s="187" t="s">
        <v>264</v>
      </c>
    </row>
    <row r="9" spans="1:51" ht="15" customHeight="1" x14ac:dyDescent="0.2">
      <c r="A9" s="38" t="s">
        <v>258</v>
      </c>
      <c r="B9" s="140">
        <v>3717</v>
      </c>
      <c r="C9" s="112">
        <v>797</v>
      </c>
      <c r="D9" s="141">
        <v>2920</v>
      </c>
      <c r="E9" s="131">
        <v>154</v>
      </c>
      <c r="F9" s="142">
        <v>1336</v>
      </c>
      <c r="G9" s="131">
        <v>53</v>
      </c>
      <c r="H9" s="142">
        <v>210</v>
      </c>
      <c r="I9" s="183">
        <v>0</v>
      </c>
      <c r="J9" s="142">
        <v>2</v>
      </c>
      <c r="K9" s="131">
        <v>88</v>
      </c>
      <c r="L9" s="142">
        <v>210</v>
      </c>
      <c r="M9" s="131">
        <v>11</v>
      </c>
      <c r="N9" s="143">
        <v>43</v>
      </c>
      <c r="O9" s="131">
        <v>80</v>
      </c>
      <c r="P9" s="142">
        <v>247</v>
      </c>
      <c r="Q9" s="131">
        <v>354</v>
      </c>
      <c r="R9" s="142">
        <v>547</v>
      </c>
      <c r="S9" s="131">
        <v>57</v>
      </c>
      <c r="T9" s="142">
        <v>325</v>
      </c>
      <c r="U9" s="183">
        <v>0</v>
      </c>
      <c r="V9" s="185">
        <v>0</v>
      </c>
      <c r="W9" s="183">
        <v>0</v>
      </c>
      <c r="X9" s="184">
        <v>0</v>
      </c>
      <c r="Y9" s="113" t="s">
        <v>264</v>
      </c>
      <c r="Z9" s="186" t="s">
        <v>264</v>
      </c>
      <c r="AA9" s="113" t="s">
        <v>264</v>
      </c>
      <c r="AB9" s="186" t="s">
        <v>264</v>
      </c>
      <c r="AC9" s="113" t="s">
        <v>264</v>
      </c>
      <c r="AD9" s="186" t="s">
        <v>264</v>
      </c>
      <c r="AE9" s="113" t="s">
        <v>264</v>
      </c>
      <c r="AF9" s="187" t="s">
        <v>264</v>
      </c>
      <c r="AG9" s="113" t="s">
        <v>264</v>
      </c>
      <c r="AH9" s="186" t="s">
        <v>264</v>
      </c>
      <c r="AI9" s="113" t="s">
        <v>264</v>
      </c>
      <c r="AJ9" s="186" t="s">
        <v>264</v>
      </c>
      <c r="AK9" s="113" t="s">
        <v>264</v>
      </c>
      <c r="AL9" s="186" t="s">
        <v>264</v>
      </c>
      <c r="AM9" s="113" t="s">
        <v>264</v>
      </c>
      <c r="AN9" s="186" t="s">
        <v>264</v>
      </c>
      <c r="AO9" s="113" t="s">
        <v>264</v>
      </c>
      <c r="AP9" s="186" t="s">
        <v>264</v>
      </c>
      <c r="AQ9" s="113" t="s">
        <v>264</v>
      </c>
      <c r="AR9" s="187" t="s">
        <v>264</v>
      </c>
    </row>
    <row r="10" spans="1:51" ht="15" customHeight="1" x14ac:dyDescent="0.2">
      <c r="A10" s="37" t="s">
        <v>261</v>
      </c>
      <c r="B10" s="145">
        <v>3318</v>
      </c>
      <c r="C10" s="123">
        <v>788</v>
      </c>
      <c r="D10" s="123">
        <v>2530</v>
      </c>
      <c r="E10" s="177">
        <v>130</v>
      </c>
      <c r="F10" s="178">
        <f>909+5+144</f>
        <v>1058</v>
      </c>
      <c r="G10" s="179">
        <v>36</v>
      </c>
      <c r="H10" s="180">
        <f>126+45</f>
        <v>171</v>
      </c>
      <c r="I10" s="178">
        <v>1</v>
      </c>
      <c r="J10" s="180">
        <v>4</v>
      </c>
      <c r="K10" s="178">
        <v>79</v>
      </c>
      <c r="L10" s="178">
        <f>6+179</f>
        <v>185</v>
      </c>
      <c r="M10" s="179">
        <v>6</v>
      </c>
      <c r="N10" s="181">
        <v>28</v>
      </c>
      <c r="O10" s="178">
        <f>14+68</f>
        <v>82</v>
      </c>
      <c r="P10" s="180">
        <f>5+49+136</f>
        <v>190</v>
      </c>
      <c r="Q10" s="178">
        <f>317+3+20</f>
        <v>340</v>
      </c>
      <c r="R10" s="180">
        <f>7+341+16+53</f>
        <v>417</v>
      </c>
      <c r="S10" s="178">
        <v>54</v>
      </c>
      <c r="T10" s="178">
        <f>14+296+1</f>
        <v>311</v>
      </c>
      <c r="U10" s="182">
        <v>0</v>
      </c>
      <c r="V10" s="178">
        <v>0</v>
      </c>
      <c r="W10" s="182">
        <v>0</v>
      </c>
      <c r="X10" s="181">
        <v>0</v>
      </c>
      <c r="Y10" s="177">
        <v>25</v>
      </c>
      <c r="Z10" s="180">
        <v>57</v>
      </c>
      <c r="AA10" s="178">
        <v>2</v>
      </c>
      <c r="AB10" s="180">
        <v>8</v>
      </c>
      <c r="AC10" s="178">
        <v>0</v>
      </c>
      <c r="AD10" s="180">
        <v>0</v>
      </c>
      <c r="AE10" s="178">
        <v>0</v>
      </c>
      <c r="AF10" s="181">
        <v>0</v>
      </c>
      <c r="AG10" s="177">
        <v>1</v>
      </c>
      <c r="AH10" s="180">
        <v>2</v>
      </c>
      <c r="AI10" s="178">
        <v>21</v>
      </c>
      <c r="AJ10" s="180">
        <v>52</v>
      </c>
      <c r="AK10" s="178">
        <v>0</v>
      </c>
      <c r="AL10" s="180">
        <v>3</v>
      </c>
      <c r="AM10" s="178">
        <v>1</v>
      </c>
      <c r="AN10" s="180">
        <v>3</v>
      </c>
      <c r="AO10" s="178">
        <v>10</v>
      </c>
      <c r="AP10" s="180">
        <v>39</v>
      </c>
      <c r="AQ10" s="178">
        <v>0</v>
      </c>
      <c r="AR10" s="181">
        <v>2</v>
      </c>
    </row>
    <row r="11" spans="1:51" x14ac:dyDescent="0.2">
      <c r="A11" s="121" t="s">
        <v>283</v>
      </c>
      <c r="F11" s="12"/>
    </row>
    <row r="12" spans="1:51" x14ac:dyDescent="0.2">
      <c r="A12" s="68" t="s">
        <v>252</v>
      </c>
      <c r="D12" s="32"/>
      <c r="L12" s="31"/>
    </row>
    <row r="13" spans="1:51" x14ac:dyDescent="0.2">
      <c r="A13" s="46" t="s">
        <v>284</v>
      </c>
      <c r="L13" s="31"/>
    </row>
    <row r="14" spans="1:51" x14ac:dyDescent="0.2">
      <c r="A14" s="46" t="s">
        <v>255</v>
      </c>
    </row>
    <row r="15" spans="1:51" x14ac:dyDescent="0.2">
      <c r="A15" s="17"/>
    </row>
    <row r="16" spans="1:51" x14ac:dyDescent="0.2">
      <c r="A16" s="50" t="s">
        <v>307</v>
      </c>
    </row>
    <row r="17" spans="1:1" x14ac:dyDescent="0.2">
      <c r="A17" s="58" t="s">
        <v>265</v>
      </c>
    </row>
    <row r="18" spans="1:1" x14ac:dyDescent="0.2">
      <c r="A18" s="57" t="s">
        <v>263</v>
      </c>
    </row>
  </sheetData>
  <mergeCells count="26">
    <mergeCell ref="A4:A6"/>
    <mergeCell ref="E5:F5"/>
    <mergeCell ref="G5:H5"/>
    <mergeCell ref="I5:J5"/>
    <mergeCell ref="W5:X5"/>
    <mergeCell ref="O4:X4"/>
    <mergeCell ref="B4:D5"/>
    <mergeCell ref="K5:L5"/>
    <mergeCell ref="M5:N5"/>
    <mergeCell ref="E4:N4"/>
    <mergeCell ref="O5:P5"/>
    <mergeCell ref="Q5:R5"/>
    <mergeCell ref="S5:T5"/>
    <mergeCell ref="U5:V5"/>
    <mergeCell ref="Y4:AF4"/>
    <mergeCell ref="AG4:AR4"/>
    <mergeCell ref="Y5:Z5"/>
    <mergeCell ref="AA5:AB5"/>
    <mergeCell ref="AC5:AD5"/>
    <mergeCell ref="AE5:AF5"/>
    <mergeCell ref="AG5:AH5"/>
    <mergeCell ref="AI5:AJ5"/>
    <mergeCell ref="AK5:AL5"/>
    <mergeCell ref="AM5:AN5"/>
    <mergeCell ref="AO5:AP5"/>
    <mergeCell ref="AQ5:AR5"/>
  </mergeCells>
  <phoneticPr fontId="6" type="noConversion"/>
  <hyperlinks>
    <hyperlink ref="A3" location="Index!A1" display="Index"/>
  </hyperlinks>
  <pageMargins left="0.75" right="0.75" top="1" bottom="1" header="0.5" footer="0.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26"/>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33.42578125" style="12" customWidth="1"/>
    <col min="2" max="2" width="11.42578125" style="8" customWidth="1"/>
    <col min="3" max="3" width="11" style="16" customWidth="1"/>
    <col min="4" max="4" width="12.28515625" style="16" customWidth="1"/>
    <col min="5" max="5" width="12.85546875" style="16" customWidth="1"/>
    <col min="6" max="6" width="11.42578125" style="16" customWidth="1"/>
    <col min="7" max="7" width="12.85546875" style="16" customWidth="1"/>
    <col min="8" max="8" width="11.42578125" style="16" customWidth="1"/>
    <col min="9" max="9" width="13.7109375" style="16" customWidth="1"/>
    <col min="10" max="11" width="11.42578125" style="16" customWidth="1"/>
    <col min="12" max="12" width="15.42578125" style="16" customWidth="1"/>
    <col min="13" max="13" width="11.42578125" style="16" customWidth="1"/>
    <col min="14" max="14" width="12.28515625" style="16" customWidth="1"/>
    <col min="15" max="16384" width="9.140625" style="16"/>
  </cols>
  <sheetData>
    <row r="1" spans="1:14" s="12" customFormat="1" x14ac:dyDescent="0.2">
      <c r="A1" s="8" t="s">
        <v>69</v>
      </c>
      <c r="B1" s="83"/>
      <c r="C1" s="8"/>
      <c r="D1" s="8"/>
      <c r="E1" s="8"/>
      <c r="F1" s="8"/>
      <c r="G1" s="8"/>
      <c r="H1" s="8"/>
      <c r="I1" s="8"/>
      <c r="J1" s="8"/>
      <c r="K1" s="8"/>
      <c r="L1" s="8"/>
      <c r="M1" s="8"/>
      <c r="N1" s="8"/>
    </row>
    <row r="2" spans="1:14" s="12" customFormat="1" x14ac:dyDescent="0.2">
      <c r="A2" s="16" t="s">
        <v>340</v>
      </c>
      <c r="B2" s="8"/>
      <c r="C2" s="16"/>
      <c r="D2" s="16"/>
      <c r="E2" s="16"/>
      <c r="F2" s="8"/>
      <c r="G2" s="16"/>
      <c r="H2" s="16"/>
      <c r="I2" s="16"/>
      <c r="J2" s="8"/>
      <c r="K2" s="16"/>
      <c r="L2" s="16"/>
      <c r="M2" s="16"/>
      <c r="N2" s="8"/>
    </row>
    <row r="3" spans="1:14" s="12" customFormat="1" x14ac:dyDescent="0.2">
      <c r="A3" s="13" t="s">
        <v>23</v>
      </c>
      <c r="B3" s="8"/>
      <c r="C3" s="16"/>
      <c r="D3" s="16"/>
      <c r="E3" s="16"/>
      <c r="F3" s="8"/>
      <c r="G3" s="16"/>
      <c r="H3" s="16"/>
      <c r="I3" s="16"/>
      <c r="J3" s="8"/>
      <c r="K3" s="16"/>
      <c r="L3" s="16"/>
      <c r="M3" s="16"/>
      <c r="N3" s="8"/>
    </row>
    <row r="4" spans="1:14" s="12" customFormat="1" ht="72" customHeight="1" x14ac:dyDescent="0.2">
      <c r="A4" s="60"/>
      <c r="B4" s="41" t="s">
        <v>21</v>
      </c>
      <c r="C4" s="41" t="s">
        <v>24</v>
      </c>
      <c r="D4" s="41" t="s">
        <v>25</v>
      </c>
      <c r="E4" s="41" t="s">
        <v>26</v>
      </c>
      <c r="F4" s="41" t="s">
        <v>27</v>
      </c>
      <c r="G4" s="41" t="s">
        <v>29</v>
      </c>
      <c r="H4" s="41" t="s">
        <v>30</v>
      </c>
      <c r="I4" s="41" t="s">
        <v>309</v>
      </c>
      <c r="J4" s="41" t="s">
        <v>31</v>
      </c>
      <c r="K4" s="41" t="s">
        <v>32</v>
      </c>
      <c r="L4" s="41" t="s">
        <v>33</v>
      </c>
      <c r="M4" s="41" t="s">
        <v>34</v>
      </c>
      <c r="N4" s="41" t="s">
        <v>35</v>
      </c>
    </row>
    <row r="5" spans="1:14" ht="30" customHeight="1" x14ac:dyDescent="0.2">
      <c r="A5" s="66" t="s">
        <v>267</v>
      </c>
      <c r="B5" s="112">
        <v>823</v>
      </c>
      <c r="C5" s="112">
        <v>255</v>
      </c>
      <c r="D5" s="112">
        <v>85</v>
      </c>
      <c r="E5" s="112">
        <v>25</v>
      </c>
      <c r="F5" s="112">
        <v>30</v>
      </c>
      <c r="G5" s="112">
        <v>1</v>
      </c>
      <c r="H5" s="112">
        <v>79</v>
      </c>
      <c r="I5" s="112">
        <v>19</v>
      </c>
      <c r="J5" s="112">
        <v>9</v>
      </c>
      <c r="K5" s="112">
        <v>113</v>
      </c>
      <c r="L5" s="112">
        <v>86</v>
      </c>
      <c r="M5" s="112">
        <v>109</v>
      </c>
      <c r="N5" s="112">
        <v>12</v>
      </c>
    </row>
    <row r="6" spans="1:14" s="84" customFormat="1" x14ac:dyDescent="0.2">
      <c r="A6" s="61" t="s">
        <v>37</v>
      </c>
      <c r="B6" s="129">
        <v>564</v>
      </c>
      <c r="C6" s="130">
        <v>174</v>
      </c>
      <c r="D6" s="130">
        <v>55</v>
      </c>
      <c r="E6" s="130">
        <v>18</v>
      </c>
      <c r="F6" s="130">
        <v>25</v>
      </c>
      <c r="G6" s="130">
        <v>1</v>
      </c>
      <c r="H6" s="130">
        <v>57</v>
      </c>
      <c r="I6" s="130">
        <v>14</v>
      </c>
      <c r="J6" s="130">
        <v>6</v>
      </c>
      <c r="K6" s="130">
        <v>70</v>
      </c>
      <c r="L6" s="130">
        <v>60</v>
      </c>
      <c r="M6" s="130">
        <v>75</v>
      </c>
      <c r="N6" s="130">
        <v>9</v>
      </c>
    </row>
    <row r="7" spans="1:14" s="85" customFormat="1" x14ac:dyDescent="0.2">
      <c r="A7" s="61" t="s">
        <v>38</v>
      </c>
      <c r="B7" s="129">
        <v>48</v>
      </c>
      <c r="C7" s="130">
        <v>18</v>
      </c>
      <c r="D7" s="130">
        <v>8</v>
      </c>
      <c r="E7" s="130">
        <v>3</v>
      </c>
      <c r="F7" s="130">
        <v>0</v>
      </c>
      <c r="G7" s="130">
        <v>0</v>
      </c>
      <c r="H7" s="130">
        <v>3</v>
      </c>
      <c r="I7" s="130">
        <v>1</v>
      </c>
      <c r="J7" s="130">
        <v>0</v>
      </c>
      <c r="K7" s="130">
        <v>8</v>
      </c>
      <c r="L7" s="130">
        <v>2</v>
      </c>
      <c r="M7" s="130">
        <v>4</v>
      </c>
      <c r="N7" s="130">
        <v>1</v>
      </c>
    </row>
    <row r="8" spans="1:14" s="84" customFormat="1" x14ac:dyDescent="0.2">
      <c r="A8" s="61" t="s">
        <v>39</v>
      </c>
      <c r="B8" s="129">
        <v>211</v>
      </c>
      <c r="C8" s="130">
        <v>63</v>
      </c>
      <c r="D8" s="130">
        <v>22</v>
      </c>
      <c r="E8" s="130">
        <v>4</v>
      </c>
      <c r="F8" s="130">
        <v>5</v>
      </c>
      <c r="G8" s="130">
        <v>0</v>
      </c>
      <c r="H8" s="130">
        <v>19</v>
      </c>
      <c r="I8" s="130">
        <v>4</v>
      </c>
      <c r="J8" s="130">
        <v>3</v>
      </c>
      <c r="K8" s="130">
        <v>35</v>
      </c>
      <c r="L8" s="130">
        <v>24</v>
      </c>
      <c r="M8" s="130">
        <v>30</v>
      </c>
      <c r="N8" s="130">
        <v>2</v>
      </c>
    </row>
    <row r="9" spans="1:14" ht="30" customHeight="1" x14ac:dyDescent="0.2">
      <c r="A9" s="66" t="s">
        <v>268</v>
      </c>
      <c r="B9" s="112">
        <v>808</v>
      </c>
      <c r="C9" s="112">
        <v>278</v>
      </c>
      <c r="D9" s="112">
        <v>99</v>
      </c>
      <c r="E9" s="112">
        <v>29</v>
      </c>
      <c r="F9" s="112">
        <v>38</v>
      </c>
      <c r="G9" s="112">
        <v>1</v>
      </c>
      <c r="H9" s="112">
        <v>63</v>
      </c>
      <c r="I9" s="112">
        <v>16</v>
      </c>
      <c r="J9" s="112">
        <v>12</v>
      </c>
      <c r="K9" s="112">
        <v>88</v>
      </c>
      <c r="L9" s="112">
        <v>82</v>
      </c>
      <c r="M9" s="112">
        <v>94</v>
      </c>
      <c r="N9" s="112">
        <v>8</v>
      </c>
    </row>
    <row r="10" spans="1:14" s="84" customFormat="1" x14ac:dyDescent="0.2">
      <c r="A10" s="61" t="s">
        <v>37</v>
      </c>
      <c r="B10" s="129">
        <v>682</v>
      </c>
      <c r="C10" s="130">
        <v>242</v>
      </c>
      <c r="D10" s="130">
        <v>78</v>
      </c>
      <c r="E10" s="130">
        <v>26</v>
      </c>
      <c r="F10" s="130">
        <v>35</v>
      </c>
      <c r="G10" s="130">
        <v>1</v>
      </c>
      <c r="H10" s="130">
        <v>56</v>
      </c>
      <c r="I10" s="130">
        <v>14</v>
      </c>
      <c r="J10" s="130">
        <v>12</v>
      </c>
      <c r="K10" s="130">
        <v>72</v>
      </c>
      <c r="L10" s="130">
        <v>67</v>
      </c>
      <c r="M10" s="130">
        <v>71</v>
      </c>
      <c r="N10" s="130">
        <v>8</v>
      </c>
    </row>
    <row r="11" spans="1:14" s="84" customFormat="1" x14ac:dyDescent="0.2">
      <c r="A11" s="61" t="s">
        <v>38</v>
      </c>
      <c r="B11" s="129">
        <v>9</v>
      </c>
      <c r="C11" s="130">
        <v>2</v>
      </c>
      <c r="D11" s="130">
        <v>3</v>
      </c>
      <c r="E11" s="130">
        <v>0</v>
      </c>
      <c r="F11" s="130">
        <v>0</v>
      </c>
      <c r="G11" s="130">
        <v>0</v>
      </c>
      <c r="H11" s="130">
        <v>0</v>
      </c>
      <c r="I11" s="130">
        <v>0</v>
      </c>
      <c r="J11" s="130">
        <v>0</v>
      </c>
      <c r="K11" s="130">
        <v>1</v>
      </c>
      <c r="L11" s="130">
        <v>1</v>
      </c>
      <c r="M11" s="130">
        <v>2</v>
      </c>
      <c r="N11" s="130">
        <v>0</v>
      </c>
    </row>
    <row r="12" spans="1:14" s="85" customFormat="1" x14ac:dyDescent="0.2">
      <c r="A12" s="61" t="s">
        <v>39</v>
      </c>
      <c r="B12" s="129">
        <v>117</v>
      </c>
      <c r="C12" s="130">
        <v>34</v>
      </c>
      <c r="D12" s="130">
        <v>18</v>
      </c>
      <c r="E12" s="130">
        <v>3</v>
      </c>
      <c r="F12" s="130">
        <v>3</v>
      </c>
      <c r="G12" s="130">
        <v>0</v>
      </c>
      <c r="H12" s="130">
        <v>7</v>
      </c>
      <c r="I12" s="130">
        <v>2</v>
      </c>
      <c r="J12" s="130">
        <v>0</v>
      </c>
      <c r="K12" s="130">
        <v>15</v>
      </c>
      <c r="L12" s="130">
        <v>14</v>
      </c>
      <c r="M12" s="130">
        <v>21</v>
      </c>
      <c r="N12" s="130">
        <v>0</v>
      </c>
    </row>
    <row r="13" spans="1:14" ht="30" customHeight="1" x14ac:dyDescent="0.2">
      <c r="A13" s="39" t="s">
        <v>269</v>
      </c>
      <c r="B13" s="112">
        <v>797</v>
      </c>
      <c r="C13" s="112">
        <v>300</v>
      </c>
      <c r="D13" s="112">
        <v>119</v>
      </c>
      <c r="E13" s="112">
        <v>31</v>
      </c>
      <c r="F13" s="112">
        <v>29</v>
      </c>
      <c r="G13" s="112">
        <v>0</v>
      </c>
      <c r="H13" s="112">
        <v>80</v>
      </c>
      <c r="I13" s="112">
        <v>6</v>
      </c>
      <c r="J13" s="112">
        <v>13</v>
      </c>
      <c r="K13" s="112">
        <v>102</v>
      </c>
      <c r="L13" s="112">
        <v>101</v>
      </c>
      <c r="M13" s="112">
        <v>5</v>
      </c>
      <c r="N13" s="112">
        <v>11</v>
      </c>
    </row>
    <row r="14" spans="1:14" s="84" customFormat="1" x14ac:dyDescent="0.2">
      <c r="A14" s="61" t="s">
        <v>37</v>
      </c>
      <c r="B14" s="129">
        <v>660</v>
      </c>
      <c r="C14" s="130">
        <v>255</v>
      </c>
      <c r="D14" s="130">
        <v>89</v>
      </c>
      <c r="E14" s="130">
        <v>28</v>
      </c>
      <c r="F14" s="130">
        <v>27</v>
      </c>
      <c r="G14" s="130">
        <v>0</v>
      </c>
      <c r="H14" s="130">
        <v>67</v>
      </c>
      <c r="I14" s="130">
        <v>6</v>
      </c>
      <c r="J14" s="130">
        <v>11</v>
      </c>
      <c r="K14" s="130">
        <v>76</v>
      </c>
      <c r="L14" s="130">
        <v>87</v>
      </c>
      <c r="M14" s="130">
        <v>4</v>
      </c>
      <c r="N14" s="130">
        <v>10</v>
      </c>
    </row>
    <row r="15" spans="1:14" s="84" customFormat="1" x14ac:dyDescent="0.2">
      <c r="A15" s="61" t="s">
        <v>38</v>
      </c>
      <c r="B15" s="129">
        <v>0</v>
      </c>
      <c r="C15" s="130">
        <v>0</v>
      </c>
      <c r="D15" s="130">
        <v>0</v>
      </c>
      <c r="E15" s="130">
        <v>0</v>
      </c>
      <c r="F15" s="130">
        <v>0</v>
      </c>
      <c r="G15" s="130">
        <v>0</v>
      </c>
      <c r="H15" s="130">
        <v>0</v>
      </c>
      <c r="I15" s="130">
        <v>0</v>
      </c>
      <c r="J15" s="130">
        <v>0</v>
      </c>
      <c r="K15" s="130">
        <v>0</v>
      </c>
      <c r="L15" s="130">
        <v>0</v>
      </c>
      <c r="M15" s="130">
        <v>0</v>
      </c>
      <c r="N15" s="130">
        <v>0</v>
      </c>
    </row>
    <row r="16" spans="1:14" s="84" customFormat="1" x14ac:dyDescent="0.2">
      <c r="A16" s="61" t="s">
        <v>39</v>
      </c>
      <c r="B16" s="129">
        <v>137</v>
      </c>
      <c r="C16" s="130">
        <v>45</v>
      </c>
      <c r="D16" s="130">
        <v>30</v>
      </c>
      <c r="E16" s="130">
        <v>3</v>
      </c>
      <c r="F16" s="130">
        <v>2</v>
      </c>
      <c r="G16" s="130">
        <v>0</v>
      </c>
      <c r="H16" s="130">
        <v>13</v>
      </c>
      <c r="I16" s="130">
        <v>0</v>
      </c>
      <c r="J16" s="130">
        <v>2</v>
      </c>
      <c r="K16" s="130">
        <v>26</v>
      </c>
      <c r="L16" s="130">
        <v>14</v>
      </c>
      <c r="M16" s="130">
        <v>1</v>
      </c>
      <c r="N16" s="130">
        <v>1</v>
      </c>
    </row>
    <row r="17" spans="1:14" s="8" customFormat="1" ht="30" customHeight="1" x14ac:dyDescent="0.2">
      <c r="A17" s="39" t="s">
        <v>270</v>
      </c>
      <c r="B17" s="122">
        <v>788</v>
      </c>
      <c r="C17" s="133">
        <v>316</v>
      </c>
      <c r="D17" s="133">
        <v>112</v>
      </c>
      <c r="E17" s="133">
        <v>37</v>
      </c>
      <c r="F17" s="133">
        <v>34</v>
      </c>
      <c r="G17" s="133">
        <v>0</v>
      </c>
      <c r="H17" s="133">
        <v>80</v>
      </c>
      <c r="I17" s="133">
        <v>1</v>
      </c>
      <c r="J17" s="133">
        <v>18</v>
      </c>
      <c r="K17" s="133">
        <v>100</v>
      </c>
      <c r="L17" s="133">
        <v>80</v>
      </c>
      <c r="M17" s="133">
        <v>4</v>
      </c>
      <c r="N17" s="133">
        <v>6</v>
      </c>
    </row>
    <row r="18" spans="1:14" s="84" customFormat="1" x14ac:dyDescent="0.2">
      <c r="A18" s="61" t="s">
        <v>37</v>
      </c>
      <c r="B18" s="122">
        <v>680</v>
      </c>
      <c r="C18" s="134">
        <v>270</v>
      </c>
      <c r="D18" s="134">
        <v>96</v>
      </c>
      <c r="E18" s="134">
        <v>36</v>
      </c>
      <c r="F18" s="134">
        <v>28</v>
      </c>
      <c r="G18" s="134">
        <v>0</v>
      </c>
      <c r="H18" s="134">
        <v>70</v>
      </c>
      <c r="I18" s="134">
        <v>0</v>
      </c>
      <c r="J18" s="134">
        <v>17</v>
      </c>
      <c r="K18" s="134">
        <v>83</v>
      </c>
      <c r="L18" s="134">
        <v>70</v>
      </c>
      <c r="M18" s="134">
        <v>4</v>
      </c>
      <c r="N18" s="134">
        <v>6</v>
      </c>
    </row>
    <row r="19" spans="1:14" s="84" customFormat="1" x14ac:dyDescent="0.2">
      <c r="A19" s="61" t="s">
        <v>38</v>
      </c>
      <c r="B19" s="132">
        <v>1</v>
      </c>
      <c r="C19" s="134">
        <v>1</v>
      </c>
      <c r="D19" s="134">
        <v>0</v>
      </c>
      <c r="E19" s="134">
        <v>0</v>
      </c>
      <c r="F19" s="134">
        <v>0</v>
      </c>
      <c r="G19" s="134">
        <v>0</v>
      </c>
      <c r="H19" s="134">
        <v>0</v>
      </c>
      <c r="I19" s="134">
        <v>0</v>
      </c>
      <c r="J19" s="134">
        <v>0</v>
      </c>
      <c r="K19" s="134">
        <v>0</v>
      </c>
      <c r="L19" s="134">
        <v>0</v>
      </c>
      <c r="M19" s="134">
        <v>0</v>
      </c>
      <c r="N19" s="134">
        <v>0</v>
      </c>
    </row>
    <row r="20" spans="1:14" s="84" customFormat="1" x14ac:dyDescent="0.2">
      <c r="A20" s="128" t="s">
        <v>39</v>
      </c>
      <c r="B20" s="135">
        <v>107</v>
      </c>
      <c r="C20" s="136">
        <v>45</v>
      </c>
      <c r="D20" s="136">
        <v>16</v>
      </c>
      <c r="E20" s="136">
        <v>1</v>
      </c>
      <c r="F20" s="136">
        <v>6</v>
      </c>
      <c r="G20" s="136">
        <v>0</v>
      </c>
      <c r="H20" s="136">
        <v>10</v>
      </c>
      <c r="I20" s="136">
        <v>1</v>
      </c>
      <c r="J20" s="136">
        <v>1</v>
      </c>
      <c r="K20" s="136">
        <v>17</v>
      </c>
      <c r="L20" s="136">
        <v>10</v>
      </c>
      <c r="M20" s="136">
        <v>0</v>
      </c>
      <c r="N20" s="136">
        <v>0</v>
      </c>
    </row>
    <row r="21" spans="1:14" x14ac:dyDescent="0.2">
      <c r="A21" s="121" t="s">
        <v>285</v>
      </c>
      <c r="B21" s="21"/>
      <c r="C21" s="23"/>
      <c r="D21" s="23"/>
      <c r="E21" s="23"/>
      <c r="F21" s="23"/>
      <c r="G21" s="23"/>
      <c r="H21" s="23"/>
      <c r="I21" s="23"/>
      <c r="J21" s="23"/>
      <c r="K21" s="23"/>
      <c r="L21" s="23"/>
      <c r="M21" s="23"/>
      <c r="N21" s="23"/>
    </row>
    <row r="22" spans="1:14" x14ac:dyDescent="0.2">
      <c r="A22" s="90"/>
      <c r="B22" s="21"/>
      <c r="C22" s="23"/>
      <c r="D22" s="23"/>
      <c r="E22" s="23"/>
      <c r="F22" s="23"/>
      <c r="G22" s="23"/>
      <c r="H22" s="23"/>
      <c r="I22" s="23"/>
      <c r="J22" s="23"/>
      <c r="K22" s="23"/>
      <c r="L22" s="23"/>
      <c r="M22" s="23"/>
      <c r="N22" s="23"/>
    </row>
    <row r="23" spans="1:14" s="21" customFormat="1" x14ac:dyDescent="0.2">
      <c r="A23" s="59" t="s">
        <v>252</v>
      </c>
      <c r="B23" s="8"/>
      <c r="C23" s="16"/>
      <c r="D23" s="16"/>
      <c r="E23" s="16"/>
      <c r="F23" s="16"/>
      <c r="G23" s="16"/>
      <c r="H23" s="16"/>
      <c r="I23" s="16"/>
      <c r="J23" s="16"/>
      <c r="K23" s="16"/>
      <c r="L23" s="16"/>
      <c r="M23" s="16"/>
      <c r="N23" s="16"/>
    </row>
    <row r="24" spans="1:14" x14ac:dyDescent="0.2">
      <c r="A24" s="45" t="s">
        <v>263</v>
      </c>
    </row>
    <row r="25" spans="1:14" x14ac:dyDescent="0.2">
      <c r="A25" s="47" t="s">
        <v>265</v>
      </c>
    </row>
    <row r="26" spans="1:14" x14ac:dyDescent="0.2">
      <c r="A26" s="45"/>
    </row>
  </sheetData>
  <phoneticPr fontId="6" type="noConversion"/>
  <hyperlinks>
    <hyperlink ref="A3" location="Index!A1" display="Index"/>
  </hyperlinks>
  <pageMargins left="0.75" right="0.75" top="1" bottom="1"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36.28515625" style="70" customWidth="1"/>
    <col min="2" max="2" width="11.7109375" style="70" customWidth="1"/>
    <col min="3" max="3" width="11.42578125" style="70" customWidth="1"/>
    <col min="4" max="4" width="12.85546875" style="70" customWidth="1"/>
    <col min="5" max="5" width="12" style="70" customWidth="1"/>
    <col min="6" max="6" width="11.140625" style="70" customWidth="1"/>
    <col min="7" max="7" width="12.85546875" style="70" customWidth="1"/>
    <col min="8" max="8" width="9.140625" style="70"/>
    <col min="9" max="9" width="12" style="70" customWidth="1"/>
    <col min="10" max="11" width="9.140625" style="70"/>
    <col min="12" max="12" width="16.140625" style="70" customWidth="1"/>
    <col min="13" max="13" width="9.140625" style="70"/>
    <col min="14" max="14" width="12.85546875" style="70" customWidth="1"/>
    <col min="15" max="16384" width="9.140625" style="70"/>
  </cols>
  <sheetData>
    <row r="1" spans="1:14" x14ac:dyDescent="0.2">
      <c r="A1" s="92" t="s">
        <v>75</v>
      </c>
      <c r="B1" s="93"/>
    </row>
    <row r="2" spans="1:14" x14ac:dyDescent="0.2">
      <c r="A2" s="94" t="s">
        <v>341</v>
      </c>
      <c r="B2" s="95"/>
    </row>
    <row r="3" spans="1:14" x14ac:dyDescent="0.2">
      <c r="A3" s="96" t="s">
        <v>23</v>
      </c>
      <c r="B3" s="95"/>
    </row>
    <row r="4" spans="1:14" ht="76.5" x14ac:dyDescent="0.2">
      <c r="A4" s="151"/>
      <c r="B4" s="97" t="s">
        <v>306</v>
      </c>
      <c r="C4" s="98" t="s">
        <v>24</v>
      </c>
      <c r="D4" s="98" t="s">
        <v>25</v>
      </c>
      <c r="E4" s="98" t="s">
        <v>26</v>
      </c>
      <c r="F4" s="98" t="s">
        <v>27</v>
      </c>
      <c r="G4" s="98" t="s">
        <v>28</v>
      </c>
      <c r="H4" s="98" t="s">
        <v>30</v>
      </c>
      <c r="I4" s="98" t="s">
        <v>309</v>
      </c>
      <c r="J4" s="98" t="s">
        <v>31</v>
      </c>
      <c r="K4" s="98" t="s">
        <v>32</v>
      </c>
      <c r="L4" s="98" t="s">
        <v>33</v>
      </c>
      <c r="M4" s="98" t="s">
        <v>249</v>
      </c>
      <c r="N4" s="98" t="s">
        <v>35</v>
      </c>
    </row>
    <row r="5" spans="1:14" ht="27" x14ac:dyDescent="0.2">
      <c r="A5" s="147" t="s">
        <v>311</v>
      </c>
      <c r="B5" s="99">
        <f>B7+B6</f>
        <v>3479</v>
      </c>
      <c r="C5" s="99">
        <f t="shared" ref="C5:N5" si="0">C7+C6</f>
        <v>1017</v>
      </c>
      <c r="D5" s="99">
        <f t="shared" si="0"/>
        <v>420</v>
      </c>
      <c r="E5" s="99">
        <f t="shared" si="0"/>
        <v>77</v>
      </c>
      <c r="F5" s="99">
        <f t="shared" si="0"/>
        <v>117</v>
      </c>
      <c r="G5" s="196">
        <v>0</v>
      </c>
      <c r="H5" s="99">
        <f t="shared" si="0"/>
        <v>256</v>
      </c>
      <c r="I5" s="99">
        <f t="shared" si="0"/>
        <v>66</v>
      </c>
      <c r="J5" s="99">
        <f t="shared" si="0"/>
        <v>36</v>
      </c>
      <c r="K5" s="99">
        <f t="shared" si="0"/>
        <v>364</v>
      </c>
      <c r="L5" s="99">
        <f t="shared" si="0"/>
        <v>330</v>
      </c>
      <c r="M5" s="99">
        <f t="shared" si="0"/>
        <v>756</v>
      </c>
      <c r="N5" s="99">
        <f t="shared" si="0"/>
        <v>40</v>
      </c>
    </row>
    <row r="6" spans="1:14" x14ac:dyDescent="0.2">
      <c r="A6" s="148" t="s">
        <v>41</v>
      </c>
      <c r="B6" s="105">
        <v>823</v>
      </c>
      <c r="C6" s="106">
        <v>255</v>
      </c>
      <c r="D6" s="106">
        <v>85</v>
      </c>
      <c r="E6" s="106">
        <v>25</v>
      </c>
      <c r="F6" s="106">
        <v>30</v>
      </c>
      <c r="G6" s="107">
        <v>0</v>
      </c>
      <c r="H6" s="106">
        <v>79</v>
      </c>
      <c r="I6" s="106">
        <v>19</v>
      </c>
      <c r="J6" s="106">
        <v>9</v>
      </c>
      <c r="K6" s="106">
        <v>114</v>
      </c>
      <c r="L6" s="106">
        <v>86</v>
      </c>
      <c r="M6" s="106">
        <v>108</v>
      </c>
      <c r="N6" s="106">
        <v>13</v>
      </c>
    </row>
    <row r="7" spans="1:14" x14ac:dyDescent="0.2">
      <c r="A7" s="148" t="s">
        <v>254</v>
      </c>
      <c r="B7" s="105">
        <v>2656</v>
      </c>
      <c r="C7" s="106">
        <v>762</v>
      </c>
      <c r="D7" s="106">
        <v>335</v>
      </c>
      <c r="E7" s="106">
        <v>52</v>
      </c>
      <c r="F7" s="106">
        <v>87</v>
      </c>
      <c r="G7" s="107">
        <v>0</v>
      </c>
      <c r="H7" s="106">
        <v>177</v>
      </c>
      <c r="I7" s="106">
        <v>47</v>
      </c>
      <c r="J7" s="106">
        <v>27</v>
      </c>
      <c r="K7" s="106">
        <v>250</v>
      </c>
      <c r="L7" s="106">
        <v>244</v>
      </c>
      <c r="M7" s="106">
        <v>648</v>
      </c>
      <c r="N7" s="106">
        <v>27</v>
      </c>
    </row>
    <row r="8" spans="1:14" ht="25.5" x14ac:dyDescent="0.2">
      <c r="A8" s="147" t="s">
        <v>268</v>
      </c>
      <c r="B8" s="99">
        <v>3352</v>
      </c>
      <c r="C8" s="99">
        <v>1076</v>
      </c>
      <c r="D8" s="99">
        <v>513</v>
      </c>
      <c r="E8" s="99">
        <v>98</v>
      </c>
      <c r="F8" s="99">
        <v>175</v>
      </c>
      <c r="G8" s="196">
        <v>0</v>
      </c>
      <c r="H8" s="99">
        <v>256</v>
      </c>
      <c r="I8" s="99">
        <v>45</v>
      </c>
      <c r="J8" s="99">
        <v>46</v>
      </c>
      <c r="K8" s="99">
        <v>356</v>
      </c>
      <c r="L8" s="99">
        <v>386</v>
      </c>
      <c r="M8" s="99">
        <v>366</v>
      </c>
      <c r="N8" s="99">
        <v>35</v>
      </c>
    </row>
    <row r="9" spans="1:14" x14ac:dyDescent="0.2">
      <c r="A9" s="148" t="s">
        <v>41</v>
      </c>
      <c r="B9" s="105">
        <v>808</v>
      </c>
      <c r="C9" s="106">
        <v>278</v>
      </c>
      <c r="D9" s="106">
        <v>99</v>
      </c>
      <c r="E9" s="106">
        <v>29</v>
      </c>
      <c r="F9" s="106">
        <v>38</v>
      </c>
      <c r="G9" s="107">
        <v>0</v>
      </c>
      <c r="H9" s="106">
        <v>63</v>
      </c>
      <c r="I9" s="106">
        <v>16</v>
      </c>
      <c r="J9" s="106">
        <v>12</v>
      </c>
      <c r="K9" s="106">
        <v>88</v>
      </c>
      <c r="L9" s="106">
        <v>82</v>
      </c>
      <c r="M9" s="106">
        <v>95</v>
      </c>
      <c r="N9" s="106">
        <v>8</v>
      </c>
    </row>
    <row r="10" spans="1:14" x14ac:dyDescent="0.2">
      <c r="A10" s="148" t="s">
        <v>254</v>
      </c>
      <c r="B10" s="105">
        <v>2544</v>
      </c>
      <c r="C10" s="106">
        <v>798</v>
      </c>
      <c r="D10" s="106">
        <v>414</v>
      </c>
      <c r="E10" s="106">
        <v>69</v>
      </c>
      <c r="F10" s="106">
        <v>137</v>
      </c>
      <c r="G10" s="107">
        <v>0</v>
      </c>
      <c r="H10" s="106">
        <v>193</v>
      </c>
      <c r="I10" s="106">
        <v>29</v>
      </c>
      <c r="J10" s="106">
        <v>34</v>
      </c>
      <c r="K10" s="106">
        <v>268</v>
      </c>
      <c r="L10" s="106">
        <v>304</v>
      </c>
      <c r="M10" s="106">
        <v>271</v>
      </c>
      <c r="N10" s="106">
        <v>27</v>
      </c>
    </row>
    <row r="11" spans="1:14" ht="25.5" x14ac:dyDescent="0.2">
      <c r="A11" s="147" t="s">
        <v>269</v>
      </c>
      <c r="B11" s="99">
        <v>3717</v>
      </c>
      <c r="C11" s="99">
        <v>1438</v>
      </c>
      <c r="D11" s="99">
        <v>668</v>
      </c>
      <c r="E11" s="99">
        <v>106</v>
      </c>
      <c r="F11" s="99">
        <v>170</v>
      </c>
      <c r="G11" s="196">
        <v>0</v>
      </c>
      <c r="H11" s="99">
        <v>270</v>
      </c>
      <c r="I11" s="99">
        <v>20</v>
      </c>
      <c r="J11" s="99">
        <v>43</v>
      </c>
      <c r="K11" s="99">
        <v>418</v>
      </c>
      <c r="L11" s="99">
        <v>525</v>
      </c>
      <c r="M11" s="99">
        <v>23</v>
      </c>
      <c r="N11" s="99">
        <v>36</v>
      </c>
    </row>
    <row r="12" spans="1:14" x14ac:dyDescent="0.2">
      <c r="A12" s="148" t="s">
        <v>41</v>
      </c>
      <c r="B12" s="105">
        <v>797</v>
      </c>
      <c r="C12" s="106">
        <v>300</v>
      </c>
      <c r="D12" s="106">
        <v>119</v>
      </c>
      <c r="E12" s="106">
        <v>31</v>
      </c>
      <c r="F12" s="106">
        <v>29</v>
      </c>
      <c r="G12" s="107">
        <v>0</v>
      </c>
      <c r="H12" s="106">
        <v>80</v>
      </c>
      <c r="I12" s="106">
        <v>6</v>
      </c>
      <c r="J12" s="106">
        <v>13</v>
      </c>
      <c r="K12" s="106">
        <v>102</v>
      </c>
      <c r="L12" s="106">
        <v>101</v>
      </c>
      <c r="M12" s="106">
        <v>5</v>
      </c>
      <c r="N12" s="106">
        <v>11</v>
      </c>
    </row>
    <row r="13" spans="1:14" x14ac:dyDescent="0.2">
      <c r="A13" s="148" t="s">
        <v>254</v>
      </c>
      <c r="B13" s="105">
        <v>2920</v>
      </c>
      <c r="C13" s="106">
        <v>1138</v>
      </c>
      <c r="D13" s="106">
        <v>549</v>
      </c>
      <c r="E13" s="106">
        <v>75</v>
      </c>
      <c r="F13" s="106">
        <v>141</v>
      </c>
      <c r="G13" s="107">
        <v>0</v>
      </c>
      <c r="H13" s="106">
        <v>190</v>
      </c>
      <c r="I13" s="106">
        <v>14</v>
      </c>
      <c r="J13" s="106">
        <v>30</v>
      </c>
      <c r="K13" s="106">
        <v>316</v>
      </c>
      <c r="L13" s="106">
        <v>424</v>
      </c>
      <c r="M13" s="106">
        <v>18</v>
      </c>
      <c r="N13" s="106">
        <v>25</v>
      </c>
    </row>
    <row r="14" spans="1:14" ht="25.5" x14ac:dyDescent="0.2">
      <c r="A14" s="147" t="s">
        <v>270</v>
      </c>
      <c r="B14" s="150">
        <v>3318</v>
      </c>
      <c r="C14" s="126">
        <v>1186</v>
      </c>
      <c r="D14" s="126">
        <v>543</v>
      </c>
      <c r="E14" s="126">
        <v>85</v>
      </c>
      <c r="F14" s="126">
        <v>180</v>
      </c>
      <c r="G14" s="126">
        <v>0</v>
      </c>
      <c r="H14" s="126">
        <v>234</v>
      </c>
      <c r="I14" s="126">
        <v>13</v>
      </c>
      <c r="J14" s="126">
        <v>45</v>
      </c>
      <c r="K14" s="126">
        <v>421</v>
      </c>
      <c r="L14" s="126">
        <v>416</v>
      </c>
      <c r="M14" s="126">
        <v>151</v>
      </c>
      <c r="N14" s="126">
        <v>44</v>
      </c>
    </row>
    <row r="15" spans="1:14" x14ac:dyDescent="0.2">
      <c r="A15" s="148" t="s">
        <v>41</v>
      </c>
      <c r="B15" s="105">
        <v>788</v>
      </c>
      <c r="C15" s="125">
        <v>316</v>
      </c>
      <c r="D15" s="125">
        <v>112</v>
      </c>
      <c r="E15" s="125">
        <v>37</v>
      </c>
      <c r="F15" s="125">
        <v>34</v>
      </c>
      <c r="G15" s="125"/>
      <c r="H15" s="125">
        <v>80</v>
      </c>
      <c r="I15" s="125">
        <v>1</v>
      </c>
      <c r="J15" s="125">
        <v>18</v>
      </c>
      <c r="K15" s="125">
        <v>100</v>
      </c>
      <c r="L15" s="125">
        <v>80</v>
      </c>
      <c r="M15" s="125">
        <v>4</v>
      </c>
      <c r="N15" s="125">
        <v>6</v>
      </c>
    </row>
    <row r="16" spans="1:14" x14ac:dyDescent="0.2">
      <c r="A16" s="149" t="s">
        <v>254</v>
      </c>
      <c r="B16" s="146">
        <v>2530</v>
      </c>
      <c r="C16" s="127">
        <f>568+302</f>
        <v>870</v>
      </c>
      <c r="D16" s="127">
        <f>222+209</f>
        <v>431</v>
      </c>
      <c r="E16" s="127">
        <f>39+9</f>
        <v>48</v>
      </c>
      <c r="F16" s="127">
        <f>91+55</f>
        <v>146</v>
      </c>
      <c r="G16" s="127"/>
      <c r="H16" s="127">
        <f>98+56</f>
        <v>154</v>
      </c>
      <c r="I16" s="127">
        <v>12</v>
      </c>
      <c r="J16" s="127">
        <v>27</v>
      </c>
      <c r="K16" s="127">
        <f>185+136</f>
        <v>321</v>
      </c>
      <c r="L16" s="127">
        <f>200+136</f>
        <v>336</v>
      </c>
      <c r="M16" s="127">
        <v>147</v>
      </c>
      <c r="N16" s="127">
        <v>38</v>
      </c>
    </row>
    <row r="17" spans="1:14" x14ac:dyDescent="0.2">
      <c r="A17" s="90" t="s">
        <v>283</v>
      </c>
      <c r="B17" s="100"/>
      <c r="C17" s="100"/>
      <c r="D17" s="100"/>
      <c r="E17" s="100"/>
      <c r="F17" s="100"/>
      <c r="G17" s="100"/>
      <c r="H17" s="100"/>
      <c r="I17" s="100"/>
      <c r="J17" s="100"/>
      <c r="K17" s="100"/>
      <c r="L17" s="100"/>
      <c r="M17" s="100"/>
      <c r="N17" s="100"/>
    </row>
    <row r="18" spans="1:14" x14ac:dyDescent="0.2">
      <c r="A18" s="101" t="s">
        <v>252</v>
      </c>
      <c r="B18" s="102"/>
      <c r="C18" s="100"/>
      <c r="D18" s="100"/>
      <c r="E18" s="100"/>
      <c r="F18" s="100"/>
      <c r="G18" s="100"/>
      <c r="H18" s="100"/>
      <c r="I18" s="100"/>
      <c r="J18" s="100"/>
      <c r="K18" s="100"/>
      <c r="L18" s="100"/>
      <c r="M18" s="100"/>
      <c r="N18" s="100"/>
    </row>
    <row r="19" spans="1:14" x14ac:dyDescent="0.2">
      <c r="A19" s="50" t="s">
        <v>307</v>
      </c>
      <c r="B19" s="102"/>
      <c r="C19" s="100"/>
      <c r="D19" s="100"/>
      <c r="E19" s="100"/>
      <c r="F19" s="100"/>
      <c r="G19" s="100"/>
      <c r="H19" s="100"/>
      <c r="I19" s="100"/>
      <c r="J19" s="100"/>
      <c r="K19" s="100"/>
      <c r="L19" s="100"/>
      <c r="M19" s="100"/>
      <c r="N19" s="100"/>
    </row>
    <row r="20" spans="1:14" x14ac:dyDescent="0.2">
      <c r="A20" s="103" t="s">
        <v>263</v>
      </c>
      <c r="B20" s="102"/>
      <c r="C20" s="100"/>
      <c r="D20" s="100"/>
      <c r="E20" s="100"/>
      <c r="F20" s="100"/>
      <c r="G20" s="100"/>
      <c r="H20" s="100"/>
      <c r="I20" s="100"/>
      <c r="J20" s="100"/>
      <c r="K20" s="100"/>
      <c r="L20" s="100"/>
      <c r="M20" s="100"/>
      <c r="N20" s="100"/>
    </row>
    <row r="21" spans="1:14" x14ac:dyDescent="0.2">
      <c r="A21" s="104" t="s">
        <v>265</v>
      </c>
    </row>
  </sheetData>
  <hyperlinks>
    <hyperlink ref="A3"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Index</vt:lpstr>
      <vt:lpstr>SEND.1</vt:lpstr>
      <vt:lpstr>SEND.2</vt:lpstr>
      <vt:lpstr>SEND.3</vt:lpstr>
      <vt:lpstr>SEND.4</vt:lpstr>
      <vt:lpstr>SEND.5</vt:lpstr>
      <vt:lpstr>SEND.6</vt:lpstr>
      <vt:lpstr>SEND.7</vt:lpstr>
      <vt:lpstr>SEND.8</vt:lpstr>
      <vt:lpstr>SEND.9</vt:lpstr>
      <vt:lpstr>SEND.10</vt:lpstr>
      <vt:lpstr>SEND.11</vt:lpstr>
      <vt:lpstr>SEND.5!Print_Area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Williamson</dc:creator>
  <cp:lastModifiedBy>Crusco, Miranda</cp:lastModifiedBy>
  <cp:lastPrinted>2013-11-15T13:28:28Z</cp:lastPrinted>
  <dcterms:created xsi:type="dcterms:W3CDTF">2013-09-05T12:20:59Z</dcterms:created>
  <dcterms:modified xsi:type="dcterms:W3CDTF">2015-12-07T16:14:39Z</dcterms:modified>
</cp:coreProperties>
</file>