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<sst xmlns="http://schemas.openxmlformats.org/spreadsheetml/2006/main" count="109" uniqueCount="58">
  <si>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</si>
  <si>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</si>
  <si>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</si>
  <si>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</si>
  <si>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</si>
  <si>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</si>
  <si>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</si>
  <si>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</si>
  <si>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</si>
  <si>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</si>
  <si>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</si>
  <si>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</si>
  <si>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</si>
  <si>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</si>
  <si>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</si>
  <si>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</si>
  <si>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</si>
  <si>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</si>
  <si>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</si>
  <si>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</si>
  <si>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</si>
  <si>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</si>
  <si>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</si>
  <si>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</si>
  <si>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</si>
  <si>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</si>
  <si>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</si>
  <si>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</si>
  <si>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</si>
  <si>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</si>
  <si>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</si>
  <si>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</si>
  <si>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</si>
  <si>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</si>
  <si>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</si>
  <si>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</si>
  <si>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</si>
  <si>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</si>
  <si>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</si>
  <si>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</si>
  <si>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</si>
  <si>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</si>
  <si>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</si>
  <si>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</si>
  <si>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</si>
  <si>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</si>
  <si>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</si>
  <si>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</si>
  <si>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</si>
  <si>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</si>
  <si>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</si>
  <si>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</si>
  <si>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</si>
  <si>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</si>
  <si>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</si>
  <si>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</si>
  <si>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</si>
  <si>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 xml:space="preserve">The HFEA currently has 1 vacancy.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</si>
</sst>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4" t="s">
        <v>12</v>
      </c>
      <c r="B1" s="34" t="s">
        <v>1</v>
      </c>
      <c r="C1" s="34" t="s">
        <v>0</v>
      </c>
      <c r="D1" s="36" t="s">
        <v>8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4"/>
      <c r="R1" s="29" t="s">
        <v>15</v>
      </c>
      <c r="S1" s="30"/>
      <c r="T1" s="30"/>
      <c r="U1" s="30"/>
      <c r="V1" s="30"/>
      <c r="W1" s="30"/>
      <c r="X1" s="30"/>
      <c r="Y1" s="30"/>
      <c r="Z1" s="30"/>
      <c r="AA1" s="31"/>
      <c r="AB1" s="50" t="s">
        <v>25</v>
      </c>
      <c r="AC1" s="51"/>
      <c r="AD1" s="41" t="s">
        <v>11</v>
      </c>
      <c r="AE1" s="42"/>
      <c r="AF1" s="42"/>
      <c r="AG1" s="42"/>
      <c r="AH1" s="42"/>
      <c r="AI1" s="42"/>
      <c r="AJ1" s="43"/>
      <c r="AK1" s="33" t="s">
        <v>32</v>
      </c>
      <c r="AL1" s="33"/>
      <c r="AM1" s="33"/>
      <c r="AN1" s="45" t="s">
        <v>24</v>
      </c>
      <c r="AO1" s="34" t="s">
        <v>33</v>
      </c>
    </row>
    <row r="2" spans="1:41" s="1" customFormat="1" ht="53.25" customHeight="1">
      <c r="A2" s="39"/>
      <c r="B2" s="39"/>
      <c r="C2" s="39"/>
      <c r="D2" s="37" t="s">
        <v>28</v>
      </c>
      <c r="E2" s="38"/>
      <c r="F2" s="37" t="s">
        <v>29</v>
      </c>
      <c r="G2" s="38"/>
      <c r="H2" s="37" t="s">
        <v>30</v>
      </c>
      <c r="I2" s="38"/>
      <c r="J2" s="37" t="s">
        <v>6</v>
      </c>
      <c r="K2" s="38"/>
      <c r="L2" s="37" t="s">
        <v>31</v>
      </c>
      <c r="M2" s="38"/>
      <c r="N2" s="37" t="s">
        <v>5</v>
      </c>
      <c r="O2" s="38"/>
      <c r="P2" s="36" t="s">
        <v>9</v>
      </c>
      <c r="Q2" s="44"/>
      <c r="R2" s="36" t="s">
        <v>13</v>
      </c>
      <c r="S2" s="31"/>
      <c r="T2" s="29" t="s">
        <v>3</v>
      </c>
      <c r="U2" s="31"/>
      <c r="V2" s="29" t="s">
        <v>4</v>
      </c>
      <c r="W2" s="31"/>
      <c r="X2" s="29" t="s">
        <v>14</v>
      </c>
      <c r="Y2" s="31"/>
      <c r="Z2" s="36" t="s">
        <v>10</v>
      </c>
      <c r="AA2" s="44"/>
      <c r="AB2" s="52"/>
      <c r="AC2" s="53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2" t="s">
        <v>23</v>
      </c>
      <c r="AK2" s="34" t="s">
        <v>26</v>
      </c>
      <c r="AL2" s="34" t="s">
        <v>27</v>
      </c>
      <c r="AM2" s="34" t="s">
        <v>22</v>
      </c>
      <c r="AN2" s="46"/>
      <c r="AO2" s="48"/>
    </row>
    <row r="3" spans="1:41" ht="57.75" customHeight="1">
      <c r="A3" s="40"/>
      <c r="B3" s="40"/>
      <c r="C3" s="40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32"/>
      <c r="AK3" s="35"/>
      <c r="AL3" s="35"/>
      <c r="AM3" s="35"/>
      <c r="AN3" s="47"/>
      <c r="AO3" s="35"/>
    </row>
    <row r="4" spans="1:41" ht="30">
      <c r="A4" s="18" t="s">
        <v>54</v>
      </c>
      <c r="B4" s="19" t="s">
        <v>34</v>
      </c>
      <c r="C4" s="18" t="s">
        <v>35</v>
      </c>
      <c r="D4" s="20">
        <v>91</v>
      </c>
      <c r="E4" s="54">
        <v>84.13999999999999</v>
      </c>
      <c r="F4" s="54">
        <v>339</v>
      </c>
      <c r="G4" s="54">
        <v>326.10999999999996</v>
      </c>
      <c r="H4" s="54">
        <v>705</v>
      </c>
      <c r="I4" s="54">
        <v>679.75</v>
      </c>
      <c r="J4" s="54">
        <v>695</v>
      </c>
      <c r="K4" s="54">
        <v>662.7</v>
      </c>
      <c r="L4" s="54">
        <v>171</v>
      </c>
      <c r="M4" s="54">
        <v>163.74999999999997</v>
      </c>
      <c r="N4" s="54">
        <v>0</v>
      </c>
      <c r="O4" s="54">
        <v>0</v>
      </c>
      <c r="P4" s="55">
        <f>SUM(D4,F4,H4,J4,L4,N4)</f>
        <v>2001</v>
      </c>
      <c r="Q4" s="55">
        <f>SUM(E4,G4,I4,K4,M4,O4)</f>
        <v>1916.45</v>
      </c>
      <c r="R4" s="54">
        <v>50</v>
      </c>
      <c r="S4" s="54">
        <v>49.41</v>
      </c>
      <c r="T4" s="54">
        <v>0</v>
      </c>
      <c r="U4" s="54">
        <v>0</v>
      </c>
      <c r="V4" s="54">
        <v>70</v>
      </c>
      <c r="W4" s="54">
        <v>67.97</v>
      </c>
      <c r="X4" s="54">
        <v>2</v>
      </c>
      <c r="Y4" s="54">
        <v>2</v>
      </c>
      <c r="Z4" s="21">
        <f>SUM(R4,T4,V4,X4,)</f>
        <v>122</v>
      </c>
      <c r="AA4" s="21">
        <f>SUM(S4,U4,W4,Y4)</f>
        <v>119.38</v>
      </c>
      <c r="AB4" s="22">
        <f>P4+Z4</f>
        <v>2123</v>
      </c>
      <c r="AC4" s="22">
        <f>Q4+AA4</f>
        <v>2035.83</v>
      </c>
      <c r="AD4" s="23">
        <v>7033779.929999999</v>
      </c>
      <c r="AE4" s="56">
        <v>10226.359999999982</v>
      </c>
      <c r="AF4" s="56">
        <v>29302</v>
      </c>
      <c r="AG4" s="56">
        <v>24618.670000000006</v>
      </c>
      <c r="AH4" s="56">
        <v>1532542.8299999975</v>
      </c>
      <c r="AI4" s="56">
        <v>675409.0299999975</v>
      </c>
      <c r="AJ4" s="24">
        <f>SUM(AD4:AI4)</f>
        <v>9305878.819999995</v>
      </c>
      <c r="AK4" s="25">
        <v>298006.45000000024</v>
      </c>
      <c r="AL4" s="25">
        <v>1016619.2700000014</v>
      </c>
      <c r="AM4" s="26">
        <f>SUM(AK4:AL4)</f>
        <v>1314625.7200000016</v>
      </c>
      <c r="AN4" s="27">
        <f>SUM(AM4,AJ4)</f>
        <v>10620504.539999995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54">
        <v>419</v>
      </c>
      <c r="E5" s="54">
        <v>392.44</v>
      </c>
      <c r="F5" s="54">
        <v>334</v>
      </c>
      <c r="G5" s="54">
        <v>327.91</v>
      </c>
      <c r="H5" s="54">
        <v>2006</v>
      </c>
      <c r="I5" s="54">
        <v>1943.88</v>
      </c>
      <c r="J5" s="54">
        <v>463</v>
      </c>
      <c r="K5" s="54">
        <v>452.81</v>
      </c>
      <c r="L5" s="54">
        <v>130</v>
      </c>
      <c r="M5" s="54">
        <v>123.74</v>
      </c>
      <c r="N5" s="54">
        <v>26</v>
      </c>
      <c r="O5" s="54">
        <v>21.68</v>
      </c>
      <c r="P5" s="55">
        <f aca="true" t="shared" si="0" ref="P5:Q19">SUM(D5,F5,H5,J5,L5,N5)</f>
        <v>3378</v>
      </c>
      <c r="Q5" s="55">
        <f t="shared" si="0"/>
        <v>3262.4599999999996</v>
      </c>
      <c r="R5" s="54">
        <v>4</v>
      </c>
      <c r="S5" s="54">
        <v>4</v>
      </c>
      <c r="T5" s="54">
        <v>0</v>
      </c>
      <c r="U5" s="54">
        <v>0</v>
      </c>
      <c r="V5" s="54">
        <v>4</v>
      </c>
      <c r="W5" s="54">
        <v>4</v>
      </c>
      <c r="X5" s="54">
        <v>1</v>
      </c>
      <c r="Y5" s="54">
        <v>1</v>
      </c>
      <c r="Z5" s="21">
        <f aca="true" t="shared" si="1" ref="Z5:Z19">SUM(R5,T5,V5,X5,)</f>
        <v>9</v>
      </c>
      <c r="AA5" s="21">
        <f aca="true" t="shared" si="2" ref="AA5:AA19">SUM(S5,U5,W5,Y5)</f>
        <v>9</v>
      </c>
      <c r="AB5" s="22">
        <f aca="true" t="shared" si="3" ref="AB5:AC19">P5+Z5</f>
        <v>3387</v>
      </c>
      <c r="AC5" s="22">
        <f t="shared" si="3"/>
        <v>3271.4599999999996</v>
      </c>
      <c r="AD5" s="23">
        <v>10912883</v>
      </c>
      <c r="AE5" s="56">
        <v>83192</v>
      </c>
      <c r="AF5" s="56">
        <v>0</v>
      </c>
      <c r="AG5" s="56">
        <v>158191</v>
      </c>
      <c r="AH5" s="56">
        <v>1456166</v>
      </c>
      <c r="AI5" s="56">
        <v>1007927</v>
      </c>
      <c r="AJ5" s="24">
        <f aca="true" t="shared" si="4" ref="AJ5:AJ19">SUM(AD5:AI5)</f>
        <v>13618359</v>
      </c>
      <c r="AK5" s="25">
        <v>87411.64</v>
      </c>
      <c r="AL5" s="25">
        <v>1871</v>
      </c>
      <c r="AM5" s="26">
        <f aca="true" t="shared" si="5" ref="AM5:AM19">SUM(AK5:AL5)</f>
        <v>89282.64</v>
      </c>
      <c r="AN5" s="27">
        <f aca="true" t="shared" si="6" ref="AN5:AN19">SUM(AM5,AJ5)</f>
        <v>13707641.64</v>
      </c>
      <c r="AO5" s="57"/>
    </row>
    <row r="6" spans="1:41" ht="45">
      <c r="A6" s="19" t="s">
        <v>38</v>
      </c>
      <c r="B6" s="19" t="s">
        <v>37</v>
      </c>
      <c r="C6" s="19" t="s">
        <v>35</v>
      </c>
      <c r="D6" s="54">
        <v>81</v>
      </c>
      <c r="E6" s="54">
        <v>68</v>
      </c>
      <c r="F6" s="54">
        <v>358</v>
      </c>
      <c r="G6" s="54">
        <v>340.9</v>
      </c>
      <c r="H6" s="54">
        <v>817</v>
      </c>
      <c r="I6" s="54">
        <v>791.4</v>
      </c>
      <c r="J6" s="54">
        <v>1336</v>
      </c>
      <c r="K6" s="54">
        <v>1307.7</v>
      </c>
      <c r="L6" s="54">
        <v>183</v>
      </c>
      <c r="M6" s="54">
        <v>175.2</v>
      </c>
      <c r="N6" s="54">
        <v>0</v>
      </c>
      <c r="O6" s="54">
        <v>0</v>
      </c>
      <c r="P6" s="55">
        <f t="shared" si="0"/>
        <v>2775</v>
      </c>
      <c r="Q6" s="55">
        <f t="shared" si="0"/>
        <v>2683.2</v>
      </c>
      <c r="R6" s="54">
        <v>49</v>
      </c>
      <c r="S6" s="54">
        <v>39</v>
      </c>
      <c r="T6" s="54">
        <v>0</v>
      </c>
      <c r="U6" s="54">
        <v>0</v>
      </c>
      <c r="V6" s="54">
        <v>62</v>
      </c>
      <c r="W6" s="54">
        <v>47.6</v>
      </c>
      <c r="X6" s="54">
        <v>0</v>
      </c>
      <c r="Y6" s="54">
        <v>0</v>
      </c>
      <c r="Z6" s="21">
        <f t="shared" si="1"/>
        <v>111</v>
      </c>
      <c r="AA6" s="21">
        <f t="shared" si="2"/>
        <v>86.6</v>
      </c>
      <c r="AB6" s="22">
        <f t="shared" si="3"/>
        <v>2886</v>
      </c>
      <c r="AC6" s="22">
        <f t="shared" si="3"/>
        <v>2769.7999999999997</v>
      </c>
      <c r="AD6" s="23">
        <v>9850405.75</v>
      </c>
      <c r="AE6" s="56">
        <v>171057.99999999997</v>
      </c>
      <c r="AF6" s="56">
        <v>0</v>
      </c>
      <c r="AG6" s="56">
        <v>22306.800000000003</v>
      </c>
      <c r="AH6" s="56">
        <v>1311451.06</v>
      </c>
      <c r="AI6" s="56">
        <v>887715.0800000001</v>
      </c>
      <c r="AJ6" s="24">
        <f t="shared" si="4"/>
        <v>12242936.690000001</v>
      </c>
      <c r="AK6" s="25">
        <v>699552.7499999946</v>
      </c>
      <c r="AL6" s="25">
        <v>0</v>
      </c>
      <c r="AM6" s="26">
        <f t="shared" si="5"/>
        <v>699552.7499999946</v>
      </c>
      <c r="AN6" s="27">
        <f t="shared" si="6"/>
        <v>12942489.439999996</v>
      </c>
      <c r="AO6" s="57"/>
    </row>
    <row r="7" spans="1:41" ht="45">
      <c r="A7" s="19" t="s">
        <v>40</v>
      </c>
      <c r="B7" s="19" t="s">
        <v>37</v>
      </c>
      <c r="C7" s="19" t="s">
        <v>35</v>
      </c>
      <c r="D7" s="54">
        <v>100</v>
      </c>
      <c r="E7" s="54">
        <v>92.36</v>
      </c>
      <c r="F7" s="54">
        <v>608</v>
      </c>
      <c r="G7" s="54">
        <v>558.9</v>
      </c>
      <c r="H7" s="54">
        <v>532</v>
      </c>
      <c r="I7" s="54">
        <v>490.2</v>
      </c>
      <c r="J7" s="54">
        <v>416</v>
      </c>
      <c r="K7" s="54">
        <v>389.6</v>
      </c>
      <c r="L7" s="54">
        <v>950</v>
      </c>
      <c r="M7" s="54">
        <v>344.5</v>
      </c>
      <c r="N7" s="54">
        <v>0</v>
      </c>
      <c r="O7" s="54">
        <v>0</v>
      </c>
      <c r="P7" s="55">
        <f t="shared" si="0"/>
        <v>2606</v>
      </c>
      <c r="Q7" s="55">
        <f t="shared" si="0"/>
        <v>1875.56</v>
      </c>
      <c r="R7" s="54">
        <v>132</v>
      </c>
      <c r="S7" s="54">
        <v>118.67</v>
      </c>
      <c r="T7" s="54">
        <v>0</v>
      </c>
      <c r="U7" s="54">
        <v>0</v>
      </c>
      <c r="V7" s="54">
        <v>2</v>
      </c>
      <c r="W7" s="54">
        <v>0.26</v>
      </c>
      <c r="X7" s="54">
        <v>0</v>
      </c>
      <c r="Y7" s="54">
        <v>0</v>
      </c>
      <c r="Z7" s="21">
        <f t="shared" si="1"/>
        <v>134</v>
      </c>
      <c r="AA7" s="21">
        <f t="shared" si="2"/>
        <v>118.93</v>
      </c>
      <c r="AB7" s="22">
        <f t="shared" si="3"/>
        <v>2740</v>
      </c>
      <c r="AC7" s="22">
        <f t="shared" si="3"/>
        <v>1994.49</v>
      </c>
      <c r="AD7" s="23">
        <v>6686876</v>
      </c>
      <c r="AE7" s="56">
        <v>197749</v>
      </c>
      <c r="AF7" s="56">
        <v>0</v>
      </c>
      <c r="AG7" s="56">
        <v>5068</v>
      </c>
      <c r="AH7" s="56">
        <v>809858</v>
      </c>
      <c r="AI7" s="56">
        <v>536639</v>
      </c>
      <c r="AJ7" s="24">
        <f t="shared" si="4"/>
        <v>8236190</v>
      </c>
      <c r="AK7" s="25">
        <v>550513</v>
      </c>
      <c r="AL7" s="25">
        <v>0</v>
      </c>
      <c r="AM7" s="26">
        <f t="shared" si="5"/>
        <v>550513</v>
      </c>
      <c r="AN7" s="27">
        <f t="shared" si="6"/>
        <v>8786703</v>
      </c>
      <c r="AO7" s="57"/>
    </row>
    <row r="8" spans="1:41" ht="45">
      <c r="A8" s="19" t="s">
        <v>41</v>
      </c>
      <c r="B8" s="19" t="s">
        <v>37</v>
      </c>
      <c r="C8" s="19" t="s">
        <v>35</v>
      </c>
      <c r="D8" s="54">
        <v>11</v>
      </c>
      <c r="E8" s="54">
        <v>8.11</v>
      </c>
      <c r="F8" s="54">
        <v>91</v>
      </c>
      <c r="G8" s="54">
        <v>82.81</v>
      </c>
      <c r="H8" s="54">
        <v>57</v>
      </c>
      <c r="I8" s="54">
        <v>52.38</v>
      </c>
      <c r="J8" s="54">
        <v>41</v>
      </c>
      <c r="K8" s="54">
        <v>35.1</v>
      </c>
      <c r="L8" s="54">
        <v>5</v>
      </c>
      <c r="M8" s="54">
        <v>4.7</v>
      </c>
      <c r="N8" s="54">
        <v>0</v>
      </c>
      <c r="O8" s="54">
        <v>0</v>
      </c>
      <c r="P8" s="55">
        <f t="shared" si="0"/>
        <v>205</v>
      </c>
      <c r="Q8" s="55">
        <f t="shared" si="0"/>
        <v>183.1</v>
      </c>
      <c r="R8" s="54">
        <v>15</v>
      </c>
      <c r="S8" s="54">
        <v>9.67</v>
      </c>
      <c r="T8" s="54">
        <v>9</v>
      </c>
      <c r="U8" s="54">
        <v>4.48</v>
      </c>
      <c r="V8" s="54">
        <v>0</v>
      </c>
      <c r="W8" s="54">
        <v>0</v>
      </c>
      <c r="X8" s="54">
        <v>0</v>
      </c>
      <c r="Y8" s="54">
        <v>0</v>
      </c>
      <c r="Z8" s="21">
        <f t="shared" si="1"/>
        <v>24</v>
      </c>
      <c r="AA8" s="21">
        <f t="shared" si="2"/>
        <v>14.15</v>
      </c>
      <c r="AB8" s="22">
        <f t="shared" si="3"/>
        <v>229</v>
      </c>
      <c r="AC8" s="22">
        <f t="shared" si="3"/>
        <v>197.25</v>
      </c>
      <c r="AD8" s="23">
        <v>562491.55</v>
      </c>
      <c r="AE8" s="56">
        <v>0</v>
      </c>
      <c r="AF8" s="56">
        <v>0</v>
      </c>
      <c r="AG8" s="56">
        <v>11489.95</v>
      </c>
      <c r="AH8" s="56">
        <v>65646.14</v>
      </c>
      <c r="AI8" s="56">
        <v>46685.97</v>
      </c>
      <c r="AJ8" s="24">
        <f t="shared" si="4"/>
        <v>686313.61</v>
      </c>
      <c r="AK8" s="25">
        <v>99624.87</v>
      </c>
      <c r="AL8" s="25">
        <v>9225</v>
      </c>
      <c r="AM8" s="26">
        <f t="shared" si="5"/>
        <v>108849.87</v>
      </c>
      <c r="AN8" s="27">
        <f t="shared" si="6"/>
        <v>795163.48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54">
        <v>0</v>
      </c>
      <c r="E9" s="54">
        <v>0</v>
      </c>
      <c r="F9" s="54">
        <v>19</v>
      </c>
      <c r="G9" s="54">
        <v>17.01</v>
      </c>
      <c r="H9" s="54">
        <v>37</v>
      </c>
      <c r="I9" s="54">
        <v>35.89</v>
      </c>
      <c r="J9" s="54">
        <v>8</v>
      </c>
      <c r="K9" s="54">
        <v>8</v>
      </c>
      <c r="L9" s="54">
        <v>3</v>
      </c>
      <c r="M9" s="54">
        <v>3</v>
      </c>
      <c r="N9" s="54">
        <v>0</v>
      </c>
      <c r="O9" s="54">
        <v>0</v>
      </c>
      <c r="P9" s="55">
        <f t="shared" si="0"/>
        <v>67</v>
      </c>
      <c r="Q9" s="55">
        <f t="shared" si="0"/>
        <v>63.900000000000006</v>
      </c>
      <c r="R9" s="54">
        <v>4</v>
      </c>
      <c r="S9" s="54">
        <v>4</v>
      </c>
      <c r="T9" s="54">
        <v>0</v>
      </c>
      <c r="U9" s="54">
        <v>0</v>
      </c>
      <c r="V9" s="54">
        <v>2</v>
      </c>
      <c r="W9" s="54">
        <v>2</v>
      </c>
      <c r="X9" s="54">
        <v>0</v>
      </c>
      <c r="Y9" s="54">
        <v>0</v>
      </c>
      <c r="Z9" s="21">
        <f t="shared" si="1"/>
        <v>6</v>
      </c>
      <c r="AA9" s="21">
        <f t="shared" si="2"/>
        <v>6</v>
      </c>
      <c r="AB9" s="22">
        <f t="shared" si="3"/>
        <v>73</v>
      </c>
      <c r="AC9" s="22">
        <f t="shared" si="3"/>
        <v>69.9</v>
      </c>
      <c r="AD9" s="23">
        <v>212103.45</v>
      </c>
      <c r="AE9" s="56">
        <v>0</v>
      </c>
      <c r="AF9" s="56">
        <v>0</v>
      </c>
      <c r="AG9" s="56">
        <v>1327</v>
      </c>
      <c r="AH9" s="56">
        <v>45701.03</v>
      </c>
      <c r="AI9" s="56">
        <v>19646.06</v>
      </c>
      <c r="AJ9" s="24">
        <f t="shared" si="4"/>
        <v>278777.54000000004</v>
      </c>
      <c r="AK9" s="25">
        <v>26550</v>
      </c>
      <c r="AL9" s="25">
        <v>11059.76999999996</v>
      </c>
      <c r="AM9" s="26">
        <f t="shared" si="5"/>
        <v>37609.76999999996</v>
      </c>
      <c r="AN9" s="27">
        <f t="shared" si="6"/>
        <v>316387.31</v>
      </c>
      <c r="AO9" s="57" t="s">
        <v>57</v>
      </c>
    </row>
    <row r="10" spans="1:41" ht="45">
      <c r="A10" s="19" t="s">
        <v>43</v>
      </c>
      <c r="B10" s="19" t="s">
        <v>37</v>
      </c>
      <c r="C10" s="19" t="s">
        <v>35</v>
      </c>
      <c r="D10" s="54">
        <v>2</v>
      </c>
      <c r="E10" s="54">
        <v>1.8</v>
      </c>
      <c r="F10" s="54">
        <v>6</v>
      </c>
      <c r="G10" s="54">
        <v>5.84</v>
      </c>
      <c r="H10" s="54">
        <v>21</v>
      </c>
      <c r="I10" s="54">
        <v>20.4</v>
      </c>
      <c r="J10" s="54">
        <v>10</v>
      </c>
      <c r="K10" s="54">
        <v>9.3</v>
      </c>
      <c r="L10" s="54">
        <v>4</v>
      </c>
      <c r="M10" s="54">
        <v>3.63</v>
      </c>
      <c r="N10" s="54">
        <v>0</v>
      </c>
      <c r="O10" s="54">
        <v>0</v>
      </c>
      <c r="P10" s="55">
        <f t="shared" si="0"/>
        <v>43</v>
      </c>
      <c r="Q10" s="55">
        <f t="shared" si="0"/>
        <v>40.970000000000006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21">
        <f t="shared" si="1"/>
        <v>0</v>
      </c>
      <c r="AA10" s="21">
        <f t="shared" si="2"/>
        <v>0</v>
      </c>
      <c r="AB10" s="22">
        <f t="shared" si="3"/>
        <v>43</v>
      </c>
      <c r="AC10" s="22">
        <f t="shared" si="3"/>
        <v>40.970000000000006</v>
      </c>
      <c r="AD10" s="23">
        <v>163740.1</v>
      </c>
      <c r="AE10" s="56">
        <v>0</v>
      </c>
      <c r="AF10" s="56">
        <v>0</v>
      </c>
      <c r="AG10" s="56">
        <v>0</v>
      </c>
      <c r="AH10" s="56">
        <v>18641.52</v>
      </c>
      <c r="AI10" s="56">
        <v>16125.74</v>
      </c>
      <c r="AJ10" s="24">
        <f t="shared" si="4"/>
        <v>198507.36</v>
      </c>
      <c r="AK10" s="25">
        <v>8961.79</v>
      </c>
      <c r="AL10" s="25">
        <v>7291</v>
      </c>
      <c r="AM10" s="26">
        <f t="shared" si="5"/>
        <v>16252.79</v>
      </c>
      <c r="AN10" s="27">
        <f t="shared" si="6"/>
        <v>214760.15</v>
      </c>
      <c r="AO10" s="57"/>
    </row>
    <row r="11" spans="1:41" ht="30">
      <c r="A11" s="19" t="s">
        <v>44</v>
      </c>
      <c r="B11" s="19" t="s">
        <v>45</v>
      </c>
      <c r="C11" s="19" t="s">
        <v>35</v>
      </c>
      <c r="D11" s="54">
        <v>81</v>
      </c>
      <c r="E11" s="54">
        <v>77.38000000000001</v>
      </c>
      <c r="F11" s="54">
        <v>216</v>
      </c>
      <c r="G11" s="54">
        <v>207</v>
      </c>
      <c r="H11" s="54">
        <v>457</v>
      </c>
      <c r="I11" s="54">
        <v>445.1425396969696</v>
      </c>
      <c r="J11" s="54">
        <v>356</v>
      </c>
      <c r="K11" s="54">
        <v>344.72166999999996</v>
      </c>
      <c r="L11" s="54">
        <v>145</v>
      </c>
      <c r="M11" s="54">
        <v>131.54999999999998</v>
      </c>
      <c r="N11" s="54">
        <v>0</v>
      </c>
      <c r="O11" s="54">
        <v>0</v>
      </c>
      <c r="P11" s="55">
        <f t="shared" si="0"/>
        <v>1255</v>
      </c>
      <c r="Q11" s="55">
        <f t="shared" si="0"/>
        <v>1205.7942096969696</v>
      </c>
      <c r="R11" s="54">
        <v>34</v>
      </c>
      <c r="S11" s="54">
        <v>33.1</v>
      </c>
      <c r="T11" s="54">
        <v>2</v>
      </c>
      <c r="U11" s="54">
        <v>2</v>
      </c>
      <c r="V11" s="54">
        <v>3</v>
      </c>
      <c r="W11" s="54">
        <v>3</v>
      </c>
      <c r="X11" s="54">
        <v>0</v>
      </c>
      <c r="Y11" s="54">
        <v>0</v>
      </c>
      <c r="Z11" s="21">
        <f t="shared" si="1"/>
        <v>39</v>
      </c>
      <c r="AA11" s="21">
        <f t="shared" si="2"/>
        <v>38.1</v>
      </c>
      <c r="AB11" s="22">
        <f t="shared" si="3"/>
        <v>1294</v>
      </c>
      <c r="AC11" s="22">
        <f t="shared" si="3"/>
        <v>1243.8942096969695</v>
      </c>
      <c r="AD11" s="23">
        <v>4588045.07</v>
      </c>
      <c r="AE11" s="56">
        <v>32632.42</v>
      </c>
      <c r="AF11" s="56">
        <v>10745</v>
      </c>
      <c r="AG11" s="56">
        <v>22215.89</v>
      </c>
      <c r="AH11" s="56">
        <v>979696.2099999997</v>
      </c>
      <c r="AI11" s="56">
        <v>422124.06000000006</v>
      </c>
      <c r="AJ11" s="24">
        <f t="shared" si="4"/>
        <v>6055458.65</v>
      </c>
      <c r="AK11" s="25">
        <v>602494.92</v>
      </c>
      <c r="AL11" s="25">
        <v>0</v>
      </c>
      <c r="AM11" s="26">
        <f t="shared" si="5"/>
        <v>602494.92</v>
      </c>
      <c r="AN11" s="27">
        <f t="shared" si="6"/>
        <v>6657953.57</v>
      </c>
      <c r="AO11" s="57"/>
    </row>
    <row r="12" spans="1:41" ht="45">
      <c r="A12" s="19" t="s">
        <v>46</v>
      </c>
      <c r="B12" s="19" t="s">
        <v>37</v>
      </c>
      <c r="C12" s="19" t="s">
        <v>35</v>
      </c>
      <c r="D12" s="54">
        <v>26</v>
      </c>
      <c r="E12" s="54">
        <v>26</v>
      </c>
      <c r="F12" s="54">
        <v>47</v>
      </c>
      <c r="G12" s="54">
        <v>46.8</v>
      </c>
      <c r="H12" s="54">
        <v>110</v>
      </c>
      <c r="I12" s="54">
        <v>109.4</v>
      </c>
      <c r="J12" s="54">
        <v>323</v>
      </c>
      <c r="K12" s="54">
        <v>313.71</v>
      </c>
      <c r="L12" s="54">
        <v>75</v>
      </c>
      <c r="M12" s="54">
        <v>72.6</v>
      </c>
      <c r="N12" s="54">
        <v>0</v>
      </c>
      <c r="O12" s="54">
        <v>0</v>
      </c>
      <c r="P12" s="55">
        <f t="shared" si="0"/>
        <v>581</v>
      </c>
      <c r="Q12" s="55">
        <f t="shared" si="0"/>
        <v>568.51</v>
      </c>
      <c r="R12" s="54">
        <v>11</v>
      </c>
      <c r="S12" s="54">
        <v>11</v>
      </c>
      <c r="T12" s="54">
        <v>30</v>
      </c>
      <c r="U12" s="54">
        <v>29.56</v>
      </c>
      <c r="V12" s="54">
        <v>12</v>
      </c>
      <c r="W12" s="54">
        <v>8.250000000000002</v>
      </c>
      <c r="X12" s="54">
        <v>0</v>
      </c>
      <c r="Y12" s="54">
        <v>0</v>
      </c>
      <c r="Z12" s="21">
        <f t="shared" si="1"/>
        <v>53</v>
      </c>
      <c r="AA12" s="21">
        <f t="shared" si="2"/>
        <v>48.81</v>
      </c>
      <c r="AB12" s="22">
        <f t="shared" si="3"/>
        <v>634</v>
      </c>
      <c r="AC12" s="22">
        <f t="shared" si="3"/>
        <v>617.3199999999999</v>
      </c>
      <c r="AD12" s="23">
        <v>3112433.54</v>
      </c>
      <c r="AE12" s="56">
        <v>0</v>
      </c>
      <c r="AF12" s="56">
        <v>0</v>
      </c>
      <c r="AG12" s="56">
        <v>0</v>
      </c>
      <c r="AH12" s="56">
        <v>666103.43</v>
      </c>
      <c r="AI12" s="56">
        <v>326511.82</v>
      </c>
      <c r="AJ12" s="24">
        <f t="shared" si="4"/>
        <v>4105048.79</v>
      </c>
      <c r="AK12" s="25">
        <v>528011.0286265883</v>
      </c>
      <c r="AL12" s="25">
        <v>-97110.71999999997</v>
      </c>
      <c r="AM12" s="26">
        <f t="shared" si="5"/>
        <v>430900.3086265883</v>
      </c>
      <c r="AN12" s="27">
        <f t="shared" si="6"/>
        <v>4535949.0986265885</v>
      </c>
      <c r="AO12" s="57"/>
    </row>
    <row r="13" spans="1:41" ht="45">
      <c r="A13" s="19" t="s">
        <v>47</v>
      </c>
      <c r="B13" s="19" t="s">
        <v>37</v>
      </c>
      <c r="C13" s="19" t="s">
        <v>35</v>
      </c>
      <c r="D13" s="54">
        <v>13</v>
      </c>
      <c r="E13" s="54">
        <v>12.06</v>
      </c>
      <c r="F13" s="54">
        <v>85</v>
      </c>
      <c r="G13" s="54">
        <v>79.17</v>
      </c>
      <c r="H13" s="54">
        <v>257</v>
      </c>
      <c r="I13" s="54">
        <v>240.86</v>
      </c>
      <c r="J13" s="54">
        <v>221</v>
      </c>
      <c r="K13" s="54">
        <v>206.72</v>
      </c>
      <c r="L13" s="54">
        <v>63</v>
      </c>
      <c r="M13" s="54">
        <v>55.4</v>
      </c>
      <c r="N13" s="54">
        <v>0</v>
      </c>
      <c r="O13" s="54">
        <v>0</v>
      </c>
      <c r="P13" s="55">
        <f t="shared" si="0"/>
        <v>639</v>
      </c>
      <c r="Q13" s="55">
        <f t="shared" si="0"/>
        <v>594.21</v>
      </c>
      <c r="R13" s="54">
        <v>5</v>
      </c>
      <c r="S13" s="54">
        <v>3.61</v>
      </c>
      <c r="T13" s="54">
        <v>0</v>
      </c>
      <c r="U13" s="54">
        <v>0</v>
      </c>
      <c r="V13" s="54">
        <v>21</v>
      </c>
      <c r="W13" s="54">
        <v>16.52</v>
      </c>
      <c r="X13" s="54">
        <v>0</v>
      </c>
      <c r="Y13" s="54">
        <v>0</v>
      </c>
      <c r="Z13" s="21">
        <f t="shared" si="1"/>
        <v>26</v>
      </c>
      <c r="AA13" s="21">
        <f t="shared" si="2"/>
        <v>20.13</v>
      </c>
      <c r="AB13" s="22">
        <f t="shared" si="3"/>
        <v>665</v>
      </c>
      <c r="AC13" s="22">
        <f t="shared" si="3"/>
        <v>614.34</v>
      </c>
      <c r="AD13" s="23">
        <v>2119320.51</v>
      </c>
      <c r="AE13" s="56">
        <v>13734.66</v>
      </c>
      <c r="AF13" s="56">
        <v>0</v>
      </c>
      <c r="AG13" s="56">
        <v>3020.74</v>
      </c>
      <c r="AH13" s="56">
        <v>285575.7</v>
      </c>
      <c r="AI13" s="56">
        <v>192386.54</v>
      </c>
      <c r="AJ13" s="24">
        <f t="shared" si="4"/>
        <v>2614038.1500000004</v>
      </c>
      <c r="AK13" s="25">
        <v>228439.06</v>
      </c>
      <c r="AL13" s="25">
        <v>0</v>
      </c>
      <c r="AM13" s="26">
        <f t="shared" si="5"/>
        <v>228439.06</v>
      </c>
      <c r="AN13" s="27">
        <f t="shared" si="6"/>
        <v>2842477.2100000004</v>
      </c>
      <c r="AO13" s="57"/>
    </row>
    <row r="14" spans="1:41" ht="30">
      <c r="A14" s="19" t="s">
        <v>48</v>
      </c>
      <c r="B14" s="19" t="s">
        <v>39</v>
      </c>
      <c r="C14" s="19" t="s">
        <v>35</v>
      </c>
      <c r="D14" s="54">
        <v>2118</v>
      </c>
      <c r="E14" s="54">
        <v>1727.6600000000146</v>
      </c>
      <c r="F14" s="54">
        <v>1113</v>
      </c>
      <c r="G14" s="54">
        <v>1025.4</v>
      </c>
      <c r="H14" s="54">
        <v>1431</v>
      </c>
      <c r="I14" s="54">
        <v>1321.05</v>
      </c>
      <c r="J14" s="54">
        <v>471</v>
      </c>
      <c r="K14" s="54">
        <v>461.97</v>
      </c>
      <c r="L14" s="54">
        <v>66</v>
      </c>
      <c r="M14" s="54">
        <v>63.99</v>
      </c>
      <c r="N14" s="54">
        <v>55</v>
      </c>
      <c r="O14" s="54">
        <v>49.85</v>
      </c>
      <c r="P14" s="55">
        <f t="shared" si="0"/>
        <v>5254</v>
      </c>
      <c r="Q14" s="55">
        <f t="shared" si="0"/>
        <v>4649.9200000000155</v>
      </c>
      <c r="R14" s="54">
        <v>78</v>
      </c>
      <c r="S14" s="54">
        <v>78</v>
      </c>
      <c r="T14" s="54">
        <v>17</v>
      </c>
      <c r="U14" s="54">
        <v>17</v>
      </c>
      <c r="V14" s="54">
        <v>14</v>
      </c>
      <c r="W14" s="54">
        <v>14</v>
      </c>
      <c r="X14" s="54">
        <v>0</v>
      </c>
      <c r="Y14" s="54">
        <v>0</v>
      </c>
      <c r="Z14" s="21">
        <f t="shared" si="1"/>
        <v>109</v>
      </c>
      <c r="AA14" s="21">
        <f t="shared" si="2"/>
        <v>109</v>
      </c>
      <c r="AB14" s="22">
        <f t="shared" si="3"/>
        <v>5363</v>
      </c>
      <c r="AC14" s="22">
        <f t="shared" si="3"/>
        <v>4758.9200000000155</v>
      </c>
      <c r="AD14" s="23">
        <v>11972204.081290262</v>
      </c>
      <c r="AE14" s="56">
        <v>703519.3870967737</v>
      </c>
      <c r="AF14" s="56">
        <v>0</v>
      </c>
      <c r="AG14" s="56">
        <v>312480.2016129032</v>
      </c>
      <c r="AH14" s="56">
        <v>1666378.18</v>
      </c>
      <c r="AI14" s="56">
        <v>1033954.44</v>
      </c>
      <c r="AJ14" s="24">
        <f t="shared" si="4"/>
        <v>15688536.289999938</v>
      </c>
      <c r="AK14" s="25">
        <v>709632</v>
      </c>
      <c r="AL14" s="25">
        <v>0</v>
      </c>
      <c r="AM14" s="26">
        <f t="shared" si="5"/>
        <v>709632</v>
      </c>
      <c r="AN14" s="27">
        <f t="shared" si="6"/>
        <v>16398168.289999938</v>
      </c>
      <c r="AO14" s="57"/>
    </row>
    <row r="15" spans="1:41" ht="30">
      <c r="A15" s="19" t="s">
        <v>49</v>
      </c>
      <c r="B15" s="19" t="s">
        <v>39</v>
      </c>
      <c r="C15" s="19" t="s">
        <v>35</v>
      </c>
      <c r="D15" s="54">
        <v>1796</v>
      </c>
      <c r="E15" s="54">
        <v>1593.65</v>
      </c>
      <c r="F15" s="54">
        <v>413</v>
      </c>
      <c r="G15" s="54">
        <v>391.24</v>
      </c>
      <c r="H15" s="54">
        <v>316</v>
      </c>
      <c r="I15" s="54">
        <v>307.5</v>
      </c>
      <c r="J15" s="54">
        <v>174</v>
      </c>
      <c r="K15" s="54">
        <v>169.25</v>
      </c>
      <c r="L15" s="54">
        <v>52</v>
      </c>
      <c r="M15" s="54">
        <v>50.33</v>
      </c>
      <c r="N15" s="54">
        <v>0</v>
      </c>
      <c r="O15" s="54">
        <v>0</v>
      </c>
      <c r="P15" s="55">
        <f t="shared" si="0"/>
        <v>2751</v>
      </c>
      <c r="Q15" s="55">
        <f t="shared" si="0"/>
        <v>2511.9700000000003</v>
      </c>
      <c r="R15" s="54">
        <v>70</v>
      </c>
      <c r="S15" s="54">
        <v>70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21">
        <f t="shared" si="1"/>
        <v>70</v>
      </c>
      <c r="AA15" s="21">
        <f t="shared" si="2"/>
        <v>70</v>
      </c>
      <c r="AB15" s="22">
        <f t="shared" si="3"/>
        <v>2821</v>
      </c>
      <c r="AC15" s="22">
        <f t="shared" si="3"/>
        <v>2581.9700000000003</v>
      </c>
      <c r="AD15" s="23">
        <v>6070524.1</v>
      </c>
      <c r="AE15" s="56">
        <v>11038.44</v>
      </c>
      <c r="AF15" s="56">
        <v>159782.78</v>
      </c>
      <c r="AG15" s="56">
        <v>111713.77</v>
      </c>
      <c r="AH15" s="56">
        <v>660096.58</v>
      </c>
      <c r="AI15" s="56">
        <v>372255.01</v>
      </c>
      <c r="AJ15" s="24">
        <f t="shared" si="4"/>
        <v>7385410.68</v>
      </c>
      <c r="AK15" s="25">
        <v>407125.55</v>
      </c>
      <c r="AL15" s="25">
        <v>0</v>
      </c>
      <c r="AM15" s="26">
        <f t="shared" si="5"/>
        <v>407125.55</v>
      </c>
      <c r="AN15" s="27">
        <f t="shared" si="6"/>
        <v>7792536.2299999995</v>
      </c>
      <c r="AO15" s="57"/>
    </row>
    <row r="16" spans="1:41" ht="45">
      <c r="A16" s="19" t="s">
        <v>50</v>
      </c>
      <c r="B16" s="19" t="s">
        <v>37</v>
      </c>
      <c r="C16" s="19" t="s">
        <v>35</v>
      </c>
      <c r="D16" s="54">
        <v>497</v>
      </c>
      <c r="E16" s="54">
        <v>454.3</v>
      </c>
      <c r="F16" s="54">
        <v>518</v>
      </c>
      <c r="G16" s="54">
        <v>496.8</v>
      </c>
      <c r="H16" s="54">
        <v>1217</v>
      </c>
      <c r="I16" s="54">
        <v>1171.7</v>
      </c>
      <c r="J16" s="54">
        <v>2009</v>
      </c>
      <c r="K16" s="54">
        <v>1926.1</v>
      </c>
      <c r="L16" s="54">
        <v>640</v>
      </c>
      <c r="M16" s="54">
        <v>590.9</v>
      </c>
      <c r="N16" s="54">
        <v>136</v>
      </c>
      <c r="O16" s="54">
        <v>58.7</v>
      </c>
      <c r="P16" s="55">
        <f t="shared" si="0"/>
        <v>5017</v>
      </c>
      <c r="Q16" s="55">
        <f t="shared" si="0"/>
        <v>4698.5</v>
      </c>
      <c r="R16" s="54">
        <v>418</v>
      </c>
      <c r="S16" s="54">
        <v>369</v>
      </c>
      <c r="T16" s="54">
        <v>644</v>
      </c>
      <c r="U16" s="54">
        <v>644</v>
      </c>
      <c r="V16" s="54">
        <v>0</v>
      </c>
      <c r="W16" s="54">
        <v>0</v>
      </c>
      <c r="X16" s="54">
        <v>0</v>
      </c>
      <c r="Y16" s="54">
        <v>0</v>
      </c>
      <c r="Z16" s="21">
        <f t="shared" si="1"/>
        <v>1062</v>
      </c>
      <c r="AA16" s="21">
        <f t="shared" si="2"/>
        <v>1013</v>
      </c>
      <c r="AB16" s="22">
        <f t="shared" si="3"/>
        <v>6079</v>
      </c>
      <c r="AC16" s="22">
        <f t="shared" si="3"/>
        <v>5711.5</v>
      </c>
      <c r="AD16" s="23">
        <v>19250116.889999997</v>
      </c>
      <c r="AE16" s="56">
        <v>0</v>
      </c>
      <c r="AF16" s="56">
        <v>0</v>
      </c>
      <c r="AG16" s="56">
        <v>0</v>
      </c>
      <c r="AH16" s="56">
        <v>2553181.83</v>
      </c>
      <c r="AI16" s="56">
        <v>1868749.3</v>
      </c>
      <c r="AJ16" s="24">
        <f t="shared" si="4"/>
        <v>23672048.02</v>
      </c>
      <c r="AK16" s="25">
        <v>5250857.239999997</v>
      </c>
      <c r="AL16" s="25">
        <v>2072332.5600000005</v>
      </c>
      <c r="AM16" s="26">
        <f t="shared" si="5"/>
        <v>7323189.799999998</v>
      </c>
      <c r="AN16" s="27">
        <f t="shared" si="6"/>
        <v>30995237.819999997</v>
      </c>
      <c r="AO16" s="57"/>
    </row>
    <row r="17" spans="1:41" ht="30">
      <c r="A17" s="19" t="s">
        <v>51</v>
      </c>
      <c r="B17" s="19" t="s">
        <v>39</v>
      </c>
      <c r="C17" s="19" t="s">
        <v>35</v>
      </c>
      <c r="D17" s="54">
        <v>8</v>
      </c>
      <c r="E17" s="54">
        <v>8</v>
      </c>
      <c r="F17" s="54">
        <v>40</v>
      </c>
      <c r="G17" s="54">
        <v>38.46</v>
      </c>
      <c r="H17" s="54">
        <v>89</v>
      </c>
      <c r="I17" s="54">
        <v>85.6</v>
      </c>
      <c r="J17" s="54">
        <v>77.5</v>
      </c>
      <c r="K17" s="54">
        <v>70.95</v>
      </c>
      <c r="L17" s="54">
        <v>14.5</v>
      </c>
      <c r="M17" s="54">
        <v>12.6</v>
      </c>
      <c r="N17" s="54">
        <v>0</v>
      </c>
      <c r="O17" s="54">
        <v>0</v>
      </c>
      <c r="P17" s="55">
        <f t="shared" si="0"/>
        <v>229</v>
      </c>
      <c r="Q17" s="55">
        <f t="shared" si="0"/>
        <v>215.60999999999999</v>
      </c>
      <c r="R17" s="54">
        <v>11</v>
      </c>
      <c r="S17" s="54">
        <v>8.42</v>
      </c>
      <c r="T17" s="54">
        <v>3</v>
      </c>
      <c r="U17" s="54">
        <v>2.71</v>
      </c>
      <c r="V17" s="54">
        <v>4</v>
      </c>
      <c r="W17" s="54">
        <v>3</v>
      </c>
      <c r="X17" s="54">
        <v>0</v>
      </c>
      <c r="Y17" s="54">
        <v>0</v>
      </c>
      <c r="Z17" s="21">
        <f t="shared" si="1"/>
        <v>18</v>
      </c>
      <c r="AA17" s="21">
        <f t="shared" si="2"/>
        <v>14.129999999999999</v>
      </c>
      <c r="AB17" s="22">
        <f t="shared" si="3"/>
        <v>247</v>
      </c>
      <c r="AC17" s="22">
        <f t="shared" si="3"/>
        <v>229.73999999999998</v>
      </c>
      <c r="AD17" s="23">
        <v>792062.12</v>
      </c>
      <c r="AE17" s="56">
        <v>93379.77999999998</v>
      </c>
      <c r="AF17" s="56">
        <v>0</v>
      </c>
      <c r="AG17" s="56">
        <v>407.82</v>
      </c>
      <c r="AH17" s="56">
        <v>109513.32</v>
      </c>
      <c r="AI17" s="56">
        <v>80777.93</v>
      </c>
      <c r="AJ17" s="24">
        <f t="shared" si="4"/>
        <v>1076140.97</v>
      </c>
      <c r="AK17" s="25">
        <v>34148.795</v>
      </c>
      <c r="AL17" s="25">
        <v>17427.5</v>
      </c>
      <c r="AM17" s="26">
        <f t="shared" si="5"/>
        <v>51576.295</v>
      </c>
      <c r="AN17" s="27">
        <f t="shared" si="6"/>
        <v>1127717.265</v>
      </c>
      <c r="AO17" s="57"/>
    </row>
    <row r="18" spans="1:41" ht="30">
      <c r="A18" s="19" t="s">
        <v>52</v>
      </c>
      <c r="B18" s="19" t="s">
        <v>39</v>
      </c>
      <c r="C18" s="19" t="s">
        <v>35</v>
      </c>
      <c r="D18" s="54">
        <v>5</v>
      </c>
      <c r="E18" s="54">
        <v>5</v>
      </c>
      <c r="F18" s="54">
        <v>54</v>
      </c>
      <c r="G18" s="54">
        <v>51.98</v>
      </c>
      <c r="H18" s="54">
        <v>57</v>
      </c>
      <c r="I18" s="54">
        <v>55.64</v>
      </c>
      <c r="J18" s="54">
        <v>87</v>
      </c>
      <c r="K18" s="54">
        <v>84.34999999999998</v>
      </c>
      <c r="L18" s="54">
        <v>139</v>
      </c>
      <c r="M18" s="54">
        <v>130.05999999999995</v>
      </c>
      <c r="N18" s="54">
        <v>0</v>
      </c>
      <c r="O18" s="54">
        <v>0</v>
      </c>
      <c r="P18" s="55">
        <f t="shared" si="0"/>
        <v>342</v>
      </c>
      <c r="Q18" s="55">
        <f t="shared" si="0"/>
        <v>327.0299999999999</v>
      </c>
      <c r="R18" s="54">
        <v>7</v>
      </c>
      <c r="S18" s="54">
        <v>7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21">
        <f t="shared" si="1"/>
        <v>7</v>
      </c>
      <c r="AA18" s="21">
        <f t="shared" si="2"/>
        <v>7</v>
      </c>
      <c r="AB18" s="22">
        <f t="shared" si="3"/>
        <v>349</v>
      </c>
      <c r="AC18" s="22">
        <f t="shared" si="3"/>
        <v>334.0299999999999</v>
      </c>
      <c r="AD18" s="23">
        <v>1684786.0579999986</v>
      </c>
      <c r="AE18" s="56">
        <v>57932.849999999984</v>
      </c>
      <c r="AF18" s="56">
        <v>0</v>
      </c>
      <c r="AG18" s="56">
        <v>0</v>
      </c>
      <c r="AH18" s="56">
        <v>230431.78199999992</v>
      </c>
      <c r="AI18" s="56">
        <v>182911.71600000001</v>
      </c>
      <c r="AJ18" s="24">
        <f t="shared" si="4"/>
        <v>2156062.4059999986</v>
      </c>
      <c r="AK18" s="25">
        <v>34148.795</v>
      </c>
      <c r="AL18" s="25">
        <v>0</v>
      </c>
      <c r="AM18" s="26">
        <f t="shared" si="5"/>
        <v>34148.795</v>
      </c>
      <c r="AN18" s="27">
        <f t="shared" si="6"/>
        <v>2190211.2009999985</v>
      </c>
      <c r="AO18" s="57"/>
    </row>
    <row r="19" spans="1:42" ht="30">
      <c r="A19" s="19" t="s">
        <v>53</v>
      </c>
      <c r="B19" s="19" t="s">
        <v>45</v>
      </c>
      <c r="C19" s="19" t="s">
        <v>35</v>
      </c>
      <c r="D19" s="54">
        <v>889</v>
      </c>
      <c r="E19" s="54">
        <v>793.14</v>
      </c>
      <c r="F19" s="54">
        <v>738</v>
      </c>
      <c r="G19" s="54">
        <v>698.18</v>
      </c>
      <c r="H19" s="54">
        <v>1957</v>
      </c>
      <c r="I19" s="54">
        <v>1842.79</v>
      </c>
      <c r="J19" s="54">
        <v>1387</v>
      </c>
      <c r="K19" s="54">
        <v>1311.24</v>
      </c>
      <c r="L19" s="54">
        <v>443</v>
      </c>
      <c r="M19" s="54">
        <v>402.66</v>
      </c>
      <c r="N19" s="54">
        <v>0</v>
      </c>
      <c r="O19" s="54">
        <v>0</v>
      </c>
      <c r="P19" s="55">
        <f t="shared" si="0"/>
        <v>5414</v>
      </c>
      <c r="Q19" s="55">
        <f t="shared" si="0"/>
        <v>5048.009999999999</v>
      </c>
      <c r="R19" s="54">
        <v>132</v>
      </c>
      <c r="S19" s="54">
        <v>128.9</v>
      </c>
      <c r="T19" s="54">
        <v>5</v>
      </c>
      <c r="U19" s="54">
        <v>5</v>
      </c>
      <c r="V19" s="54">
        <v>13</v>
      </c>
      <c r="W19" s="54">
        <v>11.83</v>
      </c>
      <c r="X19" s="54">
        <v>0</v>
      </c>
      <c r="Y19" s="54">
        <v>0</v>
      </c>
      <c r="Z19" s="21">
        <f t="shared" si="1"/>
        <v>150</v>
      </c>
      <c r="AA19" s="21">
        <f t="shared" si="2"/>
        <v>145.73000000000002</v>
      </c>
      <c r="AB19" s="22">
        <f t="shared" si="3"/>
        <v>5564</v>
      </c>
      <c r="AC19" s="22">
        <f t="shared" si="3"/>
        <v>5193.74</v>
      </c>
      <c r="AD19" s="23">
        <v>16395260.51</v>
      </c>
      <c r="AE19" s="56">
        <v>4551599.24</v>
      </c>
      <c r="AF19" s="56">
        <v>5590.13</v>
      </c>
      <c r="AG19" s="56">
        <v>106116.83</v>
      </c>
      <c r="AH19" s="56">
        <v>640609.12</v>
      </c>
      <c r="AI19" s="56">
        <v>1658695.43</v>
      </c>
      <c r="AJ19" s="24">
        <f t="shared" si="4"/>
        <v>23357871.259999998</v>
      </c>
      <c r="AK19" s="25">
        <v>1175951.85</v>
      </c>
      <c r="AL19" s="25">
        <v>11400</v>
      </c>
      <c r="AM19" s="26">
        <f t="shared" si="5"/>
        <v>1187351.85</v>
      </c>
      <c r="AN19" s="27">
        <f t="shared" si="6"/>
        <v>24545223.11</v>
      </c>
      <c r="AO19" s="57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2016-04-22T14:37:09Z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